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<sst xmlns="http://schemas.openxmlformats.org/spreadsheetml/2006/main" count="2022" uniqueCount="2022">
  <si>
    <t>Date Type:</t>
  </si>
  <si>
    <t>Shipped Date</t>
  </si>
  <si>
    <t>Start Date:</t>
  </si>
  <si>
    <t>03/30/2024</t>
  </si>
  <si>
    <t>End Date:</t>
  </si>
  <si>
    <t>05/31/2024</t>
  </si>
  <si>
    <t>Report Run Date:</t>
  </si>
  <si>
    <t>06/04/2024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</si>
  <si>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</si>
  <si>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</si>
  <si>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</si>
  <si>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</si>
  <si>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</si>
  <si>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</si>
  <si>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</si>
  <si>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</si>
  <si>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</si>
  <si>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</si>
  <si>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</si>
  <si>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</si>
  <si>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</si>
  <si>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</si>
  <si>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LAMPDS</t>
  </si>
  <si>
    <t>KIRKLANDDS</t>
  </si>
  <si>
    <t>AMERSIGNDS</t>
  </si>
  <si>
    <t>JCPENNEY01</t>
  </si>
  <si>
    <t>ROOMECOM</t>
  </si>
  <si>
    <t>ZOLA</t>
  </si>
  <si>
    <t>HOUZZ</t>
  </si>
  <si>
    <t>MACY02</t>
  </si>
  <si>
    <t>NRTPORT</t>
  </si>
  <si>
    <t>ASHFURNDS</t>
  </si>
  <si>
    <t>DESINC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</si>
  <si>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</si>
  <si>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</si>
  <si>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</si>
  <si>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</si>
  <si>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</si>
  <si>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</si>
  <si>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</si>
  <si>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</si>
  <si>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</si>
  <si>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</si>
  <si>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</si>
  <si>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</si>
  <si>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</si>
  <si>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</si>
  <si>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</si>
  <si>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</si>
  <si>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</si>
  <si>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</si>
  <si>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</si>
  <si>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</si>
  <si>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</si>
  <si>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</si>
  <si>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</si>
  <si>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</si>
  <si>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</si>
  <si>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</si>
  <si>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</si>
  <si>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</si>
  <si>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</si>
  <si>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</si>
  <si>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</si>
  <si>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</si>
  <si>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</si>
  <si>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</si>
  <si>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</si>
  <si>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</si>
  <si>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</si>
  <si>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</si>
  <si>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</si>
  <si>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</si>
  <si>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</si>
  <si>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</si>
  <si>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</si>
  <si>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</si>
  <si>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</si>
  <si>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</si>
  <si>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</si>
  <si>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</si>
  <si>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</si>
  <si>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</si>
  <si>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</si>
  <si>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</si>
  <si>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</si>
  <si>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</si>
  <si>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</si>
  <si>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</si>
  <si>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</si>
  <si>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</si>
  <si>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</si>
  <si>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</si>
  <si>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</si>
  <si>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</si>
  <si>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</si>
  <si>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</si>
  <si>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</si>
  <si>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</si>
  <si>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</si>
  <si>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</si>
  <si>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</si>
  <si>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</si>
  <si>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</si>
  <si>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</si>
  <si>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</si>
  <si>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</si>
  <si>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</si>
  <si>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</si>
  <si>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</si>
  <si>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</si>
  <si>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</si>
  <si>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</si>
  <si>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</si>
  <si>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</si>
  <si>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</si>
  <si>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</si>
  <si>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</si>
  <si>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</si>
  <si>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</si>
  <si>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</si>
  <si>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</si>
  <si>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</si>
  <si>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</si>
  <si>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</si>
  <si>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</si>
  <si>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</si>
  <si>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</si>
  <si>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</si>
  <si>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</si>
  <si>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</si>
  <si>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</si>
  <si>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</si>
  <si>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</si>
  <si>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</si>
  <si>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</si>
  <si>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</si>
  <si>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AMAZON,AMAZONDS,CSNSTORES,KOHLDSN,LAMPDS,MACY02,OLLIIX,OVERSTOCK01,TGTDVS</t>
  </si>
  <si>
    <t>Setup</t>
  </si>
  <si>
    <t>11/19/2017</t>
  </si>
  <si>
    <t>1/31/2018</t>
  </si>
  <si>
    <t>No</t>
  </si>
  <si>
    <t>3/8/2019</t>
  </si>
  <si>
    <t>7/16/2017</t>
  </si>
  <si>
    <t>11/3/2017</t>
  </si>
  <si>
    <t>11/22/2017</t>
  </si>
  <si>
    <t>2/14/2018</t>
  </si>
  <si>
    <t>5/29/2020</t>
  </si>
  <si>
    <t>7/14/2020</t>
  </si>
  <si>
    <t>9/24/2018</t>
  </si>
  <si>
    <t>5/28/2019</t>
  </si>
  <si>
    <t>5/6/2022</t>
  </si>
  <si>
    <t>6/9/2022</t>
  </si>
  <si>
    <t>Offered</t>
  </si>
  <si>
    <t>12/16/2020</t>
  </si>
  <si>
    <t>1/19/2022</t>
  </si>
  <si>
    <t>1/3/2019</t>
  </si>
  <si>
    <t>9/5/2021</t>
  </si>
  <si>
    <t>10/12/2022</t>
  </si>
  <si>
    <t>Declined</t>
  </si>
  <si>
    <t>12/18/2018</t>
  </si>
  <si>
    <t>8/24/2020</t>
  </si>
  <si>
    <t>10/21/2019</t>
  </si>
  <si>
    <t>12/12/2022</t>
  </si>
  <si>
    <t>12/14/2023</t>
  </si>
  <si>
    <t>Temp Discontinued</t>
  </si>
  <si>
    <t>12/4/2017</t>
  </si>
  <si>
    <t>9/26/2018</t>
  </si>
  <si>
    <t>Open</t>
  </si>
  <si>
    <t>Restricted</t>
  </si>
  <si>
    <t>Discontinued</t>
  </si>
  <si>
    <t>12/15/2020</t>
  </si>
  <si>
    <t>10/13/2022</t>
  </si>
  <si>
    <t>6/19/2019</t>
  </si>
  <si>
    <t>6/9/2020</t>
  </si>
  <si>
    <t>4/7/2021</t>
  </si>
  <si>
    <t>FB150-1153</t>
  </si>
  <si>
    <t>5-Light Black Drum Shade Chandelier</t>
  </si>
  <si>
    <t>Gold/Black</t>
  </si>
  <si>
    <t>A</t>
  </si>
  <si>
    <t>1</t>
  </si>
  <si>
    <t>Other</t>
  </si>
  <si>
    <t>1/28/2021</t>
  </si>
  <si>
    <t>AMAZONDS,AMERSIGNDS,CSNSTORES,HOUZZ,KIRKLANDDS,LAMPDS,OLLIIX,OVERSTOCK01,TGTDVS,ZOLA</t>
  </si>
  <si>
    <t>2/8/2021</t>
  </si>
  <si>
    <t>2/10/2021</t>
  </si>
  <si>
    <t>2/3/2021</t>
  </si>
  <si>
    <t>5/20/2022</t>
  </si>
  <si>
    <t>6/21/2022</t>
  </si>
  <si>
    <t>1/6/2022</t>
  </si>
  <si>
    <t>11/9/2022</t>
  </si>
  <si>
    <t>4/29/2022</t>
  </si>
  <si>
    <t>5/12/2022</t>
  </si>
  <si>
    <t>4/19/2022</t>
  </si>
  <si>
    <t>5/24/2023</t>
  </si>
  <si>
    <t>2/6/2024</t>
  </si>
  <si>
    <t>6/6/2021</t>
  </si>
  <si>
    <t>8/24/2021</t>
  </si>
  <si>
    <t>2/18/2022</t>
  </si>
  <si>
    <t>5/3/2023</t>
  </si>
  <si>
    <t>4/6/2021</t>
  </si>
  <si>
    <t>7/25/2021</t>
  </si>
  <si>
    <t>7/7/2023</t>
  </si>
  <si>
    <t>1/26/2024</t>
  </si>
  <si>
    <t>6/10/2021</t>
  </si>
  <si>
    <t>4/26/2022</t>
  </si>
  <si>
    <t>5/13/2022</t>
  </si>
  <si>
    <t>3/23/2021</t>
  </si>
  <si>
    <t>5/11/2021</t>
  </si>
  <si>
    <t>3/20/2023</t>
  </si>
  <si>
    <t>Ready To Offer</t>
  </si>
  <si>
    <t>2/9/2021</t>
  </si>
  <si>
    <t>3/28/2021</t>
  </si>
  <si>
    <t>MPS150-0107</t>
  </si>
  <si>
    <t>Silver/White</t>
  </si>
  <si>
    <t>10/15/2019</t>
  </si>
  <si>
    <t>8/15/2024</t>
  </si>
  <si>
    <t>AMAZONDS,CSNSTORES,HOUZZ,OLLIIX,OVERSTOCK01,TGTDVS</t>
  </si>
  <si>
    <t>12/19/2019</t>
  </si>
  <si>
    <t>1/6/2020</t>
  </si>
  <si>
    <t>7/8/2020</t>
  </si>
  <si>
    <t>11/22/2019</t>
  </si>
  <si>
    <t>12/2/2019</t>
  </si>
  <si>
    <t>7/7/2020</t>
  </si>
  <si>
    <t>6/8/2021</t>
  </si>
  <si>
    <t>7/21/2020</t>
  </si>
  <si>
    <t>6/23/2022</t>
  </si>
  <si>
    <t>3/5/2020</t>
  </si>
  <si>
    <t>12/3/2020</t>
  </si>
  <si>
    <t>7/9/2021</t>
  </si>
  <si>
    <t>7/20/2022</t>
  </si>
  <si>
    <t>9/18/2020</t>
  </si>
  <si>
    <t>12/21/2020</t>
  </si>
  <si>
    <t>1/13/2020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</si>
  <si>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</si>
  <si>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</si>
  <si>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</si>
  <si>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</si>
  <si>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</si>
  <si>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</si>
  <si>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</si>
  <si>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</si>
  <si>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</si>
  <si>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</si>
  <si>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AMAZON,CSNSTORES,HOUZZ,KOHLDSN,LAMPDS,OLLIIX,OVERSTOCK01,TGTDVS</t>
  </si>
  <si>
    <t>4/9/2019</t>
  </si>
  <si>
    <t>5/5/2019</t>
  </si>
  <si>
    <t>4/11/2022</t>
  </si>
  <si>
    <t>5/14/2019</t>
  </si>
  <si>
    <t>3/28/2019</t>
  </si>
  <si>
    <t>5/9/2019</t>
  </si>
  <si>
    <t>6/7/2019</t>
  </si>
  <si>
    <t>8/13/2019</t>
  </si>
  <si>
    <t>10/18/2019</t>
  </si>
  <si>
    <t>5/16/2022</t>
  </si>
  <si>
    <t>1/8/2020</t>
  </si>
  <si>
    <t>1/16/2020</t>
  </si>
  <si>
    <t>12/19/2020</t>
  </si>
  <si>
    <t>7/29/2021</t>
  </si>
  <si>
    <t>4/28/2022</t>
  </si>
  <si>
    <t>7/22/2019</t>
  </si>
  <si>
    <t>11/4/2019</t>
  </si>
  <si>
    <t>3/27/2019</t>
  </si>
  <si>
    <t>5/31/2019</t>
  </si>
  <si>
    <t>5/20/2019</t>
  </si>
  <si>
    <t>6/18/2021</t>
  </si>
  <si>
    <t>5/3/2019</t>
  </si>
  <si>
    <t>FB150-1170</t>
  </si>
  <si>
    <t>Nava</t>
  </si>
  <si>
    <t>3-Light Metal Chandelier with Adjustable Chain</t>
  </si>
  <si>
    <t>Black</t>
  </si>
  <si>
    <t>C</t>
  </si>
  <si>
    <t>Farm House</t>
  </si>
  <si>
    <t>Traditional</t>
  </si>
  <si>
    <t>10/14/2022</t>
  </si>
  <si>
    <t>CSNSTORES,KOHLDSN,TGTDVS</t>
  </si>
  <si>
    <t>10/25/2022</t>
  </si>
  <si>
    <t>1/24/2023</t>
  </si>
  <si>
    <t>11/7/2022</t>
  </si>
  <si>
    <t>10/17/2022</t>
  </si>
  <si>
    <t>5/23/2023</t>
  </si>
  <si>
    <t>8/25/2023</t>
  </si>
  <si>
    <t>5/10/2024</t>
  </si>
  <si>
    <t>11/3/2022</t>
  </si>
  <si>
    <t>4/17/2023</t>
  </si>
  <si>
    <t>2/8/2024</t>
  </si>
  <si>
    <t>5/18/2023</t>
  </si>
  <si>
    <t>6/5/2023</t>
  </si>
  <si>
    <t>7/20/2023</t>
  </si>
  <si>
    <t>1/10/2023</t>
  </si>
  <si>
    <t>8/20/2023</t>
  </si>
  <si>
    <t>5/15/2023</t>
  </si>
  <si>
    <t>7/13/2023</t>
  </si>
  <si>
    <t>FB150-1160</t>
  </si>
  <si>
    <t>Abbot</t>
  </si>
  <si>
    <t>4-Light Glass Drum Shade Chandelier</t>
  </si>
  <si>
    <t>White</t>
  </si>
  <si>
    <t>Mid-Century</t>
  </si>
  <si>
    <t>CSNSTORES,KOHLDSN,OLLIIX,TGTDVS</t>
  </si>
  <si>
    <t>5/25/2022</t>
  </si>
  <si>
    <t>7/13/2022</t>
  </si>
  <si>
    <t>1/20/2023</t>
  </si>
  <si>
    <t>1/26/2023</t>
  </si>
  <si>
    <t>8/31/2022</t>
  </si>
  <si>
    <t>7/26/2022</t>
  </si>
  <si>
    <t>10/13/2023</t>
  </si>
  <si>
    <t>10/28/2022</t>
  </si>
  <si>
    <t>3/14/2024</t>
  </si>
  <si>
    <t>9/22/2022</t>
  </si>
  <si>
    <t>7/19/2022</t>
  </si>
  <si>
    <t>12/21/2022</t>
  </si>
  <si>
    <t>6/6/2022</t>
  </si>
  <si>
    <t>11/28/2022</t>
  </si>
  <si>
    <t>FB150-1163</t>
  </si>
  <si>
    <t>Savor</t>
  </si>
  <si>
    <t>6-Light Traditional Candelabra Styled Chandelier</t>
  </si>
  <si>
    <t>Gold</t>
  </si>
  <si>
    <t>5/4/2022</t>
  </si>
  <si>
    <t>KOHLDSN,ZOLA</t>
  </si>
  <si>
    <t>6/3/2022</t>
  </si>
  <si>
    <t>7/25/2022</t>
  </si>
  <si>
    <t>6/30/2022</t>
  </si>
  <si>
    <t>5/23/2022</t>
  </si>
  <si>
    <t>5/31/2022</t>
  </si>
  <si>
    <t>3/15/2023</t>
  </si>
  <si>
    <t>8/21/2023</t>
  </si>
  <si>
    <t>5/17/2022</t>
  </si>
  <si>
    <t>8/8/2022</t>
  </si>
  <si>
    <t>FB150-1159</t>
  </si>
  <si>
    <t>Melrose</t>
  </si>
  <si>
    <t>2-Light Beaded Chandelier</t>
  </si>
  <si>
    <t>Antique Brass/White</t>
  </si>
  <si>
    <t>Modern/Contemporary</t>
  </si>
  <si>
    <t>2/23/2022</t>
  </si>
  <si>
    <t>OVERSTOCK01,TGTDVS</t>
  </si>
  <si>
    <t>3/17/2022</t>
  </si>
  <si>
    <t>11/14/2022</t>
  </si>
  <si>
    <t>6/7/2022</t>
  </si>
  <si>
    <t>3/16/2022</t>
  </si>
  <si>
    <t>7/28/2022</t>
  </si>
  <si>
    <t>7/15/2022</t>
  </si>
  <si>
    <t>12/4/2022</t>
  </si>
  <si>
    <t>8/17/2023</t>
  </si>
  <si>
    <t>2/24/2022</t>
  </si>
  <si>
    <t>4/25/2022</t>
  </si>
  <si>
    <t>6/16/2022</t>
  </si>
  <si>
    <t>9/19/2022</t>
  </si>
  <si>
    <t>2/25/2022</t>
  </si>
  <si>
    <t>FB150-1162</t>
  </si>
  <si>
    <t>Alexis</t>
  </si>
  <si>
    <t>6-Light Metal Chandelier</t>
  </si>
  <si>
    <t>Antique Brass/Black</t>
  </si>
  <si>
    <t>3/4/2022</t>
  </si>
  <si>
    <t>CSNSTORES,OLLIIX</t>
  </si>
  <si>
    <t>5/18/2022</t>
  </si>
  <si>
    <t>2/2/2023</t>
  </si>
  <si>
    <t>9/23/2022</t>
  </si>
  <si>
    <t>3/10/2022</t>
  </si>
  <si>
    <t>3/11/2022</t>
  </si>
  <si>
    <t>FB150-1191</t>
  </si>
  <si>
    <t>Curiana</t>
  </si>
  <si>
    <t>5-light Linear Chandelier with Textured Glass Shades</t>
  </si>
  <si>
    <t>Antique Brass</t>
  </si>
  <si>
    <t>TBU</t>
  </si>
  <si>
    <t>10/17/2024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</si>
  <si>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</si>
  <si>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</si>
  <si>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</si>
  <si>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</si>
  <si>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</si>
  <si>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</si>
  <si>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9/7/2022</t>
  </si>
  <si>
    <t>10/6/2022</t>
  </si>
  <si>
    <t>6/6/2023</t>
  </si>
  <si>
    <t>10/16/2022</t>
  </si>
  <si>
    <t>FB150-1190</t>
  </si>
  <si>
    <t>Opulentia</t>
  </si>
  <si>
    <t>9-light Round Tiered Chandelier with Textured Glass Shades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</si>
  <si>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</si>
  <si>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</si>
  <si>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</si>
  <si>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</si>
  <si>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</si>
  <si>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</si>
  <si>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</si>
  <si>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</si>
  <si>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</si>
  <si>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7/15/2024</t>
  </si>
  <si>
    <t>AMAZON,CSNSTORES,OLLIIX,OVERSTOCK01</t>
  </si>
  <si>
    <t>3/11/2024</t>
  </si>
  <si>
    <t>3/18/2024</t>
  </si>
  <si>
    <t>5/23/2024</t>
  </si>
  <si>
    <t>1/31/2024</t>
  </si>
  <si>
    <t>4/11/2024</t>
  </si>
  <si>
    <t>3/4/2024</t>
  </si>
  <si>
    <t>3/25/2024</t>
  </si>
  <si>
    <t>5/7/2024</t>
  </si>
  <si>
    <t>4/30/2024</t>
  </si>
  <si>
    <t>2/16/2024</t>
  </si>
  <si>
    <t>4/20/2024</t>
  </si>
  <si>
    <t>4/26/2024</t>
  </si>
  <si>
    <t>MP151-0123</t>
  </si>
  <si>
    <t>Dia.9"</t>
  </si>
  <si>
    <t>PF002875</t>
  </si>
  <si>
    <t>7/18/2017</t>
  </si>
  <si>
    <t>6/19/2024</t>
  </si>
  <si>
    <t>AMAZON,AMERSIGNDS,CSNSTORES,HOUZZ,KIRKLANDDS,LAMPDS,MACY02,OLLIIX,OVERSTOCK01,TGTDVS,ZOLA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</si>
  <si>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</si>
  <si>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</si>
  <si>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</si>
  <si>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</si>
  <si>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</si>
  <si>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</si>
  <si>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</si>
  <si>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4/23/2018</t>
  </si>
  <si>
    <t>4/27/2018</t>
  </si>
  <si>
    <t>4/4/2018</t>
  </si>
  <si>
    <t>4/24/2018</t>
  </si>
  <si>
    <t>5/22/2019</t>
  </si>
  <si>
    <t>6/25/2019</t>
  </si>
  <si>
    <t>4/12/2021</t>
  </si>
  <si>
    <t>11/15/2017</t>
  </si>
  <si>
    <t>8/2/2021</t>
  </si>
  <si>
    <t>10/31/2019</t>
  </si>
  <si>
    <t>11/10/2019</t>
  </si>
  <si>
    <t>6/12/2019</t>
  </si>
  <si>
    <t>6/13/2019</t>
  </si>
  <si>
    <t>5/8/2019</t>
  </si>
  <si>
    <t>2/16/2018</t>
  </si>
  <si>
    <t>3/28/2018</t>
  </si>
  <si>
    <t>10/18/2017</t>
  </si>
  <si>
    <t>9/4/2018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</si>
  <si>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</si>
  <si>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</si>
  <si>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</si>
  <si>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</si>
  <si>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</si>
  <si>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</si>
  <si>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</si>
  <si>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</si>
  <si>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AMAZONDS,AMERSIGNDS,CSNSTORES,KIRKLANDDS,KOHLDSN,LAMPDS,OVERSTOCK01,TGTDVS</t>
  </si>
  <si>
    <t>12/17/2019</t>
  </si>
  <si>
    <t>4/14/2020</t>
  </si>
  <si>
    <t>11/23/2019</t>
  </si>
  <si>
    <t>12/3/2019</t>
  </si>
  <si>
    <t>10/18/2020</t>
  </si>
  <si>
    <t>5/14/2020</t>
  </si>
  <si>
    <t>8/18/2020</t>
  </si>
  <si>
    <t>3/10/2020</t>
  </si>
  <si>
    <t>12/22/2020</t>
  </si>
  <si>
    <t>1/20/2020</t>
  </si>
  <si>
    <t>4/7/2020</t>
  </si>
  <si>
    <t>6/29/2020</t>
  </si>
  <si>
    <t>6/15/2020</t>
  </si>
  <si>
    <t>6/11/2021</t>
  </si>
  <si>
    <t>MP151-0199</t>
  </si>
  <si>
    <t>Silver/Clear</t>
  </si>
  <si>
    <t>7/17/2024</t>
  </si>
  <si>
    <t>AMAZONDS,CSNSTORES,HOUZZ,KIRKLANDDS,KOHLDSN,LAMPDS,OVERSTOCK01,ROOMECOM,TGTDVS</t>
  </si>
  <si>
    <t>3/19/2020</t>
  </si>
  <si>
    <t>1/31/2020</t>
  </si>
  <si>
    <t>11/25/2019</t>
  </si>
  <si>
    <t>8/6/2020</t>
  </si>
  <si>
    <t>8/5/2021</t>
  </si>
  <si>
    <t>5/4/2020</t>
  </si>
  <si>
    <t>5/26/2020</t>
  </si>
  <si>
    <t>7/5/2023</t>
  </si>
  <si>
    <t>11/1/2021</t>
  </si>
  <si>
    <t>6/14/2022</t>
  </si>
  <si>
    <t>12/29/2020</t>
  </si>
  <si>
    <t>4/17/2020</t>
  </si>
  <si>
    <t>8/16/2020</t>
  </si>
  <si>
    <t>5/18/2021</t>
  </si>
  <si>
    <t>FB151-1171</t>
  </si>
  <si>
    <t>Gold/Blue</t>
  </si>
  <si>
    <t>B</t>
  </si>
  <si>
    <t>AMAZONDS,CSNSTORES,HOUZZ,OLLIIX,OVERSTOCK01,ROOMECOM</t>
  </si>
  <si>
    <t>10/27/2022</t>
  </si>
  <si>
    <t>9/13/2022</t>
  </si>
  <si>
    <t>11/14/2023</t>
  </si>
  <si>
    <t>11/27/2022</t>
  </si>
  <si>
    <t>Accepted</t>
  </si>
  <si>
    <t>9/14/2023</t>
  </si>
  <si>
    <t>2/27/2024</t>
  </si>
  <si>
    <t>10/8/2023</t>
  </si>
  <si>
    <t>11/19/2023</t>
  </si>
  <si>
    <t>3/24/2023</t>
  </si>
  <si>
    <t>FB151-1188</t>
  </si>
  <si>
    <t>Gold/Amber</t>
  </si>
  <si>
    <t>4/10/2024</t>
  </si>
  <si>
    <t>AMAZON,CSNSTORES</t>
  </si>
  <si>
    <t>5/16/2024</t>
  </si>
  <si>
    <t>5/8/2024</t>
  </si>
  <si>
    <t>4/9/2024</t>
  </si>
  <si>
    <t>FB151-1161</t>
  </si>
  <si>
    <t>Elm</t>
  </si>
  <si>
    <t>Bell-Shaped Glass Pendant</t>
  </si>
  <si>
    <t>Smoke Grey</t>
  </si>
  <si>
    <t>JCPENNEY01,MACY02,OVERSTOCK01,ZOLA</t>
  </si>
  <si>
    <t>5/11/2022</t>
  </si>
  <si>
    <t>2/26/2024</t>
  </si>
  <si>
    <t>7/4/2023</t>
  </si>
  <si>
    <t>12/2/2022</t>
  </si>
  <si>
    <t>2/10/2023</t>
  </si>
  <si>
    <t>8/10/2022</t>
  </si>
  <si>
    <t>1/3/2024</t>
  </si>
  <si>
    <t>10/26/2022</t>
  </si>
  <si>
    <t>4/2/2024</t>
  </si>
  <si>
    <t>4/24/2023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</si>
  <si>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</si>
  <si>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</si>
  <si>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</si>
  <si>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</si>
  <si>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</si>
  <si>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</si>
  <si>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</si>
  <si>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</si>
  <si>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AMAZONDS,AMERSIGNDS,CSNSTORES,HOUZZ,KIRKLANDDS,OLLIIX,OVERSTOCK01,ROOMECOM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</si>
  <si>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</si>
  <si>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</si>
  <si>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</si>
  <si>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</si>
  <si>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</si>
  <si>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</si>
  <si>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</si>
  <si>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</si>
  <si>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</si>
  <si>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</si>
  <si>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</si>
  <si>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</si>
  <si>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</si>
  <si>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</si>
  <si>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12/20/2017</t>
  </si>
  <si>
    <t>3/29/2022</t>
  </si>
  <si>
    <t>6/24/2021</t>
  </si>
  <si>
    <t>FB153-1155</t>
  </si>
  <si>
    <t>Black/Grey</t>
  </si>
  <si>
    <t>1/27/2021</t>
  </si>
  <si>
    <t>CSNSTORES,HOUZZ,MACY02,OLLIIX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</si>
  <si>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</si>
  <si>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</si>
  <si>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</si>
  <si>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</si>
  <si>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</si>
  <si>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</si>
  <si>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</si>
  <si>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</si>
  <si>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</si>
  <si>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8/2/2023</t>
  </si>
  <si>
    <t>11/15/2021</t>
  </si>
  <si>
    <t>6/12/2023</t>
  </si>
  <si>
    <t>11/8/2021</t>
  </si>
  <si>
    <t>4/1/2024</t>
  </si>
  <si>
    <t>9/21/2022</t>
  </si>
  <si>
    <t>2/1/2021</t>
  </si>
  <si>
    <t>7/27/2021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</si>
  <si>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</si>
  <si>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</si>
  <si>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</si>
  <si>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</si>
  <si>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</si>
  <si>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</si>
  <si>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</si>
  <si>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</si>
  <si>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</si>
  <si>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AMERSIGNDS,CSNSTORES,KOHLDSN,OLLIIX,OVERSTOCK01</t>
  </si>
  <si>
    <t>11/7/2017</t>
  </si>
  <si>
    <t>12/16/2017</t>
  </si>
  <si>
    <t>8/9/2018</t>
  </si>
  <si>
    <t>10/17/2017</t>
  </si>
  <si>
    <t>7/5/2018</t>
  </si>
  <si>
    <t>9/6/2019</t>
  </si>
  <si>
    <t>9/5/2023</t>
  </si>
  <si>
    <t>1/19/2018</t>
  </si>
  <si>
    <t>2/27/2018</t>
  </si>
  <si>
    <t>7/18/2022</t>
  </si>
  <si>
    <t>1/2/2019</t>
  </si>
  <si>
    <t>2/17/2019</t>
  </si>
  <si>
    <t>3/22/2018</t>
  </si>
  <si>
    <t>1/2/2018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</si>
  <si>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</si>
  <si>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</si>
  <si>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</si>
  <si>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</si>
  <si>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</si>
  <si>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</si>
  <si>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</si>
  <si>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</si>
  <si>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CSNSTORES,HOUZZ,JCPENNEY01,KOHLDSN,OLLIIX,OVERSTOCK01</t>
  </si>
  <si>
    <t>3/16/2017</t>
  </si>
  <si>
    <t>5/4/2017</t>
  </si>
  <si>
    <t>1/22/2018</t>
  </si>
  <si>
    <t>10/7/2016</t>
  </si>
  <si>
    <t>3/13/2017</t>
  </si>
  <si>
    <t>2/9/2017</t>
  </si>
  <si>
    <t>10/29/2020</t>
  </si>
  <si>
    <t>10/26/2016</t>
  </si>
  <si>
    <t>4/3/2017</t>
  </si>
  <si>
    <t>6/8/2023</t>
  </si>
  <si>
    <t>10/11/2017</t>
  </si>
  <si>
    <t>7/25/2023</t>
  </si>
  <si>
    <t>6/6/2019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</si>
  <si>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</si>
  <si>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</si>
  <si>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</si>
  <si>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</si>
  <si>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</si>
  <si>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</si>
  <si>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</si>
  <si>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</si>
  <si>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MP153-0001</t>
  </si>
  <si>
    <t>Tate</t>
  </si>
  <si>
    <t>Boho Textured Ceramic Table Lamp</t>
  </si>
  <si>
    <t>PF002834</t>
  </si>
  <si>
    <t>AMERSIGNDS,CSNSTORES,JCPENNEY01,KOHLDSN,OLLIIX,OVERSTOCK01,ROOMECOM,TGTDVS</t>
  </si>
  <si>
    <t>2/23/2017</t>
  </si>
  <si>
    <t>1/24/2018</t>
  </si>
  <si>
    <t>7/30/2016</t>
  </si>
  <si>
    <t>10/19/2016</t>
  </si>
  <si>
    <t>9/20/2016</t>
  </si>
  <si>
    <t>12/15/2016</t>
  </si>
  <si>
    <t>5/29/2018</t>
  </si>
  <si>
    <t>1/3/2017</t>
  </si>
  <si>
    <t>2/24/2021</t>
  </si>
  <si>
    <t>3/8/2018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</si>
  <si>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</si>
  <si>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</si>
  <si>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</si>
  <si>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</si>
  <si>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</si>
  <si>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</si>
  <si>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</si>
  <si>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FB153-1183</t>
  </si>
  <si>
    <t>Zirconia</t>
  </si>
  <si>
    <t>Faceted Green Glass Table Lamp</t>
  </si>
  <si>
    <t>Green</t>
  </si>
  <si>
    <t>Glam/Luxury</t>
  </si>
  <si>
    <t>CSNSTORES,OLLIIX,OVERSTOCK01,TGTDVS</t>
  </si>
  <si>
    <t>5/1/2024</t>
  </si>
  <si>
    <t>4/25/2024</t>
  </si>
  <si>
    <t>4/29/2024</t>
  </si>
  <si>
    <t>5/28/2024</t>
  </si>
  <si>
    <t>5/30/2024</t>
  </si>
  <si>
    <t>FB153-1182</t>
  </si>
  <si>
    <t>Faceted Blue Glass Table Lamp</t>
  </si>
  <si>
    <t>Blue</t>
  </si>
  <si>
    <t>NRTPORT,OLLIIX</t>
  </si>
  <si>
    <t>5/13/2024</t>
  </si>
  <si>
    <t>FB153-1184</t>
  </si>
  <si>
    <t>Faceted Brown Glass Table Lamp</t>
  </si>
  <si>
    <t>Brown</t>
  </si>
  <si>
    <t>4/22/2024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</si>
  <si>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</si>
  <si>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</si>
  <si>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</si>
  <si>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</si>
  <si>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</si>
  <si>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</si>
  <si>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</si>
  <si>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</si>
  <si>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</si>
  <si>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</si>
  <si>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</si>
  <si>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</si>
  <si>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</si>
  <si>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</si>
  <si>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</si>
  <si>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</si>
  <si>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</si>
  <si>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</si>
  <si>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</si>
  <si>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</si>
  <si>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</si>
  <si>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</si>
  <si>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</si>
  <si>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</si>
  <si>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</si>
  <si>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</si>
  <si>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FB153-1187</t>
  </si>
  <si>
    <t>Zazie</t>
  </si>
  <si>
    <t>Ceramic Genie Table Lamp</t>
  </si>
  <si>
    <t>CSNSTORES,OLLIIX,TGTDVS</t>
  </si>
  <si>
    <t>4/15/2024</t>
  </si>
  <si>
    <t>5/22/2024</t>
  </si>
  <si>
    <t>FB153-1186</t>
  </si>
  <si>
    <t>OLLIIX,TGTDVS</t>
  </si>
  <si>
    <t>FB153-1185</t>
  </si>
  <si>
    <t>Grey</t>
  </si>
  <si>
    <t>5/3/2024</t>
  </si>
  <si>
    <t>FB153-1158</t>
  </si>
  <si>
    <t>Celine</t>
  </si>
  <si>
    <t>Textured Ceramic Table Lamp</t>
  </si>
  <si>
    <t>10/18/2021</t>
  </si>
  <si>
    <t>CSNSTORES,KOHLDSN,MACY02,OLLIIX,OVERSTOCK01,TGTDVS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</si>
  <si>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</si>
  <si>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</si>
  <si>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</si>
  <si>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</si>
  <si>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</si>
  <si>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</si>
  <si>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</si>
  <si>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</si>
  <si>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11/15/2023</t>
  </si>
  <si>
    <t>8/20/2022</t>
  </si>
  <si>
    <t>9/14/2022</t>
  </si>
  <si>
    <t>2/11/2022</t>
  </si>
  <si>
    <t>7/31/2023</t>
  </si>
  <si>
    <t>10/22/2021</t>
  </si>
  <si>
    <t>FB153-1181</t>
  </si>
  <si>
    <t>Maelle</t>
  </si>
  <si>
    <t>Blue Aqua Swirl Blown Glass Table Lamp</t>
  </si>
  <si>
    <t>Aqua</t>
  </si>
  <si>
    <t>Coastal</t>
  </si>
  <si>
    <t>CSNSTORES,KOHLDSN,OLLIIX</t>
  </si>
  <si>
    <t>3/10/2024</t>
  </si>
  <si>
    <t>5/21/2024</t>
  </si>
  <si>
    <t>FB153-1178</t>
  </si>
  <si>
    <t>Luxuria</t>
  </si>
  <si>
    <t>Textured Glass and Acrylic Base Table Lamp</t>
  </si>
  <si>
    <t>Casual</t>
  </si>
  <si>
    <t>12/28/2023</t>
  </si>
  <si>
    <t>12/27/2023</t>
  </si>
  <si>
    <t>1/21/2024</t>
  </si>
  <si>
    <t>3/28/2024</t>
  </si>
  <si>
    <t>1/9/2024</t>
  </si>
  <si>
    <t>3/6/2024</t>
  </si>
  <si>
    <t>1/8/2024</t>
  </si>
  <si>
    <t>FB153-1180</t>
  </si>
  <si>
    <t>Antique Silver</t>
  </si>
  <si>
    <t>1/16/2024</t>
  </si>
  <si>
    <t>1/28/2024</t>
  </si>
  <si>
    <t>1/15/2024</t>
  </si>
  <si>
    <t>FB153-1174</t>
  </si>
  <si>
    <t>Ashbourne</t>
  </si>
  <si>
    <t>Embossed Floral Resin Table Lamp</t>
  </si>
  <si>
    <t>AMAZON,KIRKLANDDS,OLLIIX,TGTDVS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</si>
  <si>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</si>
  <si>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</si>
  <si>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</si>
  <si>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</si>
  <si>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</si>
  <si>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</si>
  <si>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</si>
  <si>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</si>
  <si>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6/28/2023</t>
  </si>
  <si>
    <t>11/27/2023</t>
  </si>
  <si>
    <t>10/17/2023</t>
  </si>
  <si>
    <t>1/8/2023</t>
  </si>
  <si>
    <t>FB153-1175</t>
  </si>
  <si>
    <t>24" H Table Lamp with Marble Base</t>
  </si>
  <si>
    <t>OLLIIX,ROOMECOM</t>
  </si>
  <si>
    <t>1/31/2023</t>
  </si>
  <si>
    <t>3/13/2023</t>
  </si>
  <si>
    <t>1/30/2023</t>
  </si>
  <si>
    <t>2/14/2023</t>
  </si>
  <si>
    <t>12/4/2023</t>
  </si>
  <si>
    <t>2/24/2023</t>
  </si>
  <si>
    <t>10/16/2023</t>
  </si>
  <si>
    <t>8/7/2023</t>
  </si>
  <si>
    <t>2/13/2023</t>
  </si>
  <si>
    <t>12/11/2023</t>
  </si>
  <si>
    <t>8/14/2023</t>
  </si>
  <si>
    <t>2/1/2023</t>
  </si>
  <si>
    <t>FB153-1167</t>
  </si>
  <si>
    <t>Blythe</t>
  </si>
  <si>
    <t>Resin Table Lamp</t>
  </si>
  <si>
    <t>Close-out</t>
  </si>
  <si>
    <t>CSNSTORES,JCPENNEY01,MACY02,OLLIIX</t>
  </si>
  <si>
    <t>6/2/2022</t>
  </si>
  <si>
    <t>3/28/2022</t>
  </si>
  <si>
    <t>7/7/2022</t>
  </si>
  <si>
    <t>11/1/2022</t>
  </si>
  <si>
    <t>5/31/2023</t>
  </si>
  <si>
    <t>3/9/2022</t>
  </si>
  <si>
    <t>4/18/2022</t>
  </si>
  <si>
    <t>FB153-1168</t>
  </si>
  <si>
    <t>Livy</t>
  </si>
  <si>
    <t>Oval Textured Ceramic Table Lamp</t>
  </si>
  <si>
    <t>Silver Base/White Shade</t>
  </si>
  <si>
    <t>3/7/2022</t>
  </si>
  <si>
    <t>KOHLDSN,OVERSTOCK01</t>
  </si>
  <si>
    <t>2/22/2023</t>
  </si>
  <si>
    <t>1/19/2023</t>
  </si>
  <si>
    <t>3/8/2022</t>
  </si>
  <si>
    <t>FB153-1189</t>
  </si>
  <si>
    <t>Lysandria</t>
  </si>
  <si>
    <t>Glass Table Lamp</t>
  </si>
  <si>
    <t>5/29/2024</t>
  </si>
  <si>
    <t>FB154-1164</t>
  </si>
  <si>
    <t>LGT-FLOOR LAMPS</t>
  </si>
  <si>
    <t>Floor Lamps</t>
  </si>
  <si>
    <t>Aster</t>
  </si>
  <si>
    <t>Angular Arched Metal Floor Lamp</t>
  </si>
  <si>
    <t>AMERSIGNDS,JCPENNEY01,KIRKLANDDS,KOHLDSN,MACY02,OLLIIX,OVERSTOCK01,ROOMECOM,TGTDVS,ZOLA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</si>
  <si>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</si>
  <si>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</si>
  <si>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</si>
  <si>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</si>
  <si>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</si>
  <si>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</si>
  <si>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</si>
  <si>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</si>
  <si>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</si>
  <si>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</si>
  <si>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B-</t>
  </si>
  <si>
    <t>9/1/2023</t>
  </si>
  <si>
    <t>AMAZON,AMERSIGNDS,CSNSTORES,KOHLDSN,OLLIIX,OVERSTOCK01,ZOLA</t>
  </si>
  <si>
    <t>9/13/2023</t>
  </si>
  <si>
    <t>10/10/2023</t>
  </si>
  <si>
    <t>4/24/2024</t>
  </si>
  <si>
    <t>9/6/2023</t>
  </si>
  <si>
    <t>9/11/2023</t>
  </si>
  <si>
    <t>11/9/2023</t>
  </si>
  <si>
    <t>11/26/2023</t>
  </si>
  <si>
    <t>5/2/2024</t>
  </si>
  <si>
    <t>12/21/2023</t>
  </si>
  <si>
    <t>9/12/2023</t>
  </si>
  <si>
    <t>FB154-1165</t>
  </si>
  <si>
    <t>Bellow</t>
  </si>
  <si>
    <t>Uplight Floor Lamp with Mercury Glass Shade</t>
  </si>
  <si>
    <t>AMERSIGNDS,CSNSTORES,JCPENNEY01,KIRKLANDDS,KOHLDSN,MACY02,OLLIIX,TGTDVS,ZOLA</t>
  </si>
  <si>
    <t>6/20/2022</t>
  </si>
  <si>
    <t>9/26/2022</t>
  </si>
  <si>
    <t>7/11/2023</t>
  </si>
  <si>
    <t>6/11/2023</t>
  </si>
  <si>
    <t>6/29/2023</t>
  </si>
  <si>
    <t>1/22/2024</t>
  </si>
  <si>
    <t>10/24/2022</t>
  </si>
  <si>
    <t>8/18/2022</t>
  </si>
  <si>
    <t>5/30/2022</t>
  </si>
  <si>
    <t>MP154-0200</t>
  </si>
  <si>
    <t>Arched Floor Lamp with Marble Base</t>
  </si>
  <si>
    <t>AMAZONDS,ASHFURNDS,CSNSTORES,DESINC,HOUZZ,JCPENNEY01,OLLIIX,OVERSTOCK01,TGTDVS,ZOLA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</si>
  <si>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</si>
  <si>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</si>
  <si>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</si>
  <si>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</si>
  <si>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</si>
  <si>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</si>
  <si>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</si>
  <si>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10/18/2022</t>
  </si>
  <si>
    <t>6/29/2021</t>
  </si>
  <si>
    <t>8/31/2021</t>
  </si>
  <si>
    <t>6/22/2022</t>
  </si>
  <si>
    <t>9/29/2020</t>
  </si>
  <si>
    <t>1/31/2022</t>
  </si>
  <si>
    <t>8/10/2020</t>
  </si>
  <si>
    <t>4/6/2020</t>
  </si>
  <si>
    <t>4/24/2020</t>
  </si>
  <si>
    <t>FB154-1172</t>
  </si>
  <si>
    <t>Attwell</t>
  </si>
  <si>
    <t>Arched Metal Floor Lamp</t>
  </si>
  <si>
    <t>CSNSTORES,KOHLDSN,OLLIIX,OVERSTOCK01,TGTDVS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</si>
  <si>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</si>
  <si>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</si>
  <si>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</si>
  <si>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</si>
  <si>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</si>
  <si>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</si>
  <si>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</si>
  <si>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</si>
  <si>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CSNSTORES,KIRKLANDDS,OLLIIX,TGTDVS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</si>
  <si>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</si>
  <si>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</si>
  <si>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</si>
  <si>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</si>
  <si>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</si>
  <si>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</si>
  <si>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</si>
  <si>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</si>
  <si>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</si>
  <si>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</si>
  <si>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</si>
  <si>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</si>
  <si>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</si>
  <si>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9/1/2024</t>
  </si>
  <si>
    <t>AMERSIGNDS,CSNSTORES,JCPENNEY01,KIRKLANDDS,KOHLDSN,OLLIIX,ROOMECOM,TGTDVS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</si>
  <si>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</si>
  <si>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</si>
  <si>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</si>
  <si>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</si>
  <si>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</si>
  <si>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</si>
  <si>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</si>
  <si>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</si>
  <si>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5/9/2024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</si>
  <si>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</si>
  <si>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</si>
  <si>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</si>
  <si>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</si>
  <si>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</si>
  <si>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</si>
  <si>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</si>
  <si>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</si>
  <si>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9/4/2023</t>
  </si>
  <si>
    <t>11/29/2023</t>
  </si>
  <si>
    <t>4/4/2024</t>
  </si>
  <si>
    <t>8/15/2023</t>
  </si>
  <si>
    <t>10/12/2023</t>
  </si>
  <si>
    <t>3/13/2024</t>
  </si>
  <si>
    <t>FB155-1182</t>
  </si>
  <si>
    <t>Luminex</t>
  </si>
  <si>
    <t>White Ceramic Wall Sconce with Adjustable Swing Arm</t>
  </si>
  <si>
    <t>5/11/2024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</si>
  <si>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</si>
  <si>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</si>
  <si>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</si>
  <si>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</si>
  <si>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</si>
  <si>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</si>
  <si>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</si>
  <si>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</si>
  <si>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AMAZONDS,AMERSIGNDS,CSNSTORES,HOUZZ,KOHLDSN,OLLIIX,OVERSTOCK01,TGTDVS,ZOLA</t>
  </si>
  <si>
    <t>8/16/2016</t>
  </si>
  <si>
    <t>12/14/2016</t>
  </si>
  <si>
    <t>8/15/2016</t>
  </si>
  <si>
    <t>6/2/2017</t>
  </si>
  <si>
    <t>9/18/2023</t>
  </si>
  <si>
    <t>11/3/2016</t>
  </si>
  <si>
    <t>6/27/2017</t>
  </si>
  <si>
    <t>6/17/2020</t>
  </si>
  <si>
    <t>7/3/2020</t>
  </si>
  <si>
    <t>10/5/2018</t>
  </si>
  <si>
    <t>10/23/2018</t>
  </si>
  <si>
    <t>9/19/2016</t>
  </si>
  <si>
    <t>10/18/2016</t>
  </si>
  <si>
    <t>8/25/2022</t>
  </si>
  <si>
    <t>9/23/2016</t>
  </si>
  <si>
    <t>7/31/2016</t>
  </si>
  <si>
    <t>11/16/2016</t>
  </si>
  <si>
    <t>4/21/2021</t>
  </si>
  <si>
    <t>II153-0146</t>
  </si>
  <si>
    <t>Grace Ivy</t>
  </si>
  <si>
    <t>Textured Dot Table Lamp</t>
  </si>
  <si>
    <t>6/9/2023</t>
  </si>
  <si>
    <t>AMAZON,CSNSTORES,JCPENNEY01,KOHLDSN,MACY02,OLLIIX,OVERSTOCK01,ROOMECOM,TGTDVS</t>
  </si>
  <si>
    <t>6/23/2023</t>
  </si>
  <si>
    <t>3/22/2024</t>
  </si>
  <si>
    <t>5/31/2024</t>
  </si>
  <si>
    <t>8/8/2023</t>
  </si>
  <si>
    <t>7/27/2023</t>
  </si>
  <si>
    <t>II153-0148</t>
  </si>
  <si>
    <t>Bryson</t>
  </si>
  <si>
    <t>Dome-Shaped 2-Light Metal Table Lamp</t>
  </si>
  <si>
    <t>AMAZON,CSNSTORES,JCPENNEY01,KOHLDSN,OLLIIX,OVERSTOCK01,TGTDVS,ZOLA</t>
  </si>
  <si>
    <t>8/3/2023</t>
  </si>
  <si>
    <t>3/27/2024</t>
  </si>
  <si>
    <t>9/7/2023</t>
  </si>
  <si>
    <t>4/17/2024</t>
  </si>
  <si>
    <t>9/24/2023</t>
  </si>
  <si>
    <t>10/9/2023</t>
  </si>
  <si>
    <t>12/13/2023</t>
  </si>
  <si>
    <t>10/25/2023</t>
  </si>
  <si>
    <t>II153-0023</t>
  </si>
  <si>
    <t>Contour</t>
  </si>
  <si>
    <t>Ceramic Table Lamp</t>
  </si>
  <si>
    <t>PF002798</t>
  </si>
  <si>
    <t>AMAZONDS,AMERSIGNDS,CSNSTORES,DESINC,OLLIIX,ROOMECOM,TGTDVS,ZOLA</t>
  </si>
  <si>
    <t>9/26/2016</t>
  </si>
  <si>
    <t>10/11/2016</t>
  </si>
  <si>
    <t>4/17/2019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</si>
  <si>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</si>
  <si>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</si>
  <si>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</si>
  <si>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</si>
  <si>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</si>
  <si>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</si>
  <si>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</si>
  <si>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</si>
  <si>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</si>
  <si>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</si>
  <si>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</si>
  <si>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</si>
  <si>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</si>
  <si>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</si>
  <si>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</si>
  <si>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II153-0147</t>
  </si>
  <si>
    <t>Bromley</t>
  </si>
  <si>
    <t>Two Tone Pull-chain Table Lamp</t>
  </si>
  <si>
    <t>AMAZON,AMAZONDS,CSNSTORES,KOHLDSN,MACY02,OLLIIX,OVERSTOCK01,TGTDVS,ZOLA</t>
  </si>
  <si>
    <t>8/28/2023</t>
  </si>
  <si>
    <t>11/6/2023</t>
  </si>
  <si>
    <t>II153-0129</t>
  </si>
  <si>
    <t>Tristan</t>
  </si>
  <si>
    <t>Triangular Ceramic and Wood Table Lamp</t>
  </si>
  <si>
    <t>White Base/Cream Shade</t>
  </si>
  <si>
    <t>AMERSIGNDS,CSNSTORES,DESINC,KIRKLANDDS,KOHLDSN,OLLIIX,TGTDVS</t>
  </si>
  <si>
    <t>3/24/2022</t>
  </si>
  <si>
    <t>4/5/2022</t>
  </si>
  <si>
    <t>3/21/2022</t>
  </si>
  <si>
    <t>6/8/2022</t>
  </si>
  <si>
    <t>4/21/2022</t>
  </si>
  <si>
    <t>6/13/2022</t>
  </si>
  <si>
    <t>11/20/2023</t>
  </si>
  <si>
    <t>II153-0106</t>
  </si>
  <si>
    <t>Jayda</t>
  </si>
  <si>
    <t>Geometric Ceramic Table Lamp</t>
  </si>
  <si>
    <t>12/23/2021</t>
  </si>
  <si>
    <t>CSNSTORES,JCPENNEY01,KOHLDSN,OLLIIX,ROOMECOM,TGTDVS</t>
  </si>
  <si>
    <t>1/18/2022</t>
  </si>
  <si>
    <t>1/7/2022</t>
  </si>
  <si>
    <t>2/10/2022</t>
  </si>
  <si>
    <t>6/24/2023</t>
  </si>
  <si>
    <t>9/12/2022</t>
  </si>
  <si>
    <t>3/8/2024</t>
  </si>
  <si>
    <t>10/3/2023</t>
  </si>
  <si>
    <t>12/27/2021</t>
  </si>
  <si>
    <t>12/31/2021</t>
  </si>
  <si>
    <t>II153-0108</t>
  </si>
  <si>
    <t>Anzio</t>
  </si>
  <si>
    <t>Cream</t>
  </si>
  <si>
    <t>CSNSTORES,JCPENNEY01,KOHLDSN,MACY02,OLLIIX,OVERSTOCK01</t>
  </si>
  <si>
    <t>1/14/2022</t>
  </si>
  <si>
    <t>1/5/2022</t>
  </si>
  <si>
    <t>6/29/2022</t>
  </si>
  <si>
    <t>4/20/2022</t>
  </si>
  <si>
    <t>MPS153-0086</t>
  </si>
  <si>
    <t>Holloway</t>
  </si>
  <si>
    <t>Marble Base Table Lamp</t>
  </si>
  <si>
    <t>11/14/2017</t>
  </si>
  <si>
    <t>CSNSTORES,KOHLDSN,OLLIIX,OVERSTOCK01,ROOMECOM</t>
  </si>
  <si>
    <t>Dropped</t>
  </si>
  <si>
    <t>7/24/2017</t>
  </si>
  <si>
    <t>11/16/2017</t>
  </si>
  <si>
    <t>12/13/2017</t>
  </si>
  <si>
    <t>3/11/2018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</si>
  <si>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</si>
  <si>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</si>
  <si>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</si>
  <si>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</si>
  <si>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</si>
  <si>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</si>
  <si>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</si>
  <si>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</si>
  <si>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</si>
  <si>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II153-0113</t>
  </si>
  <si>
    <t>Agape</t>
  </si>
  <si>
    <t>Boho Ceramic Table Lamp</t>
  </si>
  <si>
    <t>12/22/2021</t>
  </si>
  <si>
    <t>CSNSTORES,JCPENNEY01,KOHLDSN,MACY02,OLLIIX,OVERSTOCK01,ROOMECOM</t>
  </si>
  <si>
    <t>12/12/2023</t>
  </si>
  <si>
    <t>12/29/2021</t>
  </si>
  <si>
    <t>II153-0126</t>
  </si>
  <si>
    <t>Kittery</t>
  </si>
  <si>
    <t>Metal Table Lamp with Glass Drum Shade</t>
  </si>
  <si>
    <t>Black Base/Frosted Shade</t>
  </si>
  <si>
    <t>Industrial</t>
  </si>
  <si>
    <t>AMERSIGNDS,CSNSTORES,HOUZZ,OLLIIX,OVERSTOCK01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</si>
  <si>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</si>
  <si>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</si>
  <si>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</si>
  <si>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</si>
  <si>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</si>
  <si>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</si>
  <si>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</si>
  <si>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AMERSIGNDS,CSNSTORES,KOHLDSN,OLLIIX,OVERSTOCK01,TGTDVS</t>
  </si>
  <si>
    <t>3/30/2022</t>
  </si>
  <si>
    <t>4/12/2022</t>
  </si>
  <si>
    <t>8/11/2022</t>
  </si>
  <si>
    <t>8/1/2022</t>
  </si>
  <si>
    <t>4/6/2023</t>
  </si>
  <si>
    <t>9/9/2022</t>
  </si>
  <si>
    <t>11/8/2022</t>
  </si>
  <si>
    <t>4/14/2023</t>
  </si>
  <si>
    <t>7/11/2022</t>
  </si>
  <si>
    <t>4/17/2022</t>
  </si>
  <si>
    <t>5DS153-0050</t>
  </si>
  <si>
    <t>Lumivive</t>
  </si>
  <si>
    <t>17" Mercury Glass Table Lamp</t>
  </si>
  <si>
    <t>1/24/2024</t>
  </si>
  <si>
    <t>AMERSIGNDS,CSNSTORES,OLLIIX,OVERSTOCK01,TGTDVS,ZOLA</t>
  </si>
  <si>
    <t>Pending</t>
  </si>
  <si>
    <t>1/23/2024</t>
  </si>
  <si>
    <t>4/5/2024</t>
  </si>
  <si>
    <t>II153-0150</t>
  </si>
  <si>
    <t>Flinn</t>
  </si>
  <si>
    <t>23" Resin Table Lamp with Faux Wood Texture</t>
  </si>
  <si>
    <t>Natural Whitewash</t>
  </si>
  <si>
    <t>AMERSIGNDS,CSNSTORES,OLLIIX,OVERSTOCK01</t>
  </si>
  <si>
    <t>4/8/2024</t>
  </si>
  <si>
    <t>1/1/2024</t>
  </si>
  <si>
    <t>5/20/2024</t>
  </si>
  <si>
    <t>II153-0144</t>
  </si>
  <si>
    <t>Nelia</t>
  </si>
  <si>
    <t>Frosted Glass Globe Resin Table Lamp</t>
  </si>
  <si>
    <t>AMERSIGNDS,CSNSTORES,KIRKLANDDS,KOHLDSN,OLLIIX,ROOMECOM,TGTDVS,ZOLA</t>
  </si>
  <si>
    <t>2/23/2023</t>
  </si>
  <si>
    <t>2/28/2024</t>
  </si>
  <si>
    <t>3/9/2023</t>
  </si>
  <si>
    <t>9/27/2023</t>
  </si>
  <si>
    <t>5/30/2023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</si>
  <si>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</si>
  <si>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</si>
  <si>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</si>
  <si>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</si>
  <si>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</si>
  <si>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</si>
  <si>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</si>
  <si>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8/16/2022</t>
  </si>
  <si>
    <t>II153-0152</t>
  </si>
  <si>
    <t>Laguna</t>
  </si>
  <si>
    <t>Rattan Weave Shade Table Lamp</t>
  </si>
  <si>
    <t>Gold/Natural</t>
  </si>
  <si>
    <t>OLLIIX,OVERSTOCK01,ZOLA</t>
  </si>
  <si>
    <t>6/3/2024</t>
  </si>
  <si>
    <t>II153-0007</t>
  </si>
  <si>
    <t>Venice</t>
  </si>
  <si>
    <t>Arched Metal Table Lamp with Glass Globe Bulb</t>
  </si>
  <si>
    <t>PF002783</t>
  </si>
  <si>
    <t>CSNSTORES,KOHLDSN,OLLIIX,OVERSTOCK01</t>
  </si>
  <si>
    <t>3/22/2017</t>
  </si>
  <si>
    <t>7/15/2019</t>
  </si>
  <si>
    <t>8/9/2016</t>
  </si>
  <si>
    <t>8/29/2016</t>
  </si>
  <si>
    <t>9/20/2018</t>
  </si>
  <si>
    <t>2/21/2017</t>
  </si>
  <si>
    <t>1/17/2020</t>
  </si>
  <si>
    <t>3/21/2017</t>
  </si>
  <si>
    <t>3/12/2020</t>
  </si>
  <si>
    <t>11/15/2016</t>
  </si>
  <si>
    <t>4/23/2024</t>
  </si>
  <si>
    <t>9/8/2016</t>
  </si>
  <si>
    <t>11/13/2017</t>
  </si>
  <si>
    <t>II153-0112</t>
  </si>
  <si>
    <t>Kenlyn</t>
  </si>
  <si>
    <t>2/1/2022</t>
  </si>
  <si>
    <t>1/12/2022</t>
  </si>
  <si>
    <t>12/1/2022</t>
  </si>
  <si>
    <t>II153-0154</t>
  </si>
  <si>
    <t>Elixir</t>
  </si>
  <si>
    <t>Gold Hourglass Metal Table Lamp</t>
  </si>
  <si>
    <t>3/30/2024</t>
  </si>
  <si>
    <t>3/29/2024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</si>
  <si>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</si>
  <si>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</si>
  <si>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</si>
  <si>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</si>
  <si>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</si>
  <si>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</si>
  <si>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</si>
  <si>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</si>
  <si>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II153-0161</t>
  </si>
  <si>
    <t>Ethra</t>
  </si>
  <si>
    <t>II153-0160</t>
  </si>
  <si>
    <t>Trilluxe</t>
  </si>
  <si>
    <t>7/25/2024</t>
  </si>
  <si>
    <t>II153-0162</t>
  </si>
  <si>
    <t>Veluna</t>
  </si>
  <si>
    <t>Textured Ceramic Table Lamp with Fluted Fabric Shade</t>
  </si>
  <si>
    <t>7/19/2024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</si>
  <si>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</si>
  <si>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</si>
  <si>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</si>
  <si>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</si>
  <si>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</si>
  <si>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</si>
  <si>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</si>
  <si>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</si>
  <si>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</si>
  <si>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</si>
  <si>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</si>
  <si>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</si>
  <si>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</si>
  <si>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</si>
  <si>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</si>
  <si>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</si>
  <si>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</si>
  <si>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</si>
  <si>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</si>
  <si>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</si>
  <si>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</si>
  <si>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</si>
  <si>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</si>
  <si>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</si>
  <si>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5/29/2022</t>
  </si>
  <si>
    <t>5/21/2020</t>
  </si>
  <si>
    <t>5/27/2020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</si>
  <si>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</si>
  <si>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</si>
  <si>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</si>
  <si>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</si>
  <si>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</si>
  <si>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</si>
  <si>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</si>
  <si>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</si>
  <si>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</si>
  <si>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</si>
  <si>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</si>
  <si>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</si>
  <si>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</si>
  <si>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</si>
  <si>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</si>
  <si>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</si>
  <si>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</si>
  <si>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</si>
  <si>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</si>
  <si>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</si>
  <si>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</si>
  <si>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</si>
  <si>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4/14/2021</t>
  </si>
  <si>
    <t>10/22/2018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</si>
  <si>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</si>
  <si>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</si>
  <si>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</si>
  <si>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</si>
  <si>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</si>
  <si>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</si>
  <si>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</si>
  <si>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</si>
  <si>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</si>
  <si>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</t>
  </si>
  <si>
    <t>1/12/2017</t>
  </si>
  <si>
    <t>2/28/2018</t>
  </si>
  <si>
    <t>8/28/2016</t>
  </si>
  <si>
    <t>9/15/2016</t>
  </si>
  <si>
    <t>11/29/2018</t>
  </si>
  <si>
    <t>1/23/2017</t>
  </si>
  <si>
    <t>4/9/2020</t>
  </si>
  <si>
    <t>4/4/2017</t>
  </si>
  <si>
    <t>10/11/2022</t>
  </si>
  <si>
    <t>8/22/2019</t>
  </si>
  <si>
    <t>5/17/2019</t>
  </si>
  <si>
    <t>3/1/2017</t>
  </si>
  <si>
    <t>2/6/2017</t>
  </si>
  <si>
    <t>II150-0010</t>
  </si>
  <si>
    <t>Cyrus</t>
  </si>
  <si>
    <t>6-Globe Light Architectural Metal Chandelier</t>
  </si>
  <si>
    <t>PF002786</t>
  </si>
  <si>
    <t>AMERSIGNDS,OLLIIX,OVERSTOCK01</t>
  </si>
  <si>
    <t>11/1/2016</t>
  </si>
  <si>
    <t>12/15/2017</t>
  </si>
  <si>
    <t>8/11/2016</t>
  </si>
  <si>
    <t>9/6/2016</t>
  </si>
  <si>
    <t>8/14/2018</t>
  </si>
  <si>
    <t>3/8/2017</t>
  </si>
  <si>
    <t>2/25/2019</t>
  </si>
  <si>
    <t>2/17/2021</t>
  </si>
  <si>
    <t>2/24/2017</t>
  </si>
  <si>
    <t>7/11/2019</t>
  </si>
  <si>
    <t>10/3/2016</t>
  </si>
  <si>
    <t>11/10/2016</t>
  </si>
  <si>
    <t>10/24/2016</t>
  </si>
  <si>
    <t>8/15/2022</t>
  </si>
  <si>
    <t>II150-0011</t>
  </si>
  <si>
    <t>PF002787</t>
  </si>
  <si>
    <t>CSNSTORES,HOUZZ,OLLIIX,OVERSTOCK01,ZOLA</t>
  </si>
  <si>
    <t>9/30/2016</t>
  </si>
  <si>
    <t>9/1/2016</t>
  </si>
  <si>
    <t>5/7/2018</t>
  </si>
  <si>
    <t>2/17/2017</t>
  </si>
  <si>
    <t>1/13/2021</t>
  </si>
  <si>
    <t>5/16/2017</t>
  </si>
  <si>
    <t>11/12/2018</t>
  </si>
  <si>
    <t>9/16/2016</t>
  </si>
  <si>
    <t>10/15/2016</t>
  </si>
  <si>
    <t>II150-0122</t>
  </si>
  <si>
    <t>Helena</t>
  </si>
  <si>
    <t>6-Light Frosted Glass Globe Linear Chandelier</t>
  </si>
  <si>
    <t>CSNSTORES,JCPENNEY01,OLLIIX,OVERSTOCK01,ZOLA</t>
  </si>
  <si>
    <t>4/8/2022</t>
  </si>
  <si>
    <t>9/5/2022</t>
  </si>
  <si>
    <t>7/14/2022</t>
  </si>
  <si>
    <t>4/3/2023</t>
  </si>
  <si>
    <t>11/15/2022</t>
  </si>
  <si>
    <t>4/14/2022</t>
  </si>
  <si>
    <t>II151-0133</t>
  </si>
  <si>
    <t>Aurelia</t>
  </si>
  <si>
    <t>5-Light Chandelier with Frosted Glass Globe Bulbs</t>
  </si>
  <si>
    <t>5-Light</t>
  </si>
  <si>
    <t>Farm House|Transitional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</si>
  <si>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</si>
  <si>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</si>
  <si>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</si>
  <si>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</si>
  <si>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</si>
  <si>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</si>
  <si>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</si>
  <si>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AMAZON,TGTDVS</t>
  </si>
  <si>
    <t>2/19/2024</t>
  </si>
  <si>
    <t>7/14/2023</t>
  </si>
  <si>
    <t>2/28/2023</t>
  </si>
  <si>
    <t>11/22/2023</t>
  </si>
  <si>
    <t>II150-0121</t>
  </si>
  <si>
    <t>Blaire</t>
  </si>
  <si>
    <t>6-light Ombre Glass Globe Chandelier</t>
  </si>
  <si>
    <t>Antique Brass/Amber</t>
  </si>
  <si>
    <t>CSNSTORES,KIRKLANDDS,KOHLDSN,OLLIIX,ZOLA</t>
  </si>
  <si>
    <t>5/24/2022</t>
  </si>
  <si>
    <t>10/19/2022</t>
  </si>
  <si>
    <t>5/14/2022</t>
  </si>
  <si>
    <t>1/12/2023</t>
  </si>
  <si>
    <t>II150-0116</t>
  </si>
  <si>
    <t>Trenton</t>
  </si>
  <si>
    <t>6-Light Chandelier with Cylinder Glass Shades</t>
  </si>
  <si>
    <t>KIRKLANDDS,OLLIIX,OVERSTOCK01,TGTDVS,ZOLA</t>
  </si>
  <si>
    <t>7/6/2022</t>
  </si>
  <si>
    <t>7/5/2022</t>
  </si>
  <si>
    <t>12/3/2022</t>
  </si>
  <si>
    <t>9/20/2022</t>
  </si>
  <si>
    <t>II150-0118</t>
  </si>
  <si>
    <t>Ezra</t>
  </si>
  <si>
    <t>5-Light Metal Chandelier</t>
  </si>
  <si>
    <t>AMAZONDS,CSNSTORES,KOHLDSN,OLLIIX</t>
  </si>
  <si>
    <t>3/7/2023</t>
  </si>
  <si>
    <t>5/8/2023</t>
  </si>
  <si>
    <t>11/2/2022</t>
  </si>
  <si>
    <t>3/5/2023</t>
  </si>
  <si>
    <t>II150-0119</t>
  </si>
  <si>
    <t>Milo</t>
  </si>
  <si>
    <t>AMAZONDS,CSNSTORES,JCPENNEY01,OVERSTOCK01,TGTDVS</t>
  </si>
  <si>
    <t>9/16/2022</t>
  </si>
  <si>
    <t>10/26/2023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</si>
  <si>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</si>
  <si>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</si>
  <si>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</si>
  <si>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</si>
  <si>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</si>
  <si>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</si>
  <si>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</si>
  <si>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</si>
  <si>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</si>
  <si>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</si>
  <si>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</si>
  <si>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</si>
  <si>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</si>
  <si>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</si>
  <si>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</si>
  <si>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</si>
  <si>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</si>
  <si>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</si>
  <si>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</si>
  <si>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</si>
  <si>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</si>
  <si>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</si>
  <si>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</si>
  <si>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</si>
  <si>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</si>
  <si>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</si>
  <si>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</si>
  <si>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II150-0130</t>
  </si>
  <si>
    <t>Abbott</t>
  </si>
  <si>
    <t>4-Light Metal Shade Chandelier</t>
  </si>
  <si>
    <t>II155-0145</t>
  </si>
  <si>
    <t>Rattan Weave Shade Wall Sconce</t>
  </si>
  <si>
    <t>8/9/2024</t>
  </si>
  <si>
    <t>6/22/2023</t>
  </si>
  <si>
    <t>7/17/2023</t>
  </si>
  <si>
    <t>6/18/2023</t>
  </si>
  <si>
    <t>3/3/2024</t>
  </si>
  <si>
    <t>12/7/2023</t>
  </si>
  <si>
    <t>12/8/2023</t>
  </si>
  <si>
    <t>FPF21-0367</t>
  </si>
  <si>
    <t>Pacific</t>
  </si>
  <si>
    <t>Metal Tripod Floor Lamp with Glass Shade</t>
  </si>
  <si>
    <t>PF002773</t>
  </si>
  <si>
    <t>AMAZONDS,AMERSIGNDS,CSNSTORES,JCPENNEY01,MACY02,OVERSTOCK01,TGTDVS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</si>
  <si>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</si>
  <si>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</si>
  <si>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</si>
  <si>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</si>
  <si>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</si>
  <si>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</si>
  <si>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</si>
  <si>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</si>
  <si>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</si>
  <si>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</si>
  <si>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8/1/2016</t>
  </si>
  <si>
    <t>2/19/2016</t>
  </si>
  <si>
    <t>4/4/2016</t>
  </si>
  <si>
    <t>5/21/2021</t>
  </si>
  <si>
    <t>II154-0091</t>
  </si>
  <si>
    <t>AMERSIGNDS,CSNSTORES,KIRKLANDDS,KOHLDSN,ROOMECOM,TGTDVS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</si>
  <si>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</si>
  <si>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</si>
  <si>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</si>
  <si>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</si>
  <si>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</si>
  <si>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</si>
  <si>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</si>
  <si>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</si>
  <si>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</si>
  <si>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</si>
  <si>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12/16/2023</t>
  </si>
  <si>
    <t>11/26/2018</t>
  </si>
  <si>
    <t>MPS154-0087</t>
  </si>
  <si>
    <t>3-Globe Light Floor Lamp with Marble Base</t>
  </si>
  <si>
    <t>AMERSIGNDS,CSNSTORES,KOHLDSN,NRTPORT,OLLIIX,OVERSTOCK01,ROOMECOM,TGTDVS</t>
  </si>
  <si>
    <t>12/14/2017</t>
  </si>
  <si>
    <t>12/12/2017</t>
  </si>
  <si>
    <t>11/30/2017</t>
  </si>
  <si>
    <t>6/19/2020</t>
  </si>
  <si>
    <t>3/13/2019</t>
  </si>
  <si>
    <t>11/20/2018</t>
  </si>
  <si>
    <t>4/11/2019</t>
  </si>
  <si>
    <t>10/16/2018</t>
  </si>
  <si>
    <t>4/19/2024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</si>
  <si>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</si>
  <si>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</si>
  <si>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</si>
  <si>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</si>
  <si>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</si>
  <si>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</si>
  <si>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</si>
  <si>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</si>
  <si>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</si>
  <si>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11/30/2022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</si>
  <si>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</si>
  <si>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</si>
  <si>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</si>
  <si>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</si>
  <si>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</si>
  <si>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</si>
  <si>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6/20/2023</t>
  </si>
  <si>
    <t>II154-0123</t>
  </si>
  <si>
    <t>Beacon</t>
  </si>
  <si>
    <t>Arched Metal Floor Lamp with Chimney Shade</t>
  </si>
  <si>
    <t>CSNSTORES,KIRKLANDDS,OLLIIX,OVERSTOCK01,TGTDVS,ZOLA</t>
  </si>
  <si>
    <t>11/11/2022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</si>
  <si>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</si>
  <si>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</si>
  <si>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</si>
  <si>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</si>
  <si>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</si>
  <si>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</si>
  <si>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</si>
  <si>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</si>
  <si>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</si>
  <si>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</si>
  <si>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</si>
  <si>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</si>
  <si>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</si>
  <si>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</si>
  <si>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</si>
  <si>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</si>
  <si>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</si>
  <si>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</si>
  <si>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</si>
  <si>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</si>
  <si>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</si>
  <si>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</si>
  <si>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</si>
  <si>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</si>
  <si>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</si>
  <si>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</si>
  <si>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</si>
  <si>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</si>
  <si>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</si>
  <si>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</si>
  <si>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</si>
  <si>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</si>
  <si>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</si>
  <si>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</si>
  <si>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</si>
  <si>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CSNSTORES,KOHLDSN,MACY02,OLLIIX,OVERSTOCK01,ROOMECOM,TGTDVS</t>
  </si>
  <si>
    <t>2/20/2023</t>
  </si>
  <si>
    <t>II151-0137</t>
  </si>
  <si>
    <t>Asher</t>
  </si>
  <si>
    <t>Bell Shaped Rope Pendant</t>
  </si>
  <si>
    <t>AMAZON,AMAZONDS,CSNSTORES,OVERSTOCK01,TGTDVS,ZOLA</t>
  </si>
  <si>
    <t>10/1/2023</t>
  </si>
  <si>
    <t>II151-0138</t>
  </si>
  <si>
    <t>Wren</t>
  </si>
  <si>
    <t>Bell Shaped Bamboo Pendant</t>
  </si>
  <si>
    <t>5/1/2023</t>
  </si>
  <si>
    <t>12/15/2023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</si>
  <si>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</si>
  <si>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</si>
  <si>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</si>
  <si>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</si>
  <si>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</si>
  <si>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</si>
  <si>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</si>
  <si>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II151-0141</t>
  </si>
  <si>
    <t>Ramsey</t>
  </si>
  <si>
    <t>Natural Woven Rope Pendant</t>
  </si>
  <si>
    <t>Matte Black/Natural</t>
  </si>
  <si>
    <t>AMAZON,AMAZONDS,CSNSTORES,TGTDVS,ZOLA</t>
  </si>
  <si>
    <t>3/6/2023</t>
  </si>
  <si>
    <t>3/8/2023</t>
  </si>
  <si>
    <t>2/21/2023</t>
  </si>
  <si>
    <t>II151-0135</t>
  </si>
  <si>
    <t>Astrid</t>
  </si>
  <si>
    <t>Bowl Shaped Bamboo Pendant</t>
  </si>
  <si>
    <t>CSNSTORES,OVERSTOCK01,TGTDVS</t>
  </si>
  <si>
    <t>3/29/2023</t>
  </si>
  <si>
    <t>4/9/2023</t>
  </si>
  <si>
    <t>II151-0120</t>
  </si>
  <si>
    <t>saben</t>
  </si>
  <si>
    <t>2-Tier Layered Shade Pendant</t>
  </si>
  <si>
    <t>AMAZONDS,OLLIIX</t>
  </si>
  <si>
    <t>4/27/2023</t>
  </si>
  <si>
    <t>4/1/2022</t>
  </si>
  <si>
    <t>II151-0139</t>
  </si>
  <si>
    <t>Orion</t>
  </si>
  <si>
    <t>Natural Rope and Metal Mesh Cylinder Pendant</t>
  </si>
  <si>
    <t>Natural/Black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</si>
  <si>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</si>
  <si>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</si>
  <si>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</si>
  <si>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</si>
  <si>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</si>
  <si>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</si>
  <si>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</si>
  <si>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</si>
  <si>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</si>
  <si>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</si>
  <si>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</si>
  <si>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</si>
  <si>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</si>
  <si>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</si>
  <si>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</si>
  <si>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</si>
  <si>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</si>
  <si>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</si>
  <si>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</si>
  <si>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</si>
  <si>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</si>
  <si>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</si>
  <si>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</si>
  <si>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</si>
  <si>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</si>
  <si>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</si>
  <si>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</si>
  <si>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</si>
  <si>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</si>
  <si>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</si>
  <si>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</si>
  <si>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</si>
  <si>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</si>
  <si>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</si>
  <si>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AMERSIGNDS,CSNSTORES,HOUZZ,JCPENNEY01,KIRKLANDDS,KOHLDSN,MACY02,NRTPORT,OLLIIX,OVERSCONSIGN,OVERSTOCK01,ROOMECOM,TGTDVS</t>
  </si>
  <si>
    <t>1/23/2018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</si>
  <si>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</si>
  <si>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</si>
  <si>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</si>
  <si>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</si>
  <si>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</si>
  <si>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</si>
  <si>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</si>
  <si>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</si>
  <si>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</si>
  <si>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</si>
  <si>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</si>
  <si>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</si>
  <si>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</si>
  <si>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</si>
  <si>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</si>
  <si>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</si>
  <si>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</si>
  <si>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</si>
  <si>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</si>
  <si>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</si>
  <si>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</si>
  <si>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</si>
  <si>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</si>
  <si>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</si>
  <si>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</si>
  <si>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</si>
  <si>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</si>
  <si>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</si>
  <si>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</si>
  <si>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</si>
  <si>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</si>
  <si>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</si>
  <si>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</si>
  <si>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</si>
  <si>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</si>
  <si>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</si>
  <si>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</si>
  <si>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</si>
  <si>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CSNSTORES,JCPENNEY01,KOHLDSN,OVERSTOCK01,ROOMECOM</t>
  </si>
  <si>
    <t>2/15/2019</t>
  </si>
  <si>
    <t>6/3/2019</t>
  </si>
  <si>
    <t>3/5/2019</t>
  </si>
  <si>
    <t>3/24/2024</t>
  </si>
  <si>
    <t>3/12/2019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</si>
  <si>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</si>
  <si>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</si>
  <si>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</si>
  <si>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</si>
  <si>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</si>
  <si>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</si>
  <si>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</si>
  <si>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</si>
  <si>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</si>
  <si>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</si>
  <si>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AMAZON,CSNSTORES,HOUZZ,JCPENNEY01,KOHLDSN,OLLIIX,OVERSTOCK01,TGTDVS</t>
  </si>
  <si>
    <t>3/23/2023</t>
  </si>
  <si>
    <t>2/22/2024</t>
  </si>
  <si>
    <t>4/13/2023</t>
  </si>
  <si>
    <t>5DS153-1157</t>
  </si>
  <si>
    <t>Clarity</t>
  </si>
  <si>
    <t>Glass Cylinder Table Lamp Set of 2</t>
  </si>
  <si>
    <t>2/6/2021</t>
  </si>
  <si>
    <t>AMAZON,AMERSIGNDS,ASHFURNDS,CSNSTORES,JCPENNEY01,KIRKLANDDS,KOHLDSN,MACY02,OLLIIX,OVERSTOCK01,ROOMECOM,TGTDVS</t>
  </si>
  <si>
    <t>5/17/2024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</si>
  <si>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</si>
  <si>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</si>
  <si>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</si>
  <si>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</si>
  <si>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</si>
  <si>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</si>
  <si>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</si>
  <si>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</si>
  <si>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</si>
  <si>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</si>
  <si>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</si>
  <si>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</si>
  <si>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</si>
  <si>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</si>
  <si>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</si>
  <si>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</si>
  <si>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</si>
  <si>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6/15/2018</t>
  </si>
  <si>
    <t>12/16/2019</t>
  </si>
  <si>
    <t>12/3/2018</t>
  </si>
  <si>
    <t>2/27/2019</t>
  </si>
  <si>
    <t>5DS153-0031</t>
  </si>
  <si>
    <t>Cortina</t>
  </si>
  <si>
    <t>Ombre Glass Table Lamp, Set of 2</t>
  </si>
  <si>
    <t>AMAZON,AMAZONDS,AMERSIGNDS,CSNSTORES,HOUZZ,JCPENNEY01,KIRKLANDDS,KOHLDSN,OLLIIX,OVERSTOCK01,ROOMECOM,TGTDVS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</si>
  <si>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</si>
  <si>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</si>
  <si>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</si>
  <si>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</si>
  <si>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</si>
  <si>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</si>
  <si>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</si>
  <si>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</si>
  <si>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</si>
  <si>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</si>
  <si>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</si>
  <si>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</si>
  <si>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</si>
  <si>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</si>
  <si>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</si>
  <si>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</si>
  <si>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1/25/2021</t>
  </si>
  <si>
    <t>8/1/2023</t>
  </si>
  <si>
    <t>6/12/2022</t>
  </si>
  <si>
    <t>11/18/2021</t>
  </si>
  <si>
    <t>5DS153-0021</t>
  </si>
  <si>
    <t>Harmony</t>
  </si>
  <si>
    <t>Angular Glass Table Lamp, Set of 2</t>
  </si>
  <si>
    <t>10/17/2018</t>
  </si>
  <si>
    <t>AMERSIGNDS,CSNSTORES,KIRKLANDDS,KOHLDSN,OLLIIX,OVERSTOCK01,ROOMECOM,TGTDVS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</si>
  <si>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</si>
  <si>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</si>
  <si>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</si>
  <si>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</si>
  <si>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</si>
  <si>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</si>
  <si>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</si>
  <si>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</si>
  <si>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</si>
  <si>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</si>
  <si>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</si>
  <si>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</si>
  <si>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</si>
  <si>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</si>
  <si>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</si>
  <si>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</si>
  <si>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</si>
  <si>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</si>
  <si>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</si>
  <si>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</si>
  <si>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</si>
  <si>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</si>
  <si>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</si>
  <si>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</si>
  <si>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</si>
  <si>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5DS153-0039</t>
  </si>
  <si>
    <t>Macey</t>
  </si>
  <si>
    <t>Yellow</t>
  </si>
  <si>
    <t>AMERSIGNDS,CSNSTORES,JCPENNEY01,KOHLDSN,MACY02,OLLIIX,OVERSTOCK01,TGTDVS</t>
  </si>
  <si>
    <t>2/2/2022</t>
  </si>
  <si>
    <t>2/13/2024</t>
  </si>
  <si>
    <t>10/30/2022</t>
  </si>
  <si>
    <t>7/19/2023</t>
  </si>
  <si>
    <t>7/26/2023</t>
  </si>
  <si>
    <t>5DS153-0029</t>
  </si>
  <si>
    <t>Driggs</t>
  </si>
  <si>
    <t>Ceramic Textured Table Lamp</t>
  </si>
  <si>
    <t>Ivory/Grey</t>
  </si>
  <si>
    <t>AMERSIGNDS,CSNSTORES,JCPENNEY01,KIRKLANDDS,KOHLDSN,OLLIIX,ROOMECOM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</si>
  <si>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</si>
  <si>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</si>
  <si>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</si>
  <si>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</si>
  <si>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</si>
  <si>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</si>
  <si>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</si>
  <si>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</si>
  <si>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</si>
  <si>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</si>
  <si>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</si>
  <si>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</si>
  <si>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</si>
  <si>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5DS153-0008</t>
  </si>
  <si>
    <t>Covey</t>
  </si>
  <si>
    <t>AMERSIGNDS,CSNSTORES,JCPENNEY01,NRTPORT,OLLIIX,OVERSTOCK01,ROOMECOM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</si>
  <si>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</si>
  <si>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</si>
  <si>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</si>
  <si>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</si>
  <si>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</si>
  <si>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</si>
  <si>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</si>
  <si>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5DS153-0047</t>
  </si>
  <si>
    <t>Liora</t>
  </si>
  <si>
    <t>2-Tone Ceramic Table Lamp Set of 2</t>
  </si>
  <si>
    <t>Sage Green/Gold</t>
  </si>
  <si>
    <t>AMERSIGNDS,CSNSTORES,OLLIIX</t>
  </si>
  <si>
    <t>1/20/2024</t>
  </si>
  <si>
    <t>4/28/2024</t>
  </si>
  <si>
    <t>5DS153-0048</t>
  </si>
  <si>
    <t>White/Silver</t>
  </si>
  <si>
    <t>5DS153-0049</t>
  </si>
  <si>
    <t>5DS153-0023</t>
  </si>
  <si>
    <t>Ranier</t>
  </si>
  <si>
    <t>Iridescent Glass Table Lamp</t>
  </si>
  <si>
    <t>Iridescent</t>
  </si>
  <si>
    <t>11/8/2018</t>
  </si>
  <si>
    <t>AMAZONDS,AMERSIGNDS,CSNSTORES,HOUZZ,KOHLDSN,OLLIIX,OVERSTOCK01,ROOMECOM,TGTDVS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</si>
  <si>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</si>
  <si>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</si>
  <si>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</si>
  <si>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</si>
  <si>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</si>
  <si>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</si>
  <si>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</si>
  <si>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</si>
  <si>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</si>
  <si>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</si>
  <si>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</si>
  <si>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</si>
  <si>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</t>
  </si>
  <si>
    <t>5/7/2019</t>
  </si>
  <si>
    <t>2/12/2019</t>
  </si>
  <si>
    <t>1/29/2019</t>
  </si>
  <si>
    <t>4/23/2019</t>
  </si>
  <si>
    <t>4/16/2024</t>
  </si>
  <si>
    <t>12/9/2018</t>
  </si>
  <si>
    <t>7/31/2019</t>
  </si>
  <si>
    <t>5/2/2019</t>
  </si>
  <si>
    <t>5DS153-0041</t>
  </si>
  <si>
    <t>Bayard</t>
  </si>
  <si>
    <t>Embossed Ceramic Table Lamp</t>
  </si>
  <si>
    <t>AMERSIGNDS,CSNSTORES,KOHLDSN,OLLIIX,ROOMECOM,TGTDVS</t>
  </si>
  <si>
    <t>1/13/2022</t>
  </si>
  <si>
    <t>3/3/2022</t>
  </si>
  <si>
    <t>1/13/2023</t>
  </si>
  <si>
    <t>5/6/2024</t>
  </si>
  <si>
    <t>3/26/2024</t>
  </si>
  <si>
    <t>5DS153-0036</t>
  </si>
  <si>
    <t>Nicolo</t>
  </si>
  <si>
    <t>4/27/2022</t>
  </si>
  <si>
    <t>10/2/2023</t>
  </si>
  <si>
    <t>3/14/2023</t>
  </si>
  <si>
    <t>3/2/2022</t>
  </si>
  <si>
    <t>5DS153-0037</t>
  </si>
  <si>
    <t>CSNSTORES,HOUZZ,JCPENNEY01,KOHLDSN,OLLIIX,ROOMECOM</t>
  </si>
  <si>
    <t>8/5/2022</t>
  </si>
  <si>
    <t>7/18/2023</t>
  </si>
  <si>
    <t>11/10/2022</t>
  </si>
  <si>
    <t>8/2/2022</t>
  </si>
  <si>
    <t>5DS153-0017</t>
  </si>
  <si>
    <t>Saxony</t>
  </si>
  <si>
    <t>Metallic Glass Table Lamp</t>
  </si>
  <si>
    <t>AMERSIGNDS,CSNSTORES,KIRKLANDDS,KOHLDSN,OLLIIX,ROOMECOM,TGTDVS</t>
  </si>
  <si>
    <t>10/7/2018</t>
  </si>
  <si>
    <t>9/30/2018</t>
  </si>
  <si>
    <t>5/19/2019</t>
  </si>
  <si>
    <t>11/13/2018</t>
  </si>
  <si>
    <t>6/26/2020</t>
  </si>
  <si>
    <t>5/25/2023</t>
  </si>
  <si>
    <t>1/2/2024</t>
  </si>
  <si>
    <t>1/13/2019</t>
  </si>
  <si>
    <t>9/25/2022</t>
  </si>
  <si>
    <t>3/7/2019</t>
  </si>
  <si>
    <t>11/6/2018</t>
  </si>
  <si>
    <t>6/22/2020</t>
  </si>
  <si>
    <t>5DS153-0045</t>
  </si>
  <si>
    <t>Crewe</t>
  </si>
  <si>
    <t>Textured Resin Table Lamp</t>
  </si>
  <si>
    <t>AMAZON,NRTPORT,OLLIIX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</si>
  <si>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</si>
  <si>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</si>
  <si>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</si>
  <si>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</si>
  <si>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</si>
  <si>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</si>
  <si>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</si>
  <si>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</si>
  <si>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</si>
  <si>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</si>
  <si>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</si>
  <si>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</si>
  <si>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</si>
  <si>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</si>
  <si>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5DS153-0051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</si>
  <si>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</si>
  <si>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</si>
  <si>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</si>
  <si>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</si>
  <si>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</si>
  <si>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</si>
  <si>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</si>
  <si>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</si>
  <si>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</si>
  <si>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</si>
  <si>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</si>
  <si>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MPS150-0093</t>
  </si>
  <si>
    <t>Urban Habitat</t>
  </si>
  <si>
    <t>Isla</t>
  </si>
  <si>
    <t>Layered Capiz Chandelier</t>
  </si>
  <si>
    <t>12/9/2017</t>
  </si>
  <si>
    <t>AMAZON,AMERSIGNDS,CSNSTORES,KIRKLANDDS,KOHLDSN,LAMPDS,NRTPORT,OLLIIX,OVERSTOCK01,ROOMECOM,TGTDVS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</si>
  <si>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</si>
  <si>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</si>
  <si>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</si>
  <si>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</si>
  <si>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</si>
  <si>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</si>
  <si>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</si>
  <si>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</si>
  <si>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</si>
  <si>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</si>
  <si>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</si>
  <si>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</si>
  <si>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</si>
  <si>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</si>
  <si>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7/19/2018</t>
  </si>
  <si>
    <t>7/19/2017</t>
  </si>
  <si>
    <t>10/12/2017</t>
  </si>
  <si>
    <t>7/2/2018</t>
  </si>
  <si>
    <t>9/9/2020</t>
  </si>
  <si>
    <t>7/11/2018</t>
  </si>
  <si>
    <t>12/21/2017</t>
  </si>
  <si>
    <t>10/25/2019</t>
  </si>
  <si>
    <t>UH153-0099</t>
  </si>
  <si>
    <t>Dark Blue</t>
  </si>
  <si>
    <t>AMERSIGNDS,ASHFURNDS,CSNSTORES,JCPENNEY01,KIRKLANDDS,KOHLDSN,OLLIIX,OVERSTOCK01,ROOMECOM,TGTDVS</t>
  </si>
  <si>
    <t>2/11/2021</t>
  </si>
  <si>
    <t>4/16/2021</t>
  </si>
  <si>
    <t>6/27/2021</t>
  </si>
  <si>
    <t>3/26/2021</t>
  </si>
  <si>
    <t>UH154-0051</t>
  </si>
  <si>
    <t>Alta</t>
  </si>
  <si>
    <t>3-Light Metal Floor Lamp</t>
  </si>
  <si>
    <t>10/5/2017</t>
  </si>
  <si>
    <t>AMERSIGNDS,CSNSTORES,OLLIIX,ROOMECOM,TGTDVS</t>
  </si>
  <si>
    <t>11/25/2017</t>
  </si>
  <si>
    <t>6/22/2018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</si>
  <si>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</si>
  <si>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</si>
  <si>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</si>
  <si>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</si>
  <si>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</si>
  <si>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</si>
  <si>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</si>
  <si>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</si>
  <si>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</si>
  <si>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</si>
  <si>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</si>
  <si>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</si>
  <si>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</si>
  <si>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</si>
  <si>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</si>
  <si>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</si>
  <si>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</si>
  <si>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</si>
  <si>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</si>
  <si>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</si>
  <si>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</si>
  <si>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</si>
  <si>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</si>
  <si>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</si>
  <si>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</si>
  <si>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</si>
  <si>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AMAZON,AMAZONDS,CSNSTORES,JCPENNEY01,KOHLDSN,MACY02,OLLIIX,OVERSTOCK01,TGTDVS,ZOLA</t>
  </si>
  <si>
    <t>MT154-0036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</si>
  <si>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</si>
  <si>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</si>
  <si>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</si>
  <si>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</si>
  <si>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</si>
  <si>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</si>
  <si>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</si>
  <si>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</si>
  <si>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</si>
  <si>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</si>
  <si>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</si>
  <si>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</si>
  <si>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</si>
  <si>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</si>
  <si>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</si>
  <si>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</si>
  <si>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</si>
  <si>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CSNSTORES,JCPENNEY01,OLLIIX,TGTDVS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</si>
  <si>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</si>
  <si>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</si>
  <si>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</si>
  <si>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</si>
  <si>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</si>
  <si>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</si>
  <si>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</si>
  <si>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</si>
  <si>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</si>
  <si>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</si>
  <si>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</si>
  <si>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</si>
  <si>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AMAZON,CSNSTORES,OLLIIX</t>
  </si>
  <si>
    <t>11/13/2023</t>
  </si>
  <si>
    <t>MT154-0065</t>
  </si>
  <si>
    <t>Charlton</t>
  </si>
  <si>
    <t>Metal Floor Lamp with Glass Cylinder Shade</t>
  </si>
  <si>
    <t>MT153-0049</t>
  </si>
  <si>
    <t>Athena</t>
  </si>
  <si>
    <t>AMAZON,AMAZONDS,CSNSTORES,KOHLDSN,OVERSTOCK01,TGTDVS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</si>
  <si>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</si>
  <si>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</si>
  <si>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</si>
  <si>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</si>
  <si>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</si>
  <si>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</si>
  <si>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</si>
  <si>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</si>
  <si>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</si>
  <si>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</si>
  <si>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</si>
  <si>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</si>
  <si>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</si>
  <si>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</si>
  <si>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</si>
  <si>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CSNSTORES,HOUZZ,KOHLDSN,OLLIIX,OVERSTOCK01,TGTDVS</t>
  </si>
  <si>
    <t>12/30/2021</t>
  </si>
  <si>
    <t>1/20/2022</t>
  </si>
  <si>
    <t>12/10/2021</t>
  </si>
  <si>
    <t>2/16/2022</t>
  </si>
  <si>
    <t>MT153-0015</t>
  </si>
  <si>
    <t>Jemma</t>
  </si>
  <si>
    <t>6/2/2019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</si>
  <si>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</si>
  <si>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</si>
  <si>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</si>
  <si>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</si>
  <si>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</si>
  <si>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</si>
  <si>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</si>
  <si>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</si>
  <si>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</si>
  <si>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</si>
  <si>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</si>
  <si>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</si>
  <si>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</si>
  <si>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</si>
  <si>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</si>
  <si>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MT153-0077</t>
  </si>
  <si>
    <t>Mystique</t>
  </si>
  <si>
    <t>Blue Ceramic Ginger Jar Table Lamp</t>
  </si>
  <si>
    <t>AMAZON,MACY02,OLLIIX</t>
  </si>
  <si>
    <t>6/2/2024</t>
  </si>
  <si>
    <t>MT153-0069</t>
  </si>
  <si>
    <t>Landsdown</t>
  </si>
  <si>
    <t>Black Faceted Table Lamp 24.25"H</t>
  </si>
  <si>
    <t>AMAZON,CSNSTORES,KOHLDSN,OVERSTOCK01,ROOMECOM</t>
  </si>
  <si>
    <t>12/6/2023</t>
  </si>
  <si>
    <t>10/29/2023</t>
  </si>
  <si>
    <t>MT153-0072</t>
  </si>
  <si>
    <t>Hawley</t>
  </si>
  <si>
    <t>Faux Leather Table Lamp</t>
  </si>
  <si>
    <t>AMAZON,AMAZONDS,OLLIIX</t>
  </si>
  <si>
    <t>11/24/2023</t>
  </si>
  <si>
    <t>11/21/2023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</si>
  <si>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</si>
  <si>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</si>
  <si>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</si>
  <si>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</si>
  <si>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</si>
  <si>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</si>
  <si>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</si>
  <si>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</si>
  <si>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</si>
  <si>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MT150-0066</t>
  </si>
  <si>
    <t>Amelia</t>
  </si>
  <si>
    <t>8-Light Traditional Metal Chandelier</t>
  </si>
  <si>
    <t>Glossy White</t>
  </si>
  <si>
    <t>3/27/2023</t>
  </si>
  <si>
    <t>MT151-0067</t>
  </si>
  <si>
    <t>Camden</t>
  </si>
  <si>
    <t>4-Light Glass Bowl Shaped Chandelier</t>
  </si>
  <si>
    <t>AMAZONDS,CSNSTORES,KOHLDSN</t>
  </si>
  <si>
    <t>2/14/2024</t>
  </si>
  <si>
    <t>2/29/2024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</si>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</sst>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123.35</v>
      </c>
      <c r="M6" s="3">
        <v>129.52</v>
      </c>
      <c r="N6" s="3">
        <v>259.99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784</v>
      </c>
      <c r="AA6" s="4">
        <f>=ROUNDDOWN(56,0)</f>
      </c>
      <c r="AB6" s="5">
        <v>14</v>
      </c>
      <c r="AC6" s="2" t="s">
        <v>132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154</v>
      </c>
      <c r="AQ6" s="8">
        <v>20845.28</v>
      </c>
      <c r="AR6" s="4"/>
      <c r="AS6" s="8"/>
      <c r="AT6" s="7"/>
      <c r="AU6" s="7"/>
      <c r="AV6" s="4">
        <v>154</v>
      </c>
      <c r="AW6" s="8">
        <v>20845.28</v>
      </c>
      <c r="AX6" s="4"/>
      <c r="AY6" s="8"/>
      <c r="AZ6" s="7"/>
      <c r="BA6" s="7"/>
      <c r="BB6" s="7">
        <v>1</v>
      </c>
      <c r="BC6" s="4">
        <v>286</v>
      </c>
      <c r="BD6" s="8">
        <v>39130.89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0.5327</v>
      </c>
      <c r="BJ6" s="4">
        <v>154</v>
      </c>
      <c r="BK6" s="8">
        <v>20845.28</v>
      </c>
      <c r="BL6" s="2" t="s">
        <v>137</v>
      </c>
      <c r="BM6" s="7">
        <v>1</v>
      </c>
      <c r="BN6" s="7">
        <v>1</v>
      </c>
      <c r="BO6" s="4">
        <v>29</v>
      </c>
      <c r="BP6" s="8">
        <v>3343.96</v>
      </c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>
        <v>91</v>
      </c>
      <c r="CB6" s="8">
        <v>12193.3</v>
      </c>
      <c r="CC6" s="4"/>
      <c r="CD6" s="8"/>
      <c r="CE6" s="7"/>
      <c r="CF6" s="7"/>
      <c r="CG6" s="2" t="s">
        <v>138</v>
      </c>
      <c r="CH6" s="2" t="s">
        <v>129</v>
      </c>
      <c r="CI6" s="2" t="s">
        <v>132</v>
      </c>
      <c r="CJ6" s="2" t="s">
        <v>142</v>
      </c>
      <c r="CK6" s="2" t="s">
        <v>141</v>
      </c>
      <c r="CL6" s="2" t="s">
        <v>132</v>
      </c>
      <c r="CM6" s="4">
        <v>6</v>
      </c>
      <c r="CN6" s="8">
        <v>907.02</v>
      </c>
      <c r="CO6" s="4"/>
      <c r="CP6" s="8"/>
      <c r="CQ6" s="7"/>
      <c r="CR6" s="7"/>
      <c r="CS6" s="2" t="s">
        <v>138</v>
      </c>
      <c r="CT6" s="2" t="s">
        <v>129</v>
      </c>
      <c r="CU6" s="2" t="s">
        <v>143</v>
      </c>
      <c r="CV6" s="2" t="s">
        <v>144</v>
      </c>
      <c r="CW6" s="2" t="s">
        <v>141</v>
      </c>
      <c r="CX6" s="2" t="s">
        <v>132</v>
      </c>
      <c r="CY6" s="4">
        <v>8</v>
      </c>
      <c r="CZ6" s="8">
        <v>1259.52</v>
      </c>
      <c r="DA6" s="4"/>
      <c r="DB6" s="8"/>
      <c r="DC6" s="7"/>
      <c r="DD6" s="7"/>
      <c r="DE6" s="2" t="s">
        <v>138</v>
      </c>
      <c r="DF6" s="2" t="s">
        <v>129</v>
      </c>
      <c r="DG6" s="2" t="s">
        <v>145</v>
      </c>
      <c r="DH6" s="2" t="s">
        <v>146</v>
      </c>
      <c r="DI6" s="2" t="s">
        <v>141</v>
      </c>
      <c r="DJ6" s="2" t="s">
        <v>132</v>
      </c>
      <c r="DK6" s="4">
        <v>10</v>
      </c>
      <c r="DL6" s="8">
        <v>1736.1</v>
      </c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141</v>
      </c>
      <c r="DV6" s="2" t="s">
        <v>132</v>
      </c>
      <c r="DW6" s="4">
        <v>2</v>
      </c>
      <c r="DX6" s="8">
        <v>327.7</v>
      </c>
      <c r="DY6" s="4"/>
      <c r="DZ6" s="8"/>
      <c r="EA6" s="7"/>
      <c r="EB6" s="7"/>
      <c r="EC6" s="2" t="s">
        <v>138</v>
      </c>
      <c r="ED6" s="2" t="s">
        <v>129</v>
      </c>
      <c r="EE6" s="2" t="s">
        <v>149</v>
      </c>
      <c r="EF6" s="2" t="s">
        <v>150</v>
      </c>
      <c r="EG6" s="2" t="s">
        <v>141</v>
      </c>
      <c r="EH6" s="2" t="s">
        <v>132</v>
      </c>
      <c r="EI6" s="4">
        <v>6</v>
      </c>
      <c r="EJ6" s="8">
        <v>839.28</v>
      </c>
      <c r="EK6" s="4"/>
      <c r="EL6" s="8"/>
      <c r="EM6" s="7"/>
      <c r="EN6" s="7"/>
      <c r="EO6" s="2" t="s">
        <v>138</v>
      </c>
      <c r="EP6" s="2" t="s">
        <v>129</v>
      </c>
      <c r="EQ6" s="2" t="s">
        <v>151</v>
      </c>
      <c r="ER6" s="2" t="s">
        <v>152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153</v>
      </c>
      <c r="FB6" s="2" t="s">
        <v>129</v>
      </c>
      <c r="FC6" s="2" t="s">
        <v>132</v>
      </c>
      <c r="FD6" s="2" t="s">
        <v>132</v>
      </c>
      <c r="FE6" s="2" t="s">
        <v>141</v>
      </c>
      <c r="FF6" s="2" t="s">
        <v>132</v>
      </c>
      <c r="FG6" s="4"/>
      <c r="FH6" s="8"/>
      <c r="FI6" s="4"/>
      <c r="FJ6" s="8"/>
      <c r="FK6" s="7"/>
      <c r="FL6" s="7"/>
      <c r="FM6" s="2" t="s">
        <v>138</v>
      </c>
      <c r="FN6" s="2" t="s">
        <v>129</v>
      </c>
      <c r="FO6" s="2" t="s">
        <v>154</v>
      </c>
      <c r="FP6" s="2" t="s">
        <v>155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156</v>
      </c>
      <c r="GB6" s="2" t="s">
        <v>157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151</v>
      </c>
      <c r="GN6" s="2" t="s">
        <v>158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159</v>
      </c>
      <c r="GX6" s="2" t="s">
        <v>129</v>
      </c>
      <c r="GY6" s="2" t="s">
        <v>132</v>
      </c>
      <c r="GZ6" s="2" t="s">
        <v>132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138</v>
      </c>
      <c r="HJ6" s="2" t="s">
        <v>129</v>
      </c>
      <c r="HK6" s="2" t="s">
        <v>160</v>
      </c>
      <c r="HL6" s="2" t="s">
        <v>161</v>
      </c>
      <c r="HM6" s="2" t="s">
        <v>141</v>
      </c>
      <c r="HN6" s="2" t="s">
        <v>132</v>
      </c>
      <c r="HO6" s="4">
        <v>2</v>
      </c>
      <c r="HP6" s="8">
        <v>238.4</v>
      </c>
      <c r="HQ6" s="4"/>
      <c r="HR6" s="8"/>
      <c r="HS6" s="7"/>
      <c r="HT6" s="7"/>
      <c r="HU6" s="2" t="s">
        <v>138</v>
      </c>
      <c r="HV6" s="2" t="s">
        <v>129</v>
      </c>
      <c r="HW6" s="2" t="s">
        <v>162</v>
      </c>
      <c r="HX6" s="2" t="s">
        <v>163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138</v>
      </c>
      <c r="IH6" s="2" t="s">
        <v>129</v>
      </c>
      <c r="II6" s="2" t="s">
        <v>164</v>
      </c>
      <c r="IJ6" s="2" t="s">
        <v>132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153</v>
      </c>
      <c r="IT6" s="2" t="s">
        <v>129</v>
      </c>
      <c r="IU6" s="2" t="s">
        <v>132</v>
      </c>
      <c r="IV6" s="2" t="s">
        <v>132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138</v>
      </c>
      <c r="JF6" s="2" t="s">
        <v>129</v>
      </c>
      <c r="JG6" s="2" t="s">
        <v>143</v>
      </c>
      <c r="JH6" s="2" t="s">
        <v>140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138</v>
      </c>
      <c r="KD6" s="2" t="s">
        <v>165</v>
      </c>
      <c r="KE6" s="2" t="s">
        <v>166</v>
      </c>
      <c r="KF6" s="2" t="s">
        <v>167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168</v>
      </c>
      <c r="KP6" s="2" t="s">
        <v>129</v>
      </c>
      <c r="KQ6" s="2" t="s">
        <v>132</v>
      </c>
      <c r="KR6" s="2" t="s">
        <v>132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169</v>
      </c>
      <c r="LN6" s="2" t="s">
        <v>129</v>
      </c>
      <c r="LO6" s="2" t="s">
        <v>132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168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168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168</v>
      </c>
      <c r="NJ6" s="2" t="s">
        <v>129</v>
      </c>
      <c r="NK6" s="2" t="s">
        <v>132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168</v>
      </c>
      <c r="NV6" s="2" t="s">
        <v>170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169</v>
      </c>
      <c r="OH6" s="2" t="s">
        <v>129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168</v>
      </c>
      <c r="OT6" s="2" t="s">
        <v>129</v>
      </c>
      <c r="OU6" s="2" t="s">
        <v>132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138</v>
      </c>
      <c r="PR6" s="2" t="s">
        <v>170</v>
      </c>
      <c r="PS6" s="2" t="s">
        <v>171</v>
      </c>
      <c r="PT6" s="2" t="s">
        <v>172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138</v>
      </c>
      <c r="QP6" s="2" t="s">
        <v>170</v>
      </c>
      <c r="QQ6" s="2" t="s">
        <v>173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168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138</v>
      </c>
      <c r="RN6" s="2" t="s">
        <v>170</v>
      </c>
      <c r="RO6" s="2" t="s">
        <v>174</v>
      </c>
      <c r="RP6" s="2" t="s">
        <v>175</v>
      </c>
      <c r="RQ6" s="2" t="s">
        <v>141</v>
      </c>
      <c r="RR6" s="2" t="s">
        <v>132</v>
      </c>
    </row>
    <row r="7">
      <c r="A7" s="2" t="s">
        <v>176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177</v>
      </c>
      <c r="J7" s="2" t="s">
        <v>127</v>
      </c>
      <c r="K7" s="2" t="s">
        <v>178</v>
      </c>
      <c r="L7" s="3">
        <v>123.35</v>
      </c>
      <c r="M7" s="3">
        <v>129.52</v>
      </c>
      <c r="N7" s="3">
        <v>259.99</v>
      </c>
      <c r="O7" s="2" t="s">
        <v>129</v>
      </c>
      <c r="P7" s="2" t="s">
        <v>179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180</v>
      </c>
      <c r="V7" s="2" t="s">
        <v>181</v>
      </c>
      <c r="W7" s="2" t="s">
        <v>135</v>
      </c>
      <c r="X7" s="2" t="s">
        <v>132</v>
      </c>
      <c r="Y7" s="2" t="s">
        <v>182</v>
      </c>
      <c r="Z7" s="4">
        <v>248</v>
      </c>
      <c r="AA7" s="4">
        <f>=ROUNDDOWN(27.5555555555556,0)</f>
      </c>
      <c r="AB7" s="5">
        <v>9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80</v>
      </c>
      <c r="AQ7" s="8">
        <v>11205.79</v>
      </c>
      <c r="AR7" s="4"/>
      <c r="AS7" s="8"/>
      <c r="AT7" s="7"/>
      <c r="AU7" s="7"/>
      <c r="AV7" s="4">
        <v>80</v>
      </c>
      <c r="AW7" s="8">
        <v>11205.79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0.2864</v>
      </c>
      <c r="BJ7" s="4">
        <v>80</v>
      </c>
      <c r="BK7" s="8">
        <v>11205.79</v>
      </c>
      <c r="BL7" s="2" t="s">
        <v>183</v>
      </c>
      <c r="BM7" s="7">
        <v>1</v>
      </c>
      <c r="BN7" s="7">
        <v>1</v>
      </c>
      <c r="BO7" s="4">
        <v>19</v>
      </c>
      <c r="BP7" s="8">
        <v>2164.95</v>
      </c>
      <c r="BQ7" s="4"/>
      <c r="BR7" s="8"/>
      <c r="BS7" s="7"/>
      <c r="BT7" s="7"/>
      <c r="BU7" s="2" t="s">
        <v>138</v>
      </c>
      <c r="BV7" s="2" t="s">
        <v>129</v>
      </c>
      <c r="BW7" s="2" t="s">
        <v>182</v>
      </c>
      <c r="BX7" s="2" t="s">
        <v>184</v>
      </c>
      <c r="BY7" s="2" t="s">
        <v>141</v>
      </c>
      <c r="BZ7" s="2" t="s">
        <v>132</v>
      </c>
      <c r="CA7" s="4">
        <v>13</v>
      </c>
      <c r="CB7" s="8">
        <v>1941.16</v>
      </c>
      <c r="CC7" s="4"/>
      <c r="CD7" s="8"/>
      <c r="CE7" s="7"/>
      <c r="CF7" s="7"/>
      <c r="CG7" s="2" t="s">
        <v>138</v>
      </c>
      <c r="CH7" s="2" t="s">
        <v>129</v>
      </c>
      <c r="CI7" s="2" t="s">
        <v>132</v>
      </c>
      <c r="CJ7" s="2" t="s">
        <v>132</v>
      </c>
      <c r="CK7" s="2" t="s">
        <v>141</v>
      </c>
      <c r="CL7" s="2" t="s">
        <v>132</v>
      </c>
      <c r="CM7" s="4">
        <v>3</v>
      </c>
      <c r="CN7" s="8">
        <v>439.05</v>
      </c>
      <c r="CO7" s="4"/>
      <c r="CP7" s="8"/>
      <c r="CQ7" s="7"/>
      <c r="CR7" s="7"/>
      <c r="CS7" s="2" t="s">
        <v>138</v>
      </c>
      <c r="CT7" s="2" t="s">
        <v>129</v>
      </c>
      <c r="CU7" s="2" t="s">
        <v>182</v>
      </c>
      <c r="CV7" s="2" t="s">
        <v>185</v>
      </c>
      <c r="CW7" s="2" t="s">
        <v>141</v>
      </c>
      <c r="CX7" s="2" t="s">
        <v>132</v>
      </c>
      <c r="CY7" s="4">
        <v>4</v>
      </c>
      <c r="CZ7" s="8">
        <v>629.76</v>
      </c>
      <c r="DA7" s="4"/>
      <c r="DB7" s="8"/>
      <c r="DC7" s="7"/>
      <c r="DD7" s="7"/>
      <c r="DE7" s="2" t="s">
        <v>138</v>
      </c>
      <c r="DF7" s="2" t="s">
        <v>129</v>
      </c>
      <c r="DG7" s="2" t="s">
        <v>182</v>
      </c>
      <c r="DH7" s="2" t="s">
        <v>186</v>
      </c>
      <c r="DI7" s="2" t="s">
        <v>141</v>
      </c>
      <c r="DJ7" s="2" t="s">
        <v>132</v>
      </c>
      <c r="DK7" s="4">
        <v>9</v>
      </c>
      <c r="DL7" s="8">
        <v>1562.49</v>
      </c>
      <c r="DM7" s="4"/>
      <c r="DN7" s="8"/>
      <c r="DO7" s="7"/>
      <c r="DP7" s="7"/>
      <c r="DQ7" s="2" t="s">
        <v>138</v>
      </c>
      <c r="DR7" s="2" t="s">
        <v>129</v>
      </c>
      <c r="DS7" s="2" t="s">
        <v>187</v>
      </c>
      <c r="DT7" s="2" t="s">
        <v>188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189</v>
      </c>
      <c r="EF7" s="2" t="s">
        <v>190</v>
      </c>
      <c r="EG7" s="2" t="s">
        <v>141</v>
      </c>
      <c r="EH7" s="2" t="s">
        <v>132</v>
      </c>
      <c r="EI7" s="4">
        <v>27</v>
      </c>
      <c r="EJ7" s="8">
        <v>3776.76</v>
      </c>
      <c r="EK7" s="4"/>
      <c r="EL7" s="8"/>
      <c r="EM7" s="7"/>
      <c r="EN7" s="7"/>
      <c r="EO7" s="2" t="s">
        <v>138</v>
      </c>
      <c r="EP7" s="2" t="s">
        <v>129</v>
      </c>
      <c r="EQ7" s="2" t="s">
        <v>191</v>
      </c>
      <c r="ER7" s="2" t="s">
        <v>192</v>
      </c>
      <c r="ES7" s="2" t="s">
        <v>141</v>
      </c>
      <c r="ET7" s="2" t="s">
        <v>132</v>
      </c>
      <c r="EU7" s="4">
        <v>2</v>
      </c>
      <c r="EV7" s="8">
        <v>271.98</v>
      </c>
      <c r="EW7" s="4"/>
      <c r="EX7" s="8"/>
      <c r="EY7" s="7"/>
      <c r="EZ7" s="7"/>
      <c r="FA7" s="2" t="s">
        <v>138</v>
      </c>
      <c r="FB7" s="2" t="s">
        <v>129</v>
      </c>
      <c r="FC7" s="2" t="s">
        <v>193</v>
      </c>
      <c r="FD7" s="2" t="s">
        <v>151</v>
      </c>
      <c r="FE7" s="2" t="s">
        <v>141</v>
      </c>
      <c r="FF7" s="2" t="s">
        <v>132</v>
      </c>
      <c r="FG7" s="4">
        <v>1</v>
      </c>
      <c r="FH7" s="8">
        <v>139.88</v>
      </c>
      <c r="FI7" s="4"/>
      <c r="FJ7" s="8"/>
      <c r="FK7" s="7"/>
      <c r="FL7" s="7"/>
      <c r="FM7" s="2" t="s">
        <v>138</v>
      </c>
      <c r="FN7" s="2" t="s">
        <v>129</v>
      </c>
      <c r="FO7" s="2" t="s">
        <v>194</v>
      </c>
      <c r="FP7" s="2" t="s">
        <v>195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129</v>
      </c>
      <c r="GA7" s="2" t="s">
        <v>196</v>
      </c>
      <c r="GB7" s="2" t="s">
        <v>197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198</v>
      </c>
      <c r="GN7" s="2" t="s">
        <v>199</v>
      </c>
      <c r="GO7" s="2" t="s">
        <v>141</v>
      </c>
      <c r="GP7" s="2" t="s">
        <v>132</v>
      </c>
      <c r="GQ7" s="4">
        <v>1</v>
      </c>
      <c r="GR7" s="8">
        <v>139.88</v>
      </c>
      <c r="GS7" s="4"/>
      <c r="GT7" s="8"/>
      <c r="GU7" s="7"/>
      <c r="GV7" s="7"/>
      <c r="GW7" s="2" t="s">
        <v>138</v>
      </c>
      <c r="GX7" s="2" t="s">
        <v>129</v>
      </c>
      <c r="GY7" s="2" t="s">
        <v>200</v>
      </c>
      <c r="GZ7" s="2" t="s">
        <v>201</v>
      </c>
      <c r="HA7" s="2" t="s">
        <v>141</v>
      </c>
      <c r="HB7" s="2" t="s">
        <v>132</v>
      </c>
      <c r="HC7" s="4">
        <v>1</v>
      </c>
      <c r="HD7" s="8">
        <v>139.88</v>
      </c>
      <c r="HE7" s="4"/>
      <c r="HF7" s="8"/>
      <c r="HG7" s="7"/>
      <c r="HH7" s="7"/>
      <c r="HI7" s="2" t="s">
        <v>138</v>
      </c>
      <c r="HJ7" s="2" t="s">
        <v>129</v>
      </c>
      <c r="HK7" s="2" t="s">
        <v>202</v>
      </c>
      <c r="HL7" s="2" t="s">
        <v>203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138</v>
      </c>
      <c r="HV7" s="2" t="s">
        <v>129</v>
      </c>
      <c r="HW7" s="2" t="s">
        <v>204</v>
      </c>
      <c r="HX7" s="2" t="s">
        <v>132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138</v>
      </c>
      <c r="IH7" s="2" t="s">
        <v>129</v>
      </c>
      <c r="II7" s="2" t="s">
        <v>164</v>
      </c>
      <c r="IJ7" s="2" t="s">
        <v>132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138</v>
      </c>
      <c r="IT7" s="2" t="s">
        <v>129</v>
      </c>
      <c r="IU7" s="2" t="s">
        <v>205</v>
      </c>
      <c r="IV7" s="2" t="s">
        <v>206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138</v>
      </c>
      <c r="JF7" s="2" t="s">
        <v>129</v>
      </c>
      <c r="JG7" s="2" t="s">
        <v>182</v>
      </c>
      <c r="JH7" s="2" t="s">
        <v>132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138</v>
      </c>
      <c r="KD7" s="2" t="s">
        <v>165</v>
      </c>
      <c r="KE7" s="2" t="s">
        <v>207</v>
      </c>
      <c r="KF7" s="2" t="s">
        <v>208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168</v>
      </c>
      <c r="KP7" s="2" t="s">
        <v>129</v>
      </c>
      <c r="KQ7" s="2" t="s">
        <v>132</v>
      </c>
      <c r="KR7" s="2" t="s">
        <v>132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169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168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168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169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168</v>
      </c>
      <c r="NJ7" s="2" t="s">
        <v>129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168</v>
      </c>
      <c r="NV7" s="2" t="s">
        <v>170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138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168</v>
      </c>
      <c r="OT7" s="2" t="s">
        <v>129</v>
      </c>
      <c r="OU7" s="2" t="s">
        <v>132</v>
      </c>
      <c r="OV7" s="2" t="s">
        <v>132</v>
      </c>
      <c r="OW7" s="2" t="s">
        <v>141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138</v>
      </c>
      <c r="PR7" s="2" t="s">
        <v>170</v>
      </c>
      <c r="PS7" s="2" t="s">
        <v>209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210</v>
      </c>
      <c r="QP7" s="2" t="s">
        <v>170</v>
      </c>
      <c r="QQ7" s="2" t="s">
        <v>132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168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138</v>
      </c>
      <c r="RN7" s="2" t="s">
        <v>170</v>
      </c>
      <c r="RO7" s="2" t="s">
        <v>211</v>
      </c>
      <c r="RP7" s="2" t="s">
        <v>212</v>
      </c>
      <c r="RQ7" s="2" t="s">
        <v>141</v>
      </c>
      <c r="RR7" s="2" t="s">
        <v>132</v>
      </c>
    </row>
    <row r="8">
      <c r="A8" s="2" t="s">
        <v>213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214</v>
      </c>
      <c r="L8" s="3">
        <v>123.35</v>
      </c>
      <c r="M8" s="3">
        <v>129.52</v>
      </c>
      <c r="N8" s="3">
        <v>259.99</v>
      </c>
      <c r="O8" s="2" t="s">
        <v>129</v>
      </c>
      <c r="P8" s="2" t="s">
        <v>179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132</v>
      </c>
      <c r="V8" s="2" t="s">
        <v>181</v>
      </c>
      <c r="W8" s="2" t="s">
        <v>135</v>
      </c>
      <c r="X8" s="2" t="s">
        <v>132</v>
      </c>
      <c r="Y8" s="2" t="s">
        <v>215</v>
      </c>
      <c r="Z8" s="4">
        <v>108</v>
      </c>
      <c r="AA8" s="4">
        <f>=ROUNDDOWN(18,0)</f>
      </c>
      <c r="AB8" s="5">
        <v>6</v>
      </c>
      <c r="AC8" s="2" t="s">
        <v>216</v>
      </c>
      <c r="AD8" s="4">
        <v>150</v>
      </c>
      <c r="AE8" s="4">
        <v>150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52</v>
      </c>
      <c r="AQ8" s="8">
        <v>7079.82</v>
      </c>
      <c r="AR8" s="4"/>
      <c r="AS8" s="8"/>
      <c r="AT8" s="7"/>
      <c r="AU8" s="7"/>
      <c r="AV8" s="4">
        <v>52</v>
      </c>
      <c r="AW8" s="8">
        <v>7079.82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0.1809</v>
      </c>
      <c r="BJ8" s="4">
        <v>52</v>
      </c>
      <c r="BK8" s="8">
        <v>7079.82</v>
      </c>
      <c r="BL8" s="2" t="s">
        <v>217</v>
      </c>
      <c r="BM8" s="7">
        <v>1</v>
      </c>
      <c r="BN8" s="7">
        <v>1</v>
      </c>
      <c r="BO8" s="4">
        <v>21</v>
      </c>
      <c r="BP8" s="8">
        <v>2343.03</v>
      </c>
      <c r="BQ8" s="4"/>
      <c r="BR8" s="8"/>
      <c r="BS8" s="7"/>
      <c r="BT8" s="7"/>
      <c r="BU8" s="2" t="s">
        <v>138</v>
      </c>
      <c r="BV8" s="2" t="s">
        <v>129</v>
      </c>
      <c r="BW8" s="2" t="s">
        <v>218</v>
      </c>
      <c r="BX8" s="2" t="s">
        <v>219</v>
      </c>
      <c r="BY8" s="2" t="s">
        <v>141</v>
      </c>
      <c r="BZ8" s="2" t="s">
        <v>132</v>
      </c>
      <c r="CA8" s="4">
        <v>19</v>
      </c>
      <c r="CB8" s="8">
        <v>2837.08</v>
      </c>
      <c r="CC8" s="4"/>
      <c r="CD8" s="8"/>
      <c r="CE8" s="7"/>
      <c r="CF8" s="7"/>
      <c r="CG8" s="2" t="s">
        <v>138</v>
      </c>
      <c r="CH8" s="2" t="s">
        <v>129</v>
      </c>
      <c r="CI8" s="2" t="s">
        <v>132</v>
      </c>
      <c r="CJ8" s="2" t="s">
        <v>132</v>
      </c>
      <c r="CK8" s="2" t="s">
        <v>141</v>
      </c>
      <c r="CL8" s="2" t="s">
        <v>132</v>
      </c>
      <c r="CM8" s="4">
        <v>3</v>
      </c>
      <c r="CN8" s="8">
        <v>467.97</v>
      </c>
      <c r="CO8" s="4"/>
      <c r="CP8" s="8"/>
      <c r="CQ8" s="7"/>
      <c r="CR8" s="7"/>
      <c r="CS8" s="2" t="s">
        <v>138</v>
      </c>
      <c r="CT8" s="2" t="s">
        <v>129</v>
      </c>
      <c r="CU8" s="2" t="s">
        <v>215</v>
      </c>
      <c r="CV8" s="2" t="s">
        <v>220</v>
      </c>
      <c r="CW8" s="2" t="s">
        <v>141</v>
      </c>
      <c r="CX8" s="2" t="s">
        <v>132</v>
      </c>
      <c r="CY8" s="4">
        <v>6</v>
      </c>
      <c r="CZ8" s="8">
        <v>944.64</v>
      </c>
      <c r="DA8" s="4"/>
      <c r="DB8" s="8"/>
      <c r="DC8" s="7"/>
      <c r="DD8" s="7"/>
      <c r="DE8" s="2" t="s">
        <v>138</v>
      </c>
      <c r="DF8" s="2" t="s">
        <v>129</v>
      </c>
      <c r="DG8" s="2" t="s">
        <v>221</v>
      </c>
      <c r="DH8" s="2" t="s">
        <v>222</v>
      </c>
      <c r="DI8" s="2" t="s">
        <v>141</v>
      </c>
      <c r="DJ8" s="2" t="s">
        <v>132</v>
      </c>
      <c r="DK8" s="4">
        <v>2</v>
      </c>
      <c r="DL8" s="8">
        <v>347.22</v>
      </c>
      <c r="DM8" s="4"/>
      <c r="DN8" s="8"/>
      <c r="DO8" s="7"/>
      <c r="DP8" s="7"/>
      <c r="DQ8" s="2" t="s">
        <v>138</v>
      </c>
      <c r="DR8" s="2" t="s">
        <v>129</v>
      </c>
      <c r="DS8" s="2" t="s">
        <v>223</v>
      </c>
      <c r="DT8" s="2" t="s">
        <v>224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129</v>
      </c>
      <c r="EE8" s="2" t="s">
        <v>223</v>
      </c>
      <c r="EF8" s="2" t="s">
        <v>225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129</v>
      </c>
      <c r="EQ8" s="2" t="s">
        <v>191</v>
      </c>
      <c r="ER8" s="2" t="s">
        <v>226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138</v>
      </c>
      <c r="FB8" s="2" t="s">
        <v>170</v>
      </c>
      <c r="FC8" s="2" t="s">
        <v>227</v>
      </c>
      <c r="FD8" s="2" t="s">
        <v>228</v>
      </c>
      <c r="FE8" s="2" t="s">
        <v>141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194</v>
      </c>
      <c r="FP8" s="2" t="s">
        <v>132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196</v>
      </c>
      <c r="GB8" s="2" t="s">
        <v>229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198</v>
      </c>
      <c r="GN8" s="2" t="s">
        <v>230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159</v>
      </c>
      <c r="GX8" s="2" t="s">
        <v>129</v>
      </c>
      <c r="GY8" s="2" t="s">
        <v>132</v>
      </c>
      <c r="GZ8" s="2" t="s">
        <v>132</v>
      </c>
      <c r="HA8" s="2" t="s">
        <v>141</v>
      </c>
      <c r="HB8" s="2" t="s">
        <v>132</v>
      </c>
      <c r="HC8" s="4">
        <v>1</v>
      </c>
      <c r="HD8" s="8">
        <v>139.88</v>
      </c>
      <c r="HE8" s="4"/>
      <c r="HF8" s="8"/>
      <c r="HG8" s="7"/>
      <c r="HH8" s="7"/>
      <c r="HI8" s="2" t="s">
        <v>138</v>
      </c>
      <c r="HJ8" s="2" t="s">
        <v>129</v>
      </c>
      <c r="HK8" s="2" t="s">
        <v>231</v>
      </c>
      <c r="HL8" s="2" t="s">
        <v>232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233</v>
      </c>
      <c r="HX8" s="2" t="s">
        <v>132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164</v>
      </c>
      <c r="IJ8" s="2" t="s">
        <v>132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153</v>
      </c>
      <c r="IT8" s="2" t="s">
        <v>129</v>
      </c>
      <c r="IU8" s="2" t="s">
        <v>132</v>
      </c>
      <c r="IV8" s="2" t="s">
        <v>132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138</v>
      </c>
      <c r="JF8" s="2" t="s">
        <v>129</v>
      </c>
      <c r="JG8" s="2" t="s">
        <v>215</v>
      </c>
      <c r="JH8" s="2" t="s">
        <v>232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138</v>
      </c>
      <c r="KD8" s="2" t="s">
        <v>165</v>
      </c>
      <c r="KE8" s="2" t="s">
        <v>234</v>
      </c>
      <c r="KF8" s="2" t="s">
        <v>235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168</v>
      </c>
      <c r="KP8" s="2" t="s">
        <v>129</v>
      </c>
      <c r="KQ8" s="2" t="s">
        <v>132</v>
      </c>
      <c r="KR8" s="2" t="s">
        <v>132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169</v>
      </c>
      <c r="LN8" s="2" t="s">
        <v>129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168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168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169</v>
      </c>
      <c r="MX8" s="2" t="s">
        <v>129</v>
      </c>
      <c r="MY8" s="2" t="s">
        <v>132</v>
      </c>
      <c r="MZ8" s="2" t="s">
        <v>132</v>
      </c>
      <c r="NA8" s="2" t="s">
        <v>141</v>
      </c>
      <c r="NB8" s="2" t="s">
        <v>132</v>
      </c>
      <c r="NC8" s="4"/>
      <c r="ND8" s="8"/>
      <c r="NE8" s="4"/>
      <c r="NF8" s="8"/>
      <c r="NG8" s="7"/>
      <c r="NH8" s="7"/>
      <c r="NI8" s="2" t="s">
        <v>168</v>
      </c>
      <c r="NJ8" s="2" t="s">
        <v>129</v>
      </c>
      <c r="NK8" s="2" t="s">
        <v>132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168</v>
      </c>
      <c r="NV8" s="2" t="s">
        <v>170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138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168</v>
      </c>
      <c r="OT8" s="2" t="s">
        <v>129</v>
      </c>
      <c r="OU8" s="2" t="s">
        <v>132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138</v>
      </c>
      <c r="PR8" s="2" t="s">
        <v>170</v>
      </c>
      <c r="PS8" s="2" t="s">
        <v>209</v>
      </c>
      <c r="PT8" s="2" t="s">
        <v>132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210</v>
      </c>
      <c r="QP8" s="2" t="s">
        <v>170</v>
      </c>
      <c r="QQ8" s="2" t="s">
        <v>132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168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138</v>
      </c>
      <c r="RN8" s="2" t="s">
        <v>170</v>
      </c>
      <c r="RO8" s="2" t="s">
        <v>236</v>
      </c>
      <c r="RP8" s="2" t="s">
        <v>237</v>
      </c>
      <c r="RQ8" s="2" t="s">
        <v>141</v>
      </c>
      <c r="RR8" s="2" t="s">
        <v>132</v>
      </c>
    </row>
    <row r="9">
      <c r="A9" s="2" t="s">
        <v>238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239</v>
      </c>
      <c r="G9" s="2" t="s">
        <v>239</v>
      </c>
      <c r="H9" s="2" t="s">
        <v>239</v>
      </c>
      <c r="I9" s="2" t="s">
        <v>240</v>
      </c>
      <c r="J9" s="2" t="s">
        <v>127</v>
      </c>
      <c r="K9" s="2" t="s">
        <v>241</v>
      </c>
      <c r="L9" s="3">
        <v>130.68</v>
      </c>
      <c r="M9" s="3">
        <v>137.21</v>
      </c>
      <c r="N9" s="3">
        <v>299.99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180</v>
      </c>
      <c r="V9" s="2" t="s">
        <v>134</v>
      </c>
      <c r="W9" s="2" t="s">
        <v>135</v>
      </c>
      <c r="X9" s="2" t="s">
        <v>132</v>
      </c>
      <c r="Y9" s="2" t="s">
        <v>242</v>
      </c>
      <c r="Z9" s="4">
        <v>243</v>
      </c>
      <c r="AA9" s="4">
        <f>=ROUNDDOWN(34.7142857142857,0)</f>
      </c>
      <c r="AB9" s="5">
        <v>7</v>
      </c>
      <c r="AC9" s="2" t="s">
        <v>243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45</v>
      </c>
      <c r="AQ9" s="8">
        <v>6027.36</v>
      </c>
      <c r="AR9" s="4"/>
      <c r="AS9" s="8"/>
      <c r="AT9" s="7"/>
      <c r="AU9" s="7"/>
      <c r="AV9" s="4">
        <v>45</v>
      </c>
      <c r="AW9" s="8">
        <v>6027.36</v>
      </c>
      <c r="AX9" s="4"/>
      <c r="AY9" s="8"/>
      <c r="AZ9" s="7"/>
      <c r="BA9" s="7"/>
      <c r="BB9" s="7">
        <v>1</v>
      </c>
      <c r="BC9" s="4">
        <v>45</v>
      </c>
      <c r="BD9" s="8">
        <v>6027.36</v>
      </c>
      <c r="BE9" s="4"/>
      <c r="BF9" s="8"/>
      <c r="BG9" s="7"/>
      <c r="BH9" s="7"/>
      <c r="BI9" s="7">
        <v>1</v>
      </c>
      <c r="BJ9" s="4">
        <v>45</v>
      </c>
      <c r="BK9" s="8">
        <v>6027.36</v>
      </c>
      <c r="BL9" s="2" t="s">
        <v>244</v>
      </c>
      <c r="BM9" s="7">
        <v>1</v>
      </c>
      <c r="BN9" s="7">
        <v>1</v>
      </c>
      <c r="BO9" s="4">
        <v>24</v>
      </c>
      <c r="BP9" s="8">
        <v>2870.46</v>
      </c>
      <c r="BQ9" s="4"/>
      <c r="BR9" s="8"/>
      <c r="BS9" s="7"/>
      <c r="BT9" s="7"/>
      <c r="BU9" s="2" t="s">
        <v>138</v>
      </c>
      <c r="BV9" s="2" t="s">
        <v>129</v>
      </c>
      <c r="BW9" s="2" t="s">
        <v>245</v>
      </c>
      <c r="BX9" s="2" t="s">
        <v>246</v>
      </c>
      <c r="BY9" s="2" t="s">
        <v>141</v>
      </c>
      <c r="BZ9" s="2" t="s">
        <v>132</v>
      </c>
      <c r="CA9" s="4">
        <v>2</v>
      </c>
      <c r="CB9" s="8">
        <v>315.58</v>
      </c>
      <c r="CC9" s="4"/>
      <c r="CD9" s="8"/>
      <c r="CE9" s="7"/>
      <c r="CF9" s="7"/>
      <c r="CG9" s="2" t="s">
        <v>138</v>
      </c>
      <c r="CH9" s="2" t="s">
        <v>129</v>
      </c>
      <c r="CI9" s="2" t="s">
        <v>132</v>
      </c>
      <c r="CJ9" s="2" t="s">
        <v>247</v>
      </c>
      <c r="CK9" s="2" t="s">
        <v>141</v>
      </c>
      <c r="CL9" s="2" t="s">
        <v>132</v>
      </c>
      <c r="CM9" s="4">
        <v>1</v>
      </c>
      <c r="CN9" s="8">
        <v>148.19</v>
      </c>
      <c r="CO9" s="4"/>
      <c r="CP9" s="8"/>
      <c r="CQ9" s="7"/>
      <c r="CR9" s="7"/>
      <c r="CS9" s="2" t="s">
        <v>138</v>
      </c>
      <c r="CT9" s="2" t="s">
        <v>129</v>
      </c>
      <c r="CU9" s="2" t="s">
        <v>242</v>
      </c>
      <c r="CV9" s="2" t="s">
        <v>248</v>
      </c>
      <c r="CW9" s="2" t="s">
        <v>141</v>
      </c>
      <c r="CX9" s="2" t="s">
        <v>132</v>
      </c>
      <c r="CY9" s="4">
        <v>4</v>
      </c>
      <c r="CZ9" s="8">
        <v>612.6</v>
      </c>
      <c r="DA9" s="4"/>
      <c r="DB9" s="8"/>
      <c r="DC9" s="7"/>
      <c r="DD9" s="7"/>
      <c r="DE9" s="2" t="s">
        <v>138</v>
      </c>
      <c r="DF9" s="2" t="s">
        <v>129</v>
      </c>
      <c r="DG9" s="2" t="s">
        <v>249</v>
      </c>
      <c r="DH9" s="2" t="s">
        <v>250</v>
      </c>
      <c r="DI9" s="2" t="s">
        <v>141</v>
      </c>
      <c r="DJ9" s="2" t="s">
        <v>132</v>
      </c>
      <c r="DK9" s="4">
        <v>6</v>
      </c>
      <c r="DL9" s="8">
        <v>918.9</v>
      </c>
      <c r="DM9" s="4"/>
      <c r="DN9" s="8"/>
      <c r="DO9" s="7"/>
      <c r="DP9" s="7"/>
      <c r="DQ9" s="2" t="s">
        <v>138</v>
      </c>
      <c r="DR9" s="2" t="s">
        <v>129</v>
      </c>
      <c r="DS9" s="2" t="s">
        <v>249</v>
      </c>
      <c r="DT9" s="2" t="s">
        <v>251</v>
      </c>
      <c r="DU9" s="2" t="s">
        <v>141</v>
      </c>
      <c r="DV9" s="2" t="s">
        <v>132</v>
      </c>
      <c r="DW9" s="4">
        <v>1</v>
      </c>
      <c r="DX9" s="8">
        <v>124.3</v>
      </c>
      <c r="DY9" s="4"/>
      <c r="DZ9" s="8"/>
      <c r="EA9" s="7"/>
      <c r="EB9" s="7"/>
      <c r="EC9" s="2" t="s">
        <v>138</v>
      </c>
      <c r="ED9" s="2" t="s">
        <v>129</v>
      </c>
      <c r="EE9" s="2" t="s">
        <v>252</v>
      </c>
      <c r="EF9" s="2" t="s">
        <v>253</v>
      </c>
      <c r="EG9" s="2" t="s">
        <v>141</v>
      </c>
      <c r="EH9" s="2" t="s">
        <v>132</v>
      </c>
      <c r="EI9" s="4">
        <v>6</v>
      </c>
      <c r="EJ9" s="8">
        <v>889.14</v>
      </c>
      <c r="EK9" s="4"/>
      <c r="EL9" s="8"/>
      <c r="EM9" s="7"/>
      <c r="EN9" s="7"/>
      <c r="EO9" s="2" t="s">
        <v>138</v>
      </c>
      <c r="EP9" s="2" t="s">
        <v>129</v>
      </c>
      <c r="EQ9" s="2" t="s">
        <v>191</v>
      </c>
      <c r="ER9" s="2" t="s">
        <v>254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138</v>
      </c>
      <c r="FB9" s="2" t="s">
        <v>170</v>
      </c>
      <c r="FC9" s="2" t="s">
        <v>255</v>
      </c>
      <c r="FD9" s="2" t="s">
        <v>256</v>
      </c>
      <c r="FE9" s="2" t="s">
        <v>141</v>
      </c>
      <c r="FF9" s="2" t="s">
        <v>132</v>
      </c>
      <c r="FG9" s="4"/>
      <c r="FH9" s="8"/>
      <c r="FI9" s="4"/>
      <c r="FJ9" s="8"/>
      <c r="FK9" s="7"/>
      <c r="FL9" s="7"/>
      <c r="FM9" s="2" t="s">
        <v>138</v>
      </c>
      <c r="FN9" s="2" t="s">
        <v>129</v>
      </c>
      <c r="FO9" s="2" t="s">
        <v>257</v>
      </c>
      <c r="FP9" s="2" t="s">
        <v>258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159</v>
      </c>
      <c r="FZ9" s="2" t="s">
        <v>170</v>
      </c>
      <c r="GA9" s="2" t="s">
        <v>132</v>
      </c>
      <c r="GB9" s="2" t="s">
        <v>132</v>
      </c>
      <c r="GC9" s="2" t="s">
        <v>141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198</v>
      </c>
      <c r="GN9" s="2" t="s">
        <v>259</v>
      </c>
      <c r="GO9" s="2" t="s">
        <v>141</v>
      </c>
      <c r="GP9" s="2" t="s">
        <v>132</v>
      </c>
      <c r="GQ9" s="4"/>
      <c r="GR9" s="8"/>
      <c r="GS9" s="4"/>
      <c r="GT9" s="8"/>
      <c r="GU9" s="7"/>
      <c r="GV9" s="7"/>
      <c r="GW9" s="2" t="s">
        <v>159</v>
      </c>
      <c r="GX9" s="2" t="s">
        <v>129</v>
      </c>
      <c r="GY9" s="2" t="s">
        <v>132</v>
      </c>
      <c r="GZ9" s="2" t="s">
        <v>132</v>
      </c>
      <c r="HA9" s="2" t="s">
        <v>141</v>
      </c>
      <c r="HB9" s="2" t="s">
        <v>132</v>
      </c>
      <c r="HC9" s="4">
        <v>1</v>
      </c>
      <c r="HD9" s="8">
        <v>148.19</v>
      </c>
      <c r="HE9" s="4"/>
      <c r="HF9" s="8"/>
      <c r="HG9" s="7"/>
      <c r="HH9" s="7"/>
      <c r="HI9" s="2" t="s">
        <v>138</v>
      </c>
      <c r="HJ9" s="2" t="s">
        <v>129</v>
      </c>
      <c r="HK9" s="2" t="s">
        <v>260</v>
      </c>
      <c r="HL9" s="2" t="s">
        <v>222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261</v>
      </c>
      <c r="HX9" s="2" t="s">
        <v>192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138</v>
      </c>
      <c r="IH9" s="2" t="s">
        <v>129</v>
      </c>
      <c r="II9" s="2" t="s">
        <v>164</v>
      </c>
      <c r="IJ9" s="2" t="s">
        <v>132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153</v>
      </c>
      <c r="IT9" s="2" t="s">
        <v>129</v>
      </c>
      <c r="IU9" s="2" t="s">
        <v>132</v>
      </c>
      <c r="IV9" s="2" t="s">
        <v>132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138</v>
      </c>
      <c r="JF9" s="2" t="s">
        <v>129</v>
      </c>
      <c r="JG9" s="2" t="s">
        <v>262</v>
      </c>
      <c r="JH9" s="2" t="s">
        <v>263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138</v>
      </c>
      <c r="KD9" s="2" t="s">
        <v>165</v>
      </c>
      <c r="KE9" s="2" t="s">
        <v>264</v>
      </c>
      <c r="KF9" s="2" t="s">
        <v>215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168</v>
      </c>
      <c r="KP9" s="2" t="s">
        <v>129</v>
      </c>
      <c r="KQ9" s="2" t="s">
        <v>132</v>
      </c>
      <c r="KR9" s="2" t="s">
        <v>132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169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168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168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169</v>
      </c>
      <c r="MX9" s="2" t="s">
        <v>129</v>
      </c>
      <c r="MY9" s="2" t="s">
        <v>132</v>
      </c>
      <c r="MZ9" s="2" t="s">
        <v>132</v>
      </c>
      <c r="NA9" s="2" t="s">
        <v>141</v>
      </c>
      <c r="NB9" s="2" t="s">
        <v>132</v>
      </c>
      <c r="NC9" s="4"/>
      <c r="ND9" s="8"/>
      <c r="NE9" s="4"/>
      <c r="NF9" s="8"/>
      <c r="NG9" s="7"/>
      <c r="NH9" s="7"/>
      <c r="NI9" s="2" t="s">
        <v>168</v>
      </c>
      <c r="NJ9" s="2" t="s">
        <v>129</v>
      </c>
      <c r="NK9" s="2" t="s">
        <v>132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168</v>
      </c>
      <c r="NV9" s="2" t="s">
        <v>170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138</v>
      </c>
      <c r="OH9" s="2" t="s">
        <v>129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168</v>
      </c>
      <c r="OT9" s="2" t="s">
        <v>129</v>
      </c>
      <c r="OU9" s="2" t="s">
        <v>132</v>
      </c>
      <c r="OV9" s="2" t="s">
        <v>132</v>
      </c>
      <c r="OW9" s="2" t="s">
        <v>141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138</v>
      </c>
      <c r="PR9" s="2" t="s">
        <v>170</v>
      </c>
      <c r="PS9" s="2" t="s">
        <v>171</v>
      </c>
      <c r="PT9" s="2" t="s">
        <v>265</v>
      </c>
      <c r="PU9" s="2" t="s">
        <v>141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170</v>
      </c>
      <c r="QQ9" s="2" t="s">
        <v>173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168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138</v>
      </c>
      <c r="RN9" s="2" t="s">
        <v>170</v>
      </c>
      <c r="RO9" s="2" t="s">
        <v>266</v>
      </c>
      <c r="RP9" s="2" t="s">
        <v>175</v>
      </c>
      <c r="RQ9" s="2" t="s">
        <v>141</v>
      </c>
      <c r="RR9" s="2" t="s">
        <v>132</v>
      </c>
    </row>
    <row r="10">
      <c r="A10" s="2" t="s">
        <v>267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127</v>
      </c>
      <c r="K10" s="2" t="s">
        <v>270</v>
      </c>
      <c r="L10" s="3">
        <v>96.12</v>
      </c>
      <c r="M10" s="3">
        <v>100.93</v>
      </c>
      <c r="N10" s="3">
        <v>214.99</v>
      </c>
      <c r="O10" s="2" t="s">
        <v>129</v>
      </c>
      <c r="P10" s="2" t="s">
        <v>271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180</v>
      </c>
      <c r="V10" s="2" t="s">
        <v>181</v>
      </c>
      <c r="W10" s="2" t="s">
        <v>272</v>
      </c>
      <c r="X10" s="2" t="s">
        <v>273</v>
      </c>
      <c r="Y10" s="2" t="s">
        <v>274</v>
      </c>
      <c r="Z10" s="4">
        <v>52</v>
      </c>
      <c r="AA10" s="4">
        <f>=ROUNDDOWN(52,0)</f>
      </c>
      <c r="AB10" s="5">
        <v>1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15</v>
      </c>
      <c r="AQ10" s="8">
        <v>1118.85</v>
      </c>
      <c r="AR10" s="4"/>
      <c r="AS10" s="8"/>
      <c r="AT10" s="7"/>
      <c r="AU10" s="7"/>
      <c r="AV10" s="4">
        <v>15</v>
      </c>
      <c r="AW10" s="8">
        <v>1118.85</v>
      </c>
      <c r="AX10" s="4"/>
      <c r="AY10" s="8"/>
      <c r="AZ10" s="7"/>
      <c r="BA10" s="7"/>
      <c r="BB10" s="7">
        <v>1</v>
      </c>
      <c r="BC10" s="4">
        <v>15</v>
      </c>
      <c r="BD10" s="8">
        <v>1118.85</v>
      </c>
      <c r="BE10" s="4"/>
      <c r="BF10" s="8"/>
      <c r="BG10" s="7"/>
      <c r="BH10" s="7"/>
      <c r="BI10" s="7">
        <v>1</v>
      </c>
      <c r="BJ10" s="4">
        <v>15</v>
      </c>
      <c r="BK10" s="8">
        <v>1118.85</v>
      </c>
      <c r="BL10" s="2" t="s">
        <v>275</v>
      </c>
      <c r="BM10" s="7">
        <v>1</v>
      </c>
      <c r="BN10" s="7">
        <v>1</v>
      </c>
      <c r="BO10" s="4">
        <v>13</v>
      </c>
      <c r="BP10" s="8">
        <v>948.01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276</v>
      </c>
      <c r="BX10" s="2" t="s">
        <v>277</v>
      </c>
      <c r="BY10" s="2" t="s">
        <v>141</v>
      </c>
      <c r="BZ10" s="2" t="s">
        <v>132</v>
      </c>
      <c r="CA10" s="4"/>
      <c r="CB10" s="8"/>
      <c r="CC10" s="4"/>
      <c r="CD10" s="8"/>
      <c r="CE10" s="7"/>
      <c r="CF10" s="7"/>
      <c r="CG10" s="2" t="s">
        <v>210</v>
      </c>
      <c r="CH10" s="2" t="s">
        <v>129</v>
      </c>
      <c r="CI10" s="2" t="s">
        <v>132</v>
      </c>
      <c r="CJ10" s="2" t="s">
        <v>132</v>
      </c>
      <c r="CK10" s="2" t="s">
        <v>141</v>
      </c>
      <c r="CL10" s="2" t="s">
        <v>132</v>
      </c>
      <c r="CM10" s="4"/>
      <c r="CN10" s="8"/>
      <c r="CO10" s="4"/>
      <c r="CP10" s="8"/>
      <c r="CQ10" s="7"/>
      <c r="CR10" s="7"/>
      <c r="CS10" s="2" t="s">
        <v>138</v>
      </c>
      <c r="CT10" s="2" t="s">
        <v>129</v>
      </c>
      <c r="CU10" s="2" t="s">
        <v>172</v>
      </c>
      <c r="CV10" s="2" t="s">
        <v>278</v>
      </c>
      <c r="CW10" s="2" t="s">
        <v>141</v>
      </c>
      <c r="CX10" s="2" t="s">
        <v>132</v>
      </c>
      <c r="CY10" s="4"/>
      <c r="CZ10" s="8"/>
      <c r="DA10" s="4"/>
      <c r="DB10" s="8"/>
      <c r="DC10" s="7"/>
      <c r="DD10" s="7"/>
      <c r="DE10" s="2" t="s">
        <v>138</v>
      </c>
      <c r="DF10" s="2" t="s">
        <v>129</v>
      </c>
      <c r="DG10" s="2" t="s">
        <v>279</v>
      </c>
      <c r="DH10" s="2" t="s">
        <v>280</v>
      </c>
      <c r="DI10" s="2" t="s">
        <v>141</v>
      </c>
      <c r="DJ10" s="2" t="s">
        <v>132</v>
      </c>
      <c r="DK10" s="4">
        <v>1</v>
      </c>
      <c r="DL10" s="8">
        <v>118.99</v>
      </c>
      <c r="DM10" s="4"/>
      <c r="DN10" s="8"/>
      <c r="DO10" s="7"/>
      <c r="DP10" s="7"/>
      <c r="DQ10" s="2" t="s">
        <v>138</v>
      </c>
      <c r="DR10" s="2" t="s">
        <v>129</v>
      </c>
      <c r="DS10" s="2" t="s">
        <v>281</v>
      </c>
      <c r="DT10" s="2" t="s">
        <v>282</v>
      </c>
      <c r="DU10" s="2" t="s">
        <v>141</v>
      </c>
      <c r="DV10" s="2" t="s">
        <v>132</v>
      </c>
      <c r="DW10" s="4">
        <v>1</v>
      </c>
      <c r="DX10" s="8">
        <v>51.85</v>
      </c>
      <c r="DY10" s="4"/>
      <c r="DZ10" s="8"/>
      <c r="EA10" s="7"/>
      <c r="EB10" s="7"/>
      <c r="EC10" s="2" t="s">
        <v>138</v>
      </c>
      <c r="ED10" s="2" t="s">
        <v>129</v>
      </c>
      <c r="EE10" s="2" t="s">
        <v>283</v>
      </c>
      <c r="EF10" s="2" t="s">
        <v>284</v>
      </c>
      <c r="EG10" s="2" t="s">
        <v>141</v>
      </c>
      <c r="EH10" s="2" t="s">
        <v>132</v>
      </c>
      <c r="EI10" s="4"/>
      <c r="EJ10" s="8"/>
      <c r="EK10" s="4"/>
      <c r="EL10" s="8"/>
      <c r="EM10" s="7"/>
      <c r="EN10" s="7"/>
      <c r="EO10" s="2" t="s">
        <v>138</v>
      </c>
      <c r="EP10" s="2" t="s">
        <v>129</v>
      </c>
      <c r="EQ10" s="2" t="s">
        <v>285</v>
      </c>
      <c r="ER10" s="2" t="s">
        <v>132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138</v>
      </c>
      <c r="FB10" s="2" t="s">
        <v>129</v>
      </c>
      <c r="FC10" s="2" t="s">
        <v>286</v>
      </c>
      <c r="FD10" s="2" t="s">
        <v>287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168</v>
      </c>
      <c r="FN10" s="2" t="s">
        <v>129</v>
      </c>
      <c r="FO10" s="2" t="s">
        <v>132</v>
      </c>
      <c r="FP10" s="2" t="s">
        <v>132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138</v>
      </c>
      <c r="FZ10" s="2" t="s">
        <v>129</v>
      </c>
      <c r="GA10" s="2" t="s">
        <v>288</v>
      </c>
      <c r="GB10" s="2" t="s">
        <v>132</v>
      </c>
      <c r="GC10" s="2" t="s">
        <v>141</v>
      </c>
      <c r="GD10" s="2" t="s">
        <v>132</v>
      </c>
      <c r="GE10" s="4"/>
      <c r="GF10" s="8"/>
      <c r="GG10" s="4"/>
      <c r="GH10" s="8"/>
      <c r="GI10" s="7"/>
      <c r="GJ10" s="7"/>
      <c r="GK10" s="2" t="s">
        <v>168</v>
      </c>
      <c r="GL10" s="2" t="s">
        <v>129</v>
      </c>
      <c r="GM10" s="2" t="s">
        <v>132</v>
      </c>
      <c r="GN10" s="2" t="s">
        <v>132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168</v>
      </c>
      <c r="GX10" s="2" t="s">
        <v>129</v>
      </c>
      <c r="GY10" s="2" t="s">
        <v>132</v>
      </c>
      <c r="GZ10" s="2" t="s">
        <v>132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289</v>
      </c>
      <c r="HL10" s="2" t="s">
        <v>290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138</v>
      </c>
      <c r="HV10" s="2" t="s">
        <v>129</v>
      </c>
      <c r="HW10" s="2" t="s">
        <v>291</v>
      </c>
      <c r="HX10" s="2" t="s">
        <v>292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138</v>
      </c>
      <c r="IH10" s="2" t="s">
        <v>129</v>
      </c>
      <c r="II10" s="2" t="s">
        <v>164</v>
      </c>
      <c r="IJ10" s="2" t="s">
        <v>132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168</v>
      </c>
      <c r="IT10" s="2" t="s">
        <v>129</v>
      </c>
      <c r="IU10" s="2" t="s">
        <v>132</v>
      </c>
      <c r="IV10" s="2" t="s">
        <v>132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138</v>
      </c>
      <c r="JF10" s="2" t="s">
        <v>129</v>
      </c>
      <c r="JG10" s="2" t="s">
        <v>172</v>
      </c>
      <c r="JH10" s="2" t="s">
        <v>132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210</v>
      </c>
      <c r="KD10" s="2" t="s">
        <v>129</v>
      </c>
      <c r="KE10" s="2" t="s">
        <v>132</v>
      </c>
      <c r="KF10" s="2" t="s">
        <v>132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168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168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169</v>
      </c>
      <c r="LN10" s="2" t="s">
        <v>129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168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168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169</v>
      </c>
      <c r="MX10" s="2" t="s">
        <v>129</v>
      </c>
      <c r="MY10" s="2" t="s">
        <v>132</v>
      </c>
      <c r="MZ10" s="2" t="s">
        <v>132</v>
      </c>
      <c r="NA10" s="2" t="s">
        <v>141</v>
      </c>
      <c r="NB10" s="2" t="s">
        <v>132</v>
      </c>
      <c r="NC10" s="4"/>
      <c r="ND10" s="8"/>
      <c r="NE10" s="4"/>
      <c r="NF10" s="8"/>
      <c r="NG10" s="7"/>
      <c r="NH10" s="7"/>
      <c r="NI10" s="2" t="s">
        <v>169</v>
      </c>
      <c r="NJ10" s="2" t="s">
        <v>129</v>
      </c>
      <c r="NK10" s="2" t="s">
        <v>132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169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168</v>
      </c>
      <c r="OT10" s="2" t="s">
        <v>129</v>
      </c>
      <c r="OU10" s="2" t="s">
        <v>132</v>
      </c>
      <c r="OV10" s="2" t="s">
        <v>132</v>
      </c>
      <c r="OW10" s="2" t="s">
        <v>141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138</v>
      </c>
      <c r="PR10" s="2" t="s">
        <v>170</v>
      </c>
      <c r="PS10" s="2" t="s">
        <v>209</v>
      </c>
      <c r="PT10" s="2" t="s">
        <v>132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168</v>
      </c>
      <c r="QD10" s="2" t="s">
        <v>129</v>
      </c>
      <c r="QE10" s="2" t="s">
        <v>132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168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138</v>
      </c>
      <c r="RN10" s="2" t="s">
        <v>170</v>
      </c>
      <c r="RO10" s="2" t="s">
        <v>190</v>
      </c>
      <c r="RP10" s="2" t="s">
        <v>132</v>
      </c>
      <c r="RQ10" s="2" t="s">
        <v>141</v>
      </c>
      <c r="RR10" s="2" t="s">
        <v>132</v>
      </c>
    </row>
    <row r="11">
      <c r="A11" s="2" t="s">
        <v>293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294</v>
      </c>
      <c r="G11" s="2" t="s">
        <v>294</v>
      </c>
      <c r="H11" s="2" t="s">
        <v>294</v>
      </c>
      <c r="I11" s="2" t="s">
        <v>295</v>
      </c>
      <c r="J11" s="2" t="s">
        <v>127</v>
      </c>
      <c r="K11" s="2" t="s">
        <v>296</v>
      </c>
      <c r="L11" s="3">
        <v>109.35</v>
      </c>
      <c r="M11" s="3">
        <v>114.82</v>
      </c>
      <c r="N11" s="3">
        <v>254.99</v>
      </c>
      <c r="O11" s="2" t="s">
        <v>129</v>
      </c>
      <c r="P11" s="2" t="s">
        <v>271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180</v>
      </c>
      <c r="V11" s="2" t="s">
        <v>181</v>
      </c>
      <c r="W11" s="2" t="s">
        <v>297</v>
      </c>
      <c r="X11" s="2" t="s">
        <v>132</v>
      </c>
      <c r="Y11" s="2" t="s">
        <v>254</v>
      </c>
      <c r="Z11" s="4">
        <v>59</v>
      </c>
      <c r="AA11" s="4">
        <f>=ROUNDDOWN(65.5555555555556,0)</f>
      </c>
      <c r="AB11" s="5">
        <v>0.9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6</v>
      </c>
      <c r="AQ11" s="8">
        <v>676.64</v>
      </c>
      <c r="AR11" s="4"/>
      <c r="AS11" s="8"/>
      <c r="AT11" s="7"/>
      <c r="AU11" s="7"/>
      <c r="AV11" s="4">
        <v>6</v>
      </c>
      <c r="AW11" s="8">
        <v>676.64</v>
      </c>
      <c r="AX11" s="4"/>
      <c r="AY11" s="8"/>
      <c r="AZ11" s="7"/>
      <c r="BA11" s="7"/>
      <c r="BB11" s="7">
        <v>1</v>
      </c>
      <c r="BC11" s="4">
        <v>6</v>
      </c>
      <c r="BD11" s="8">
        <v>676.64</v>
      </c>
      <c r="BE11" s="4"/>
      <c r="BF11" s="8"/>
      <c r="BG11" s="7"/>
      <c r="BH11" s="7"/>
      <c r="BI11" s="7">
        <v>1</v>
      </c>
      <c r="BJ11" s="4">
        <v>6</v>
      </c>
      <c r="BK11" s="8">
        <v>676.64</v>
      </c>
      <c r="BL11" s="2" t="s">
        <v>298</v>
      </c>
      <c r="BM11" s="7">
        <v>1</v>
      </c>
      <c r="BN11" s="7">
        <v>1</v>
      </c>
      <c r="BO11" s="4">
        <v>2</v>
      </c>
      <c r="BP11" s="8">
        <v>162.66</v>
      </c>
      <c r="BQ11" s="4"/>
      <c r="BR11" s="8"/>
      <c r="BS11" s="7"/>
      <c r="BT11" s="7"/>
      <c r="BU11" s="2" t="s">
        <v>138</v>
      </c>
      <c r="BV11" s="2" t="s">
        <v>129</v>
      </c>
      <c r="BW11" s="2" t="s">
        <v>299</v>
      </c>
      <c r="BX11" s="2" t="s">
        <v>158</v>
      </c>
      <c r="BY11" s="2" t="s">
        <v>141</v>
      </c>
      <c r="BZ11" s="2" t="s">
        <v>132</v>
      </c>
      <c r="CA11" s="4"/>
      <c r="CB11" s="8"/>
      <c r="CC11" s="4"/>
      <c r="CD11" s="8"/>
      <c r="CE11" s="7"/>
      <c r="CF11" s="7"/>
      <c r="CG11" s="2" t="s">
        <v>138</v>
      </c>
      <c r="CH11" s="2" t="s">
        <v>129</v>
      </c>
      <c r="CI11" s="2" t="s">
        <v>132</v>
      </c>
      <c r="CJ11" s="2" t="s">
        <v>132</v>
      </c>
      <c r="CK11" s="2" t="s">
        <v>141</v>
      </c>
      <c r="CL11" s="2" t="s">
        <v>132</v>
      </c>
      <c r="CM11" s="4">
        <v>2</v>
      </c>
      <c r="CN11" s="8">
        <v>244.56</v>
      </c>
      <c r="CO11" s="4"/>
      <c r="CP11" s="8"/>
      <c r="CQ11" s="7"/>
      <c r="CR11" s="7"/>
      <c r="CS11" s="2" t="s">
        <v>138</v>
      </c>
      <c r="CT11" s="2" t="s">
        <v>129</v>
      </c>
      <c r="CU11" s="2" t="s">
        <v>254</v>
      </c>
      <c r="CV11" s="2" t="s">
        <v>300</v>
      </c>
      <c r="CW11" s="2" t="s">
        <v>141</v>
      </c>
      <c r="CX11" s="2" t="s">
        <v>132</v>
      </c>
      <c r="CY11" s="4"/>
      <c r="CZ11" s="8"/>
      <c r="DA11" s="4"/>
      <c r="DB11" s="8"/>
      <c r="DC11" s="7"/>
      <c r="DD11" s="7"/>
      <c r="DE11" s="2" t="s">
        <v>138</v>
      </c>
      <c r="DF11" s="2" t="s">
        <v>129</v>
      </c>
      <c r="DG11" s="2" t="s">
        <v>299</v>
      </c>
      <c r="DH11" s="2" t="s">
        <v>301</v>
      </c>
      <c r="DI11" s="2" t="s">
        <v>141</v>
      </c>
      <c r="DJ11" s="2" t="s">
        <v>132</v>
      </c>
      <c r="DK11" s="4">
        <v>1</v>
      </c>
      <c r="DL11" s="8">
        <v>158.76</v>
      </c>
      <c r="DM11" s="4"/>
      <c r="DN11" s="8"/>
      <c r="DO11" s="7"/>
      <c r="DP11" s="7"/>
      <c r="DQ11" s="2" t="s">
        <v>138</v>
      </c>
      <c r="DR11" s="2" t="s">
        <v>129</v>
      </c>
      <c r="DS11" s="2" t="s">
        <v>299</v>
      </c>
      <c r="DT11" s="2" t="s">
        <v>302</v>
      </c>
      <c r="DU11" s="2" t="s">
        <v>141</v>
      </c>
      <c r="DV11" s="2" t="s">
        <v>132</v>
      </c>
      <c r="DW11" s="4">
        <v>1</v>
      </c>
      <c r="DX11" s="8">
        <v>110.66</v>
      </c>
      <c r="DY11" s="4"/>
      <c r="DZ11" s="8"/>
      <c r="EA11" s="7"/>
      <c r="EB11" s="7"/>
      <c r="EC11" s="2" t="s">
        <v>138</v>
      </c>
      <c r="ED11" s="2" t="s">
        <v>129</v>
      </c>
      <c r="EE11" s="2" t="s">
        <v>299</v>
      </c>
      <c r="EF11" s="2" t="s">
        <v>303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168</v>
      </c>
      <c r="EP11" s="2" t="s">
        <v>129</v>
      </c>
      <c r="EQ11" s="2" t="s">
        <v>132</v>
      </c>
      <c r="ER11" s="2" t="s">
        <v>132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153</v>
      </c>
      <c r="FB11" s="2" t="s">
        <v>129</v>
      </c>
      <c r="FC11" s="2" t="s">
        <v>132</v>
      </c>
      <c r="FD11" s="2" t="s">
        <v>132</v>
      </c>
      <c r="FE11" s="2" t="s">
        <v>141</v>
      </c>
      <c r="FF11" s="2" t="s">
        <v>132</v>
      </c>
      <c r="FG11" s="4"/>
      <c r="FH11" s="8"/>
      <c r="FI11" s="4"/>
      <c r="FJ11" s="8"/>
      <c r="FK11" s="7"/>
      <c r="FL11" s="7"/>
      <c r="FM11" s="2" t="s">
        <v>168</v>
      </c>
      <c r="FN11" s="2" t="s">
        <v>129</v>
      </c>
      <c r="FO11" s="2" t="s">
        <v>132</v>
      </c>
      <c r="FP11" s="2" t="s">
        <v>132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129</v>
      </c>
      <c r="GA11" s="2" t="s">
        <v>304</v>
      </c>
      <c r="GB11" s="2" t="s">
        <v>305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168</v>
      </c>
      <c r="GL11" s="2" t="s">
        <v>129</v>
      </c>
      <c r="GM11" s="2" t="s">
        <v>132</v>
      </c>
      <c r="GN11" s="2" t="s">
        <v>132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138</v>
      </c>
      <c r="GX11" s="2" t="s">
        <v>129</v>
      </c>
      <c r="GY11" s="2" t="s">
        <v>306</v>
      </c>
      <c r="GZ11" s="2" t="s">
        <v>307</v>
      </c>
      <c r="HA11" s="2" t="s">
        <v>141</v>
      </c>
      <c r="HB11" s="2" t="s">
        <v>132</v>
      </c>
      <c r="HC11" s="4"/>
      <c r="HD11" s="8"/>
      <c r="HE11" s="4"/>
      <c r="HF11" s="8"/>
      <c r="HG11" s="7"/>
      <c r="HH11" s="7"/>
      <c r="HI11" s="2" t="s">
        <v>138</v>
      </c>
      <c r="HJ11" s="2" t="s">
        <v>129</v>
      </c>
      <c r="HK11" s="2" t="s">
        <v>308</v>
      </c>
      <c r="HL11" s="2" t="s">
        <v>132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138</v>
      </c>
      <c r="HV11" s="2" t="s">
        <v>129</v>
      </c>
      <c r="HW11" s="2" t="s">
        <v>291</v>
      </c>
      <c r="HX11" s="2" t="s">
        <v>132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138</v>
      </c>
      <c r="IH11" s="2" t="s">
        <v>129</v>
      </c>
      <c r="II11" s="2" t="s">
        <v>164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168</v>
      </c>
      <c r="IT11" s="2" t="s">
        <v>129</v>
      </c>
      <c r="IU11" s="2" t="s">
        <v>132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138</v>
      </c>
      <c r="JF11" s="2" t="s">
        <v>129</v>
      </c>
      <c r="JG11" s="2" t="s">
        <v>299</v>
      </c>
      <c r="JH11" s="2" t="s">
        <v>132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138</v>
      </c>
      <c r="KD11" s="2" t="s">
        <v>165</v>
      </c>
      <c r="KE11" s="2" t="s">
        <v>309</v>
      </c>
      <c r="KF11" s="2" t="s">
        <v>310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168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168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169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168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168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169</v>
      </c>
      <c r="MX11" s="2" t="s">
        <v>129</v>
      </c>
      <c r="MY11" s="2" t="s">
        <v>132</v>
      </c>
      <c r="MZ11" s="2" t="s">
        <v>132</v>
      </c>
      <c r="NA11" s="2" t="s">
        <v>141</v>
      </c>
      <c r="NB11" s="2" t="s">
        <v>132</v>
      </c>
      <c r="NC11" s="4"/>
      <c r="ND11" s="8"/>
      <c r="NE11" s="4"/>
      <c r="NF11" s="8"/>
      <c r="NG11" s="7"/>
      <c r="NH11" s="7"/>
      <c r="NI11" s="2" t="s">
        <v>169</v>
      </c>
      <c r="NJ11" s="2" t="s">
        <v>129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4"/>
      <c r="OB11" s="8"/>
      <c r="OC11" s="4"/>
      <c r="OD11" s="8"/>
      <c r="OE11" s="7"/>
      <c r="OF11" s="7"/>
      <c r="OG11" s="2" t="s">
        <v>169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168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138</v>
      </c>
      <c r="PR11" s="2" t="s">
        <v>170</v>
      </c>
      <c r="PS11" s="2" t="s">
        <v>209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168</v>
      </c>
      <c r="QD11" s="2" t="s">
        <v>129</v>
      </c>
      <c r="QE11" s="2" t="s">
        <v>132</v>
      </c>
      <c r="QF11" s="2" t="s">
        <v>132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168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138</v>
      </c>
      <c r="RN11" s="2" t="s">
        <v>170</v>
      </c>
      <c r="RO11" s="2" t="s">
        <v>311</v>
      </c>
      <c r="RP11" s="2" t="s">
        <v>312</v>
      </c>
      <c r="RQ11" s="2" t="s">
        <v>141</v>
      </c>
      <c r="RR11" s="2" t="s">
        <v>132</v>
      </c>
    </row>
    <row r="12">
      <c r="A12" s="2" t="s">
        <v>313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314</v>
      </c>
      <c r="G12" s="2" t="s">
        <v>314</v>
      </c>
      <c r="H12" s="2" t="s">
        <v>314</v>
      </c>
      <c r="I12" s="2" t="s">
        <v>315</v>
      </c>
      <c r="J12" s="2" t="s">
        <v>127</v>
      </c>
      <c r="K12" s="2" t="s">
        <v>316</v>
      </c>
      <c r="L12" s="3">
        <v>105.3</v>
      </c>
      <c r="M12" s="3">
        <v>110.56</v>
      </c>
      <c r="N12" s="3">
        <v>244.99</v>
      </c>
      <c r="O12" s="2" t="s">
        <v>129</v>
      </c>
      <c r="P12" s="2" t="s">
        <v>271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180</v>
      </c>
      <c r="V12" s="2" t="s">
        <v>181</v>
      </c>
      <c r="W12" s="2" t="s">
        <v>273</v>
      </c>
      <c r="X12" s="2" t="s">
        <v>132</v>
      </c>
      <c r="Y12" s="2" t="s">
        <v>317</v>
      </c>
      <c r="Z12" s="4">
        <v>43</v>
      </c>
      <c r="AA12" s="4">
        <f>=ROUNDDOWN(21.5,0)</f>
      </c>
      <c r="AB12" s="5">
        <v>2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2</v>
      </c>
      <c r="AQ12" s="8">
        <v>175.29</v>
      </c>
      <c r="AR12" s="4"/>
      <c r="AS12" s="8"/>
      <c r="AT12" s="7"/>
      <c r="AU12" s="7"/>
      <c r="AV12" s="4">
        <v>2</v>
      </c>
      <c r="AW12" s="8">
        <v>175.29</v>
      </c>
      <c r="AX12" s="4"/>
      <c r="AY12" s="8"/>
      <c r="AZ12" s="7"/>
      <c r="BA12" s="7"/>
      <c r="BB12" s="7">
        <v>1</v>
      </c>
      <c r="BC12" s="4">
        <v>2</v>
      </c>
      <c r="BD12" s="8">
        <v>175.29</v>
      </c>
      <c r="BE12" s="4"/>
      <c r="BF12" s="8"/>
      <c r="BG12" s="7"/>
      <c r="BH12" s="7"/>
      <c r="BI12" s="7">
        <v>1</v>
      </c>
      <c r="BJ12" s="4">
        <v>2</v>
      </c>
      <c r="BK12" s="8">
        <v>175.29</v>
      </c>
      <c r="BL12" s="2" t="s">
        <v>318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138</v>
      </c>
      <c r="BV12" s="2" t="s">
        <v>129</v>
      </c>
      <c r="BW12" s="2" t="s">
        <v>192</v>
      </c>
      <c r="BX12" s="2" t="s">
        <v>190</v>
      </c>
      <c r="BY12" s="2" t="s">
        <v>141</v>
      </c>
      <c r="BZ12" s="2" t="s">
        <v>132</v>
      </c>
      <c r="CA12" s="4"/>
      <c r="CB12" s="8"/>
      <c r="CC12" s="4"/>
      <c r="CD12" s="8"/>
      <c r="CE12" s="7"/>
      <c r="CF12" s="7"/>
      <c r="CG12" s="2" t="s">
        <v>138</v>
      </c>
      <c r="CH12" s="2" t="s">
        <v>129</v>
      </c>
      <c r="CI12" s="2" t="s">
        <v>132</v>
      </c>
      <c r="CJ12" s="2" t="s">
        <v>132</v>
      </c>
      <c r="CK12" s="2" t="s">
        <v>141</v>
      </c>
      <c r="CL12" s="2" t="s">
        <v>132</v>
      </c>
      <c r="CM12" s="4"/>
      <c r="CN12" s="8"/>
      <c r="CO12" s="4"/>
      <c r="CP12" s="8"/>
      <c r="CQ12" s="7"/>
      <c r="CR12" s="7"/>
      <c r="CS12" s="2" t="s">
        <v>138</v>
      </c>
      <c r="CT12" s="2" t="s">
        <v>129</v>
      </c>
      <c r="CU12" s="2" t="s">
        <v>317</v>
      </c>
      <c r="CV12" s="2" t="s">
        <v>319</v>
      </c>
      <c r="CW12" s="2" t="s">
        <v>141</v>
      </c>
      <c r="CX12" s="2" t="s">
        <v>132</v>
      </c>
      <c r="CY12" s="4"/>
      <c r="CZ12" s="8"/>
      <c r="DA12" s="4"/>
      <c r="DB12" s="8"/>
      <c r="DC12" s="7"/>
      <c r="DD12" s="7"/>
      <c r="DE12" s="2" t="s">
        <v>138</v>
      </c>
      <c r="DF12" s="2" t="s">
        <v>129</v>
      </c>
      <c r="DG12" s="2" t="s">
        <v>192</v>
      </c>
      <c r="DH12" s="2" t="s">
        <v>320</v>
      </c>
      <c r="DI12" s="2" t="s">
        <v>141</v>
      </c>
      <c r="DJ12" s="2" t="s">
        <v>132</v>
      </c>
      <c r="DK12" s="4"/>
      <c r="DL12" s="8"/>
      <c r="DM12" s="4"/>
      <c r="DN12" s="8"/>
      <c r="DO12" s="7"/>
      <c r="DP12" s="7"/>
      <c r="DQ12" s="2" t="s">
        <v>138</v>
      </c>
      <c r="DR12" s="2" t="s">
        <v>129</v>
      </c>
      <c r="DS12" s="2" t="s">
        <v>187</v>
      </c>
      <c r="DT12" s="2" t="s">
        <v>321</v>
      </c>
      <c r="DU12" s="2" t="s">
        <v>141</v>
      </c>
      <c r="DV12" s="2" t="s">
        <v>132</v>
      </c>
      <c r="DW12" s="4">
        <v>1</v>
      </c>
      <c r="DX12" s="8">
        <v>55.88</v>
      </c>
      <c r="DY12" s="4"/>
      <c r="DZ12" s="8"/>
      <c r="EA12" s="7"/>
      <c r="EB12" s="7"/>
      <c r="EC12" s="2" t="s">
        <v>138</v>
      </c>
      <c r="ED12" s="2" t="s">
        <v>129</v>
      </c>
      <c r="EE12" s="2" t="s">
        <v>192</v>
      </c>
      <c r="EF12" s="2" t="s">
        <v>322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138</v>
      </c>
      <c r="EP12" s="2" t="s">
        <v>129</v>
      </c>
      <c r="EQ12" s="2" t="s">
        <v>285</v>
      </c>
      <c r="ER12" s="2" t="s">
        <v>132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138</v>
      </c>
      <c r="FB12" s="2" t="s">
        <v>170</v>
      </c>
      <c r="FC12" s="2" t="s">
        <v>192</v>
      </c>
      <c r="FD12" s="2" t="s">
        <v>323</v>
      </c>
      <c r="FE12" s="2" t="s">
        <v>141</v>
      </c>
      <c r="FF12" s="2" t="s">
        <v>132</v>
      </c>
      <c r="FG12" s="4"/>
      <c r="FH12" s="8"/>
      <c r="FI12" s="4"/>
      <c r="FJ12" s="8"/>
      <c r="FK12" s="7"/>
      <c r="FL12" s="7"/>
      <c r="FM12" s="2" t="s">
        <v>168</v>
      </c>
      <c r="FN12" s="2" t="s">
        <v>129</v>
      </c>
      <c r="FO12" s="2" t="s">
        <v>132</v>
      </c>
      <c r="FP12" s="2" t="s">
        <v>132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129</v>
      </c>
      <c r="GA12" s="2" t="s">
        <v>304</v>
      </c>
      <c r="GB12" s="2" t="s">
        <v>132</v>
      </c>
      <c r="GC12" s="2" t="s">
        <v>141</v>
      </c>
      <c r="GD12" s="2" t="s">
        <v>132</v>
      </c>
      <c r="GE12" s="4"/>
      <c r="GF12" s="8"/>
      <c r="GG12" s="4"/>
      <c r="GH12" s="8"/>
      <c r="GI12" s="7"/>
      <c r="GJ12" s="7"/>
      <c r="GK12" s="2" t="s">
        <v>168</v>
      </c>
      <c r="GL12" s="2" t="s">
        <v>129</v>
      </c>
      <c r="GM12" s="2" t="s">
        <v>132</v>
      </c>
      <c r="GN12" s="2" t="s">
        <v>132</v>
      </c>
      <c r="GO12" s="2" t="s">
        <v>141</v>
      </c>
      <c r="GP12" s="2" t="s">
        <v>132</v>
      </c>
      <c r="GQ12" s="4">
        <v>1</v>
      </c>
      <c r="GR12" s="8">
        <v>119.41</v>
      </c>
      <c r="GS12" s="4"/>
      <c r="GT12" s="8"/>
      <c r="GU12" s="7"/>
      <c r="GV12" s="7"/>
      <c r="GW12" s="2" t="s">
        <v>138</v>
      </c>
      <c r="GX12" s="2" t="s">
        <v>129</v>
      </c>
      <c r="GY12" s="2" t="s">
        <v>306</v>
      </c>
      <c r="GZ12" s="2" t="s">
        <v>324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308</v>
      </c>
      <c r="HL12" s="2" t="s">
        <v>132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291</v>
      </c>
      <c r="HX12" s="2" t="s">
        <v>325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129</v>
      </c>
      <c r="II12" s="2" t="s">
        <v>164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168</v>
      </c>
      <c r="IT12" s="2" t="s">
        <v>129</v>
      </c>
      <c r="IU12" s="2" t="s">
        <v>132</v>
      </c>
      <c r="IV12" s="2" t="s">
        <v>132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138</v>
      </c>
      <c r="JF12" s="2" t="s">
        <v>129</v>
      </c>
      <c r="JG12" s="2" t="s">
        <v>192</v>
      </c>
      <c r="JH12" s="2" t="s">
        <v>132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138</v>
      </c>
      <c r="KD12" s="2" t="s">
        <v>165</v>
      </c>
      <c r="KE12" s="2" t="s">
        <v>309</v>
      </c>
      <c r="KF12" s="2" t="s">
        <v>132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168</v>
      </c>
      <c r="KP12" s="2" t="s">
        <v>129</v>
      </c>
      <c r="KQ12" s="2" t="s">
        <v>132</v>
      </c>
      <c r="KR12" s="2" t="s">
        <v>132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168</v>
      </c>
      <c r="LB12" s="2" t="s">
        <v>129</v>
      </c>
      <c r="LC12" s="2" t="s">
        <v>132</v>
      </c>
      <c r="LD12" s="2" t="s">
        <v>132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169</v>
      </c>
      <c r="LN12" s="2" t="s">
        <v>129</v>
      </c>
      <c r="LO12" s="2" t="s">
        <v>132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168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168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169</v>
      </c>
      <c r="MX12" s="2" t="s">
        <v>129</v>
      </c>
      <c r="MY12" s="2" t="s">
        <v>132</v>
      </c>
      <c r="MZ12" s="2" t="s">
        <v>132</v>
      </c>
      <c r="NA12" s="2" t="s">
        <v>141</v>
      </c>
      <c r="NB12" s="2" t="s">
        <v>132</v>
      </c>
      <c r="NC12" s="4"/>
      <c r="ND12" s="8"/>
      <c r="NE12" s="4"/>
      <c r="NF12" s="8"/>
      <c r="NG12" s="7"/>
      <c r="NH12" s="7"/>
      <c r="NI12" s="2" t="s">
        <v>169</v>
      </c>
      <c r="NJ12" s="2" t="s">
        <v>129</v>
      </c>
      <c r="NK12" s="2" t="s">
        <v>132</v>
      </c>
      <c r="NL12" s="2" t="s">
        <v>132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169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168</v>
      </c>
      <c r="OT12" s="2" t="s">
        <v>129</v>
      </c>
      <c r="OU12" s="2" t="s">
        <v>132</v>
      </c>
      <c r="OV12" s="2" t="s">
        <v>132</v>
      </c>
      <c r="OW12" s="2" t="s">
        <v>141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138</v>
      </c>
      <c r="PR12" s="2" t="s">
        <v>170</v>
      </c>
      <c r="PS12" s="2" t="s">
        <v>209</v>
      </c>
      <c r="PT12" s="2" t="s">
        <v>132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168</v>
      </c>
      <c r="QD12" s="2" t="s">
        <v>129</v>
      </c>
      <c r="QE12" s="2" t="s">
        <v>132</v>
      </c>
      <c r="QF12" s="2" t="s">
        <v>132</v>
      </c>
      <c r="QG12" s="2" t="s">
        <v>141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168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138</v>
      </c>
      <c r="RN12" s="2" t="s">
        <v>170</v>
      </c>
      <c r="RO12" s="2" t="s">
        <v>326</v>
      </c>
      <c r="RP12" s="2" t="s">
        <v>327</v>
      </c>
      <c r="RQ12" s="2" t="s">
        <v>141</v>
      </c>
      <c r="RR12" s="2" t="s">
        <v>132</v>
      </c>
    </row>
    <row r="13">
      <c r="A13" s="2" t="s">
        <v>328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329</v>
      </c>
      <c r="G13" s="2" t="s">
        <v>329</v>
      </c>
      <c r="H13" s="2" t="s">
        <v>329</v>
      </c>
      <c r="I13" s="2" t="s">
        <v>330</v>
      </c>
      <c r="J13" s="2" t="s">
        <v>127</v>
      </c>
      <c r="K13" s="2" t="s">
        <v>331</v>
      </c>
      <c r="L13" s="3">
        <v>66.24</v>
      </c>
      <c r="M13" s="3">
        <v>69.55</v>
      </c>
      <c r="N13" s="3">
        <v>149.99</v>
      </c>
      <c r="O13" s="2" t="s">
        <v>129</v>
      </c>
      <c r="P13" s="2" t="s">
        <v>271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180</v>
      </c>
      <c r="V13" s="2" t="s">
        <v>181</v>
      </c>
      <c r="W13" s="2" t="s">
        <v>332</v>
      </c>
      <c r="X13" s="2" t="s">
        <v>132</v>
      </c>
      <c r="Y13" s="2" t="s">
        <v>333</v>
      </c>
      <c r="Z13" s="4">
        <v>126</v>
      </c>
      <c r="AA13" s="4">
        <f>=ROUNDDOWN(252,0)</f>
      </c>
      <c r="AB13" s="5">
        <v>0.5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3</v>
      </c>
      <c r="AQ13" s="8">
        <v>165.38</v>
      </c>
      <c r="AR13" s="4"/>
      <c r="AS13" s="8"/>
      <c r="AT13" s="7"/>
      <c r="AU13" s="7"/>
      <c r="AV13" s="4">
        <v>3</v>
      </c>
      <c r="AW13" s="8">
        <v>165.38</v>
      </c>
      <c r="AX13" s="4"/>
      <c r="AY13" s="8"/>
      <c r="AZ13" s="7"/>
      <c r="BA13" s="7"/>
      <c r="BB13" s="7">
        <v>1</v>
      </c>
      <c r="BC13" s="4">
        <v>3</v>
      </c>
      <c r="BD13" s="8">
        <v>165.38</v>
      </c>
      <c r="BE13" s="4"/>
      <c r="BF13" s="8"/>
      <c r="BG13" s="7"/>
      <c r="BH13" s="7"/>
      <c r="BI13" s="7">
        <v>1</v>
      </c>
      <c r="BJ13" s="4">
        <v>3</v>
      </c>
      <c r="BK13" s="8">
        <v>165.38</v>
      </c>
      <c r="BL13" s="2" t="s">
        <v>334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129</v>
      </c>
      <c r="BW13" s="2" t="s">
        <v>335</v>
      </c>
      <c r="BX13" s="2" t="s">
        <v>336</v>
      </c>
      <c r="BY13" s="2" t="s">
        <v>141</v>
      </c>
      <c r="BZ13" s="2" t="s">
        <v>132</v>
      </c>
      <c r="CA13" s="4"/>
      <c r="CB13" s="8"/>
      <c r="CC13" s="4"/>
      <c r="CD13" s="8"/>
      <c r="CE13" s="7"/>
      <c r="CF13" s="7"/>
      <c r="CG13" s="2" t="s">
        <v>138</v>
      </c>
      <c r="CH13" s="2" t="s">
        <v>129</v>
      </c>
      <c r="CI13" s="2" t="s">
        <v>132</v>
      </c>
      <c r="CJ13" s="2" t="s">
        <v>132</v>
      </c>
      <c r="CK13" s="2" t="s">
        <v>141</v>
      </c>
      <c r="CL13" s="2" t="s">
        <v>132</v>
      </c>
      <c r="CM13" s="4"/>
      <c r="CN13" s="8"/>
      <c r="CO13" s="4"/>
      <c r="CP13" s="8"/>
      <c r="CQ13" s="7"/>
      <c r="CR13" s="7"/>
      <c r="CS13" s="2" t="s">
        <v>138</v>
      </c>
      <c r="CT13" s="2" t="s">
        <v>129</v>
      </c>
      <c r="CU13" s="2" t="s">
        <v>333</v>
      </c>
      <c r="CV13" s="2" t="s">
        <v>337</v>
      </c>
      <c r="CW13" s="2" t="s">
        <v>141</v>
      </c>
      <c r="CX13" s="2" t="s">
        <v>132</v>
      </c>
      <c r="CY13" s="4">
        <v>1</v>
      </c>
      <c r="CZ13" s="8">
        <v>55.3</v>
      </c>
      <c r="DA13" s="4"/>
      <c r="DB13" s="8"/>
      <c r="DC13" s="7"/>
      <c r="DD13" s="7"/>
      <c r="DE13" s="2" t="s">
        <v>138</v>
      </c>
      <c r="DF13" s="2" t="s">
        <v>129</v>
      </c>
      <c r="DG13" s="2" t="s">
        <v>338</v>
      </c>
      <c r="DH13" s="2" t="s">
        <v>339</v>
      </c>
      <c r="DI13" s="2" t="s">
        <v>141</v>
      </c>
      <c r="DJ13" s="2" t="s">
        <v>132</v>
      </c>
      <c r="DK13" s="4">
        <v>2</v>
      </c>
      <c r="DL13" s="8">
        <v>110.08</v>
      </c>
      <c r="DM13" s="4"/>
      <c r="DN13" s="8"/>
      <c r="DO13" s="7"/>
      <c r="DP13" s="7"/>
      <c r="DQ13" s="2" t="s">
        <v>138</v>
      </c>
      <c r="DR13" s="2" t="s">
        <v>129</v>
      </c>
      <c r="DS13" s="2" t="s">
        <v>187</v>
      </c>
      <c r="DT13" s="2" t="s">
        <v>340</v>
      </c>
      <c r="DU13" s="2" t="s">
        <v>141</v>
      </c>
      <c r="DV13" s="2" t="s">
        <v>132</v>
      </c>
      <c r="DW13" s="4"/>
      <c r="DX13" s="8"/>
      <c r="DY13" s="4"/>
      <c r="DZ13" s="8"/>
      <c r="EA13" s="7"/>
      <c r="EB13" s="7"/>
      <c r="EC13" s="2" t="s">
        <v>138</v>
      </c>
      <c r="ED13" s="2" t="s">
        <v>129</v>
      </c>
      <c r="EE13" s="2" t="s">
        <v>205</v>
      </c>
      <c r="EF13" s="2" t="s">
        <v>341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285</v>
      </c>
      <c r="ER13" s="2" t="s">
        <v>132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138</v>
      </c>
      <c r="FB13" s="2" t="s">
        <v>170</v>
      </c>
      <c r="FC13" s="2" t="s">
        <v>193</v>
      </c>
      <c r="FD13" s="2" t="s">
        <v>278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168</v>
      </c>
      <c r="FN13" s="2" t="s">
        <v>129</v>
      </c>
      <c r="FO13" s="2" t="s">
        <v>132</v>
      </c>
      <c r="FP13" s="2" t="s">
        <v>132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304</v>
      </c>
      <c r="GB13" s="2" t="s">
        <v>132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168</v>
      </c>
      <c r="GL13" s="2" t="s">
        <v>129</v>
      </c>
      <c r="GM13" s="2" t="s">
        <v>132</v>
      </c>
      <c r="GN13" s="2" t="s">
        <v>132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306</v>
      </c>
      <c r="GZ13" s="2" t="s">
        <v>342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308</v>
      </c>
      <c r="HL13" s="2" t="s">
        <v>132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138</v>
      </c>
      <c r="HV13" s="2" t="s">
        <v>129</v>
      </c>
      <c r="HW13" s="2" t="s">
        <v>291</v>
      </c>
      <c r="HX13" s="2" t="s">
        <v>132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132</v>
      </c>
      <c r="IH13" s="2" t="s">
        <v>132</v>
      </c>
      <c r="II13" s="2" t="s">
        <v>132</v>
      </c>
      <c r="IJ13" s="2" t="s">
        <v>132</v>
      </c>
      <c r="IK13" s="2" t="s">
        <v>132</v>
      </c>
      <c r="IL13" s="2" t="s">
        <v>132</v>
      </c>
      <c r="IM13" s="4"/>
      <c r="IN13" s="8"/>
      <c r="IO13" s="4"/>
      <c r="IP13" s="8"/>
      <c r="IQ13" s="7"/>
      <c r="IR13" s="7"/>
      <c r="IS13" s="2" t="s">
        <v>168</v>
      </c>
      <c r="IT13" s="2" t="s">
        <v>129</v>
      </c>
      <c r="IU13" s="2" t="s">
        <v>132</v>
      </c>
      <c r="IV13" s="2" t="s">
        <v>132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138</v>
      </c>
      <c r="JF13" s="2" t="s">
        <v>129</v>
      </c>
      <c r="JG13" s="2" t="s">
        <v>343</v>
      </c>
      <c r="JH13" s="2" t="s">
        <v>132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138</v>
      </c>
      <c r="KD13" s="2" t="s">
        <v>165</v>
      </c>
      <c r="KE13" s="2" t="s">
        <v>344</v>
      </c>
      <c r="KF13" s="2" t="s">
        <v>345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168</v>
      </c>
      <c r="KP13" s="2" t="s">
        <v>129</v>
      </c>
      <c r="KQ13" s="2" t="s">
        <v>132</v>
      </c>
      <c r="KR13" s="2" t="s">
        <v>132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168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169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168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168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169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169</v>
      </c>
      <c r="NJ13" s="2" t="s">
        <v>129</v>
      </c>
      <c r="NK13" s="2" t="s">
        <v>132</v>
      </c>
      <c r="NL13" s="2" t="s">
        <v>132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169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168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138</v>
      </c>
      <c r="PR13" s="2" t="s">
        <v>170</v>
      </c>
      <c r="PS13" s="2" t="s">
        <v>346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168</v>
      </c>
      <c r="QD13" s="2" t="s">
        <v>129</v>
      </c>
      <c r="QE13" s="2" t="s">
        <v>132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168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138</v>
      </c>
      <c r="RN13" s="2" t="s">
        <v>170</v>
      </c>
      <c r="RO13" s="2" t="s">
        <v>347</v>
      </c>
      <c r="RP13" s="2" t="s">
        <v>132</v>
      </c>
      <c r="RQ13" s="2" t="s">
        <v>141</v>
      </c>
      <c r="RR13" s="2" t="s">
        <v>132</v>
      </c>
    </row>
    <row r="14">
      <c r="A14" s="2" t="s">
        <v>348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349</v>
      </c>
      <c r="G14" s="2" t="s">
        <v>349</v>
      </c>
      <c r="H14" s="2" t="s">
        <v>349</v>
      </c>
      <c r="I14" s="2" t="s">
        <v>350</v>
      </c>
      <c r="J14" s="2" t="s">
        <v>127</v>
      </c>
      <c r="K14" s="2" t="s">
        <v>351</v>
      </c>
      <c r="L14" s="3">
        <v>113.4</v>
      </c>
      <c r="M14" s="3">
        <v>119.07</v>
      </c>
      <c r="N14" s="3">
        <v>269.99</v>
      </c>
      <c r="O14" s="2" t="s">
        <v>129</v>
      </c>
      <c r="P14" s="2" t="s">
        <v>271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180</v>
      </c>
      <c r="V14" s="2" t="s">
        <v>181</v>
      </c>
      <c r="W14" s="2" t="s">
        <v>332</v>
      </c>
      <c r="X14" s="2" t="s">
        <v>132</v>
      </c>
      <c r="Y14" s="2" t="s">
        <v>352</v>
      </c>
      <c r="Z14" s="4">
        <v>92</v>
      </c>
      <c r="AA14" s="4">
        <f>=ROUNDDOWN(920,0)</f>
      </c>
      <c r="AB14" s="5">
        <v>0.1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</v>
      </c>
      <c r="AQ14" s="8">
        <v>152.81</v>
      </c>
      <c r="AR14" s="4"/>
      <c r="AS14" s="8"/>
      <c r="AT14" s="7"/>
      <c r="AU14" s="7"/>
      <c r="AV14" s="4">
        <v>2</v>
      </c>
      <c r="AW14" s="8">
        <v>152.81</v>
      </c>
      <c r="AX14" s="4"/>
      <c r="AY14" s="8"/>
      <c r="AZ14" s="7"/>
      <c r="BA14" s="7"/>
      <c r="BB14" s="7">
        <v>1</v>
      </c>
      <c r="BC14" s="4">
        <v>2</v>
      </c>
      <c r="BD14" s="8">
        <v>152.81</v>
      </c>
      <c r="BE14" s="4"/>
      <c r="BF14" s="8"/>
      <c r="BG14" s="7"/>
      <c r="BH14" s="7"/>
      <c r="BI14" s="7">
        <v>1</v>
      </c>
      <c r="BJ14" s="4">
        <v>2</v>
      </c>
      <c r="BK14" s="8">
        <v>152.81</v>
      </c>
      <c r="BL14" s="2" t="s">
        <v>353</v>
      </c>
      <c r="BM14" s="7">
        <v>1</v>
      </c>
      <c r="BN14" s="7">
        <v>1</v>
      </c>
      <c r="BO14" s="4">
        <v>1</v>
      </c>
      <c r="BP14" s="8">
        <v>33.74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354</v>
      </c>
      <c r="BX14" s="2" t="s">
        <v>355</v>
      </c>
      <c r="BY14" s="2" t="s">
        <v>141</v>
      </c>
      <c r="BZ14" s="2" t="s">
        <v>132</v>
      </c>
      <c r="CA14" s="4"/>
      <c r="CB14" s="8"/>
      <c r="CC14" s="4"/>
      <c r="CD14" s="8"/>
      <c r="CE14" s="7"/>
      <c r="CF14" s="7"/>
      <c r="CG14" s="2" t="s">
        <v>138</v>
      </c>
      <c r="CH14" s="2" t="s">
        <v>129</v>
      </c>
      <c r="CI14" s="2" t="s">
        <v>132</v>
      </c>
      <c r="CJ14" s="2" t="s">
        <v>132</v>
      </c>
      <c r="CK14" s="2" t="s">
        <v>141</v>
      </c>
      <c r="CL14" s="2" t="s">
        <v>132</v>
      </c>
      <c r="CM14" s="4">
        <v>1</v>
      </c>
      <c r="CN14" s="8">
        <v>119.07</v>
      </c>
      <c r="CO14" s="4"/>
      <c r="CP14" s="8"/>
      <c r="CQ14" s="7"/>
      <c r="CR14" s="7"/>
      <c r="CS14" s="2" t="s">
        <v>138</v>
      </c>
      <c r="CT14" s="2" t="s">
        <v>129</v>
      </c>
      <c r="CU14" s="2" t="s">
        <v>352</v>
      </c>
      <c r="CV14" s="2" t="s">
        <v>308</v>
      </c>
      <c r="CW14" s="2" t="s">
        <v>141</v>
      </c>
      <c r="CX14" s="2" t="s">
        <v>132</v>
      </c>
      <c r="CY14" s="4"/>
      <c r="CZ14" s="8"/>
      <c r="DA14" s="4"/>
      <c r="DB14" s="8"/>
      <c r="DC14" s="7"/>
      <c r="DD14" s="7"/>
      <c r="DE14" s="2" t="s">
        <v>138</v>
      </c>
      <c r="DF14" s="2" t="s">
        <v>129</v>
      </c>
      <c r="DG14" s="2" t="s">
        <v>187</v>
      </c>
      <c r="DH14" s="2" t="s">
        <v>132</v>
      </c>
      <c r="DI14" s="2" t="s">
        <v>141</v>
      </c>
      <c r="DJ14" s="2" t="s">
        <v>132</v>
      </c>
      <c r="DK14" s="4"/>
      <c r="DL14" s="8"/>
      <c r="DM14" s="4"/>
      <c r="DN14" s="8"/>
      <c r="DO14" s="7"/>
      <c r="DP14" s="7"/>
      <c r="DQ14" s="2" t="s">
        <v>138</v>
      </c>
      <c r="DR14" s="2" t="s">
        <v>129</v>
      </c>
      <c r="DS14" s="2" t="s">
        <v>187</v>
      </c>
      <c r="DT14" s="2" t="s">
        <v>356</v>
      </c>
      <c r="DU14" s="2" t="s">
        <v>141</v>
      </c>
      <c r="DV14" s="2" t="s">
        <v>132</v>
      </c>
      <c r="DW14" s="4"/>
      <c r="DX14" s="8"/>
      <c r="DY14" s="4"/>
      <c r="DZ14" s="8"/>
      <c r="EA14" s="7"/>
      <c r="EB14" s="7"/>
      <c r="EC14" s="2" t="s">
        <v>138</v>
      </c>
      <c r="ED14" s="2" t="s">
        <v>129</v>
      </c>
      <c r="EE14" s="2" t="s">
        <v>354</v>
      </c>
      <c r="EF14" s="2" t="s">
        <v>132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138</v>
      </c>
      <c r="EP14" s="2" t="s">
        <v>129</v>
      </c>
      <c r="EQ14" s="2" t="s">
        <v>285</v>
      </c>
      <c r="ER14" s="2" t="s">
        <v>132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138</v>
      </c>
      <c r="FB14" s="2" t="s">
        <v>170</v>
      </c>
      <c r="FC14" s="2" t="s">
        <v>193</v>
      </c>
      <c r="FD14" s="2" t="s">
        <v>132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168</v>
      </c>
      <c r="FN14" s="2" t="s">
        <v>129</v>
      </c>
      <c r="FO14" s="2" t="s">
        <v>132</v>
      </c>
      <c r="FP14" s="2" t="s">
        <v>132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138</v>
      </c>
      <c r="FZ14" s="2" t="s">
        <v>129</v>
      </c>
      <c r="GA14" s="2" t="s">
        <v>304</v>
      </c>
      <c r="GB14" s="2" t="s">
        <v>132</v>
      </c>
      <c r="GC14" s="2" t="s">
        <v>141</v>
      </c>
      <c r="GD14" s="2" t="s">
        <v>132</v>
      </c>
      <c r="GE14" s="4"/>
      <c r="GF14" s="8"/>
      <c r="GG14" s="4"/>
      <c r="GH14" s="8"/>
      <c r="GI14" s="7"/>
      <c r="GJ14" s="7"/>
      <c r="GK14" s="2" t="s">
        <v>168</v>
      </c>
      <c r="GL14" s="2" t="s">
        <v>129</v>
      </c>
      <c r="GM14" s="2" t="s">
        <v>132</v>
      </c>
      <c r="GN14" s="2" t="s">
        <v>132</v>
      </c>
      <c r="GO14" s="2" t="s">
        <v>141</v>
      </c>
      <c r="GP14" s="2" t="s">
        <v>132</v>
      </c>
      <c r="GQ14" s="4"/>
      <c r="GR14" s="8"/>
      <c r="GS14" s="4"/>
      <c r="GT14" s="8"/>
      <c r="GU14" s="7"/>
      <c r="GV14" s="7"/>
      <c r="GW14" s="2" t="s">
        <v>138</v>
      </c>
      <c r="GX14" s="2" t="s">
        <v>129</v>
      </c>
      <c r="GY14" s="2" t="s">
        <v>306</v>
      </c>
      <c r="GZ14" s="2" t="s">
        <v>132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308</v>
      </c>
      <c r="HL14" s="2" t="s">
        <v>132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138</v>
      </c>
      <c r="HV14" s="2" t="s">
        <v>129</v>
      </c>
      <c r="HW14" s="2" t="s">
        <v>291</v>
      </c>
      <c r="HX14" s="2" t="s">
        <v>132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132</v>
      </c>
      <c r="IH14" s="2" t="s">
        <v>132</v>
      </c>
      <c r="II14" s="2" t="s">
        <v>132</v>
      </c>
      <c r="IJ14" s="2" t="s">
        <v>132</v>
      </c>
      <c r="IK14" s="2" t="s">
        <v>132</v>
      </c>
      <c r="IL14" s="2" t="s">
        <v>132</v>
      </c>
      <c r="IM14" s="4"/>
      <c r="IN14" s="8"/>
      <c r="IO14" s="4"/>
      <c r="IP14" s="8"/>
      <c r="IQ14" s="7"/>
      <c r="IR14" s="7"/>
      <c r="IS14" s="2" t="s">
        <v>168</v>
      </c>
      <c r="IT14" s="2" t="s">
        <v>129</v>
      </c>
      <c r="IU14" s="2" t="s">
        <v>132</v>
      </c>
      <c r="IV14" s="2" t="s">
        <v>132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138</v>
      </c>
      <c r="JF14" s="2" t="s">
        <v>129</v>
      </c>
      <c r="JG14" s="2" t="s">
        <v>357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138</v>
      </c>
      <c r="KD14" s="2" t="s">
        <v>165</v>
      </c>
      <c r="KE14" s="2" t="s">
        <v>309</v>
      </c>
      <c r="KF14" s="2" t="s">
        <v>132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168</v>
      </c>
      <c r="KP14" s="2" t="s">
        <v>129</v>
      </c>
      <c r="KQ14" s="2" t="s">
        <v>132</v>
      </c>
      <c r="KR14" s="2" t="s">
        <v>132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168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169</v>
      </c>
      <c r="LN14" s="2" t="s">
        <v>129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168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168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169</v>
      </c>
      <c r="MX14" s="2" t="s">
        <v>129</v>
      </c>
      <c r="MY14" s="2" t="s">
        <v>132</v>
      </c>
      <c r="MZ14" s="2" t="s">
        <v>132</v>
      </c>
      <c r="NA14" s="2" t="s">
        <v>141</v>
      </c>
      <c r="NB14" s="2" t="s">
        <v>132</v>
      </c>
      <c r="NC14" s="4"/>
      <c r="ND14" s="8"/>
      <c r="NE14" s="4"/>
      <c r="NF14" s="8"/>
      <c r="NG14" s="7"/>
      <c r="NH14" s="7"/>
      <c r="NI14" s="2" t="s">
        <v>169</v>
      </c>
      <c r="NJ14" s="2" t="s">
        <v>129</v>
      </c>
      <c r="NK14" s="2" t="s">
        <v>132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169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168</v>
      </c>
      <c r="OT14" s="2" t="s">
        <v>129</v>
      </c>
      <c r="OU14" s="2" t="s">
        <v>132</v>
      </c>
      <c r="OV14" s="2" t="s">
        <v>132</v>
      </c>
      <c r="OW14" s="2" t="s">
        <v>141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138</v>
      </c>
      <c r="PR14" s="2" t="s">
        <v>170</v>
      </c>
      <c r="PS14" s="2" t="s">
        <v>209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168</v>
      </c>
      <c r="QD14" s="2" t="s">
        <v>129</v>
      </c>
      <c r="QE14" s="2" t="s">
        <v>132</v>
      </c>
      <c r="QF14" s="2" t="s">
        <v>132</v>
      </c>
      <c r="QG14" s="2" t="s">
        <v>141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168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138</v>
      </c>
      <c r="RN14" s="2" t="s">
        <v>170</v>
      </c>
      <c r="RO14" s="2" t="s">
        <v>358</v>
      </c>
      <c r="RP14" s="2" t="s">
        <v>132</v>
      </c>
      <c r="RQ14" s="2" t="s">
        <v>141</v>
      </c>
      <c r="RR14" s="2" t="s">
        <v>132</v>
      </c>
    </row>
    <row r="15">
      <c r="A15" s="2" t="s">
        <v>359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127</v>
      </c>
      <c r="K15" s="2" t="s">
        <v>362</v>
      </c>
      <c r="L15" s="3">
        <v>136</v>
      </c>
      <c r="M15" s="3">
        <v>142.8</v>
      </c>
      <c r="N15" s="3">
        <v>279.99</v>
      </c>
      <c r="O15" s="2" t="s">
        <v>129</v>
      </c>
      <c r="P15" s="2" t="s">
        <v>363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180</v>
      </c>
      <c r="V15" s="2" t="s">
        <v>181</v>
      </c>
      <c r="W15" s="2" t="s">
        <v>135</v>
      </c>
      <c r="X15" s="2" t="s">
        <v>332</v>
      </c>
      <c r="Y15" s="2" t="s">
        <v>132</v>
      </c>
      <c r="Z15" s="4"/>
      <c r="AA15" s="4">
        <f>=ROUNDDOWN({0},0)</f>
      </c>
      <c r="AB15" s="5"/>
      <c r="AC15" s="2" t="s">
        <v>364</v>
      </c>
      <c r="AD15" s="4">
        <v>150</v>
      </c>
      <c r="AE15" s="4">
        <v>150</v>
      </c>
      <c r="AF15" s="6">
        <v>72</v>
      </c>
      <c r="AG15" s="6"/>
      <c r="AH15" s="7">
        <v>0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132</v>
      </c>
      <c r="BM15" s="7"/>
      <c r="BN15" s="7"/>
      <c r="BO15" s="4"/>
      <c r="BP15" s="8"/>
      <c r="BQ15" s="4"/>
      <c r="BR15" s="8"/>
      <c r="BS15" s="7"/>
      <c r="BT15" s="7"/>
      <c r="BU15" s="2" t="s">
        <v>168</v>
      </c>
      <c r="BV15" s="2" t="s">
        <v>129</v>
      </c>
      <c r="BW15" s="2" t="s">
        <v>132</v>
      </c>
      <c r="BX15" s="2" t="s">
        <v>132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168</v>
      </c>
      <c r="CH15" s="2" t="s">
        <v>129</v>
      </c>
      <c r="CI15" s="2" t="s">
        <v>132</v>
      </c>
      <c r="CJ15" s="2" t="s">
        <v>132</v>
      </c>
      <c r="CK15" s="2" t="s">
        <v>141</v>
      </c>
      <c r="CL15" s="2" t="s">
        <v>132</v>
      </c>
      <c r="CM15" s="4"/>
      <c r="CN15" s="8"/>
      <c r="CO15" s="4"/>
      <c r="CP15" s="8"/>
      <c r="CQ15" s="7"/>
      <c r="CR15" s="7"/>
      <c r="CS15" s="2" t="s">
        <v>138</v>
      </c>
      <c r="CT15" s="2" t="s">
        <v>129</v>
      </c>
      <c r="CU15" s="2" t="s">
        <v>132</v>
      </c>
      <c r="CV15" s="2" t="s">
        <v>132</v>
      </c>
      <c r="CW15" s="2" t="s">
        <v>141</v>
      </c>
      <c r="CX15" s="2" t="s">
        <v>132</v>
      </c>
      <c r="CY15" s="4"/>
      <c r="CZ15" s="8"/>
      <c r="DA15" s="4"/>
      <c r="DB15" s="8"/>
      <c r="DC15" s="7"/>
      <c r="DD15" s="7"/>
      <c r="DE15" s="2" t="s">
        <v>168</v>
      </c>
      <c r="DF15" s="2" t="s">
        <v>129</v>
      </c>
      <c r="DG15" s="2" t="s">
        <v>132</v>
      </c>
      <c r="DH15" s="2" t="s">
        <v>132</v>
      </c>
      <c r="DI15" s="2" t="s">
        <v>141</v>
      </c>
      <c r="DJ15" s="2" t="s">
        <v>132</v>
      </c>
      <c r="DK15" s="4"/>
      <c r="DL15" s="8"/>
      <c r="DM15" s="4"/>
      <c r="DN15" s="8"/>
      <c r="DO15" s="7"/>
      <c r="DP15" s="7"/>
      <c r="DQ15" s="2" t="s">
        <v>168</v>
      </c>
      <c r="DR15" s="2" t="s">
        <v>129</v>
      </c>
      <c r="DS15" s="2" t="s">
        <v>132</v>
      </c>
      <c r="DT15" s="2" t="s">
        <v>132</v>
      </c>
      <c r="DU15" s="2" t="s">
        <v>141</v>
      </c>
      <c r="DV15" s="2" t="s">
        <v>132</v>
      </c>
      <c r="DW15" s="4"/>
      <c r="DX15" s="8"/>
      <c r="DY15" s="4"/>
      <c r="DZ15" s="8"/>
      <c r="EA15" s="7"/>
      <c r="EB15" s="7"/>
      <c r="EC15" s="2" t="s">
        <v>168</v>
      </c>
      <c r="ED15" s="2" t="s">
        <v>129</v>
      </c>
      <c r="EE15" s="2" t="s">
        <v>132</v>
      </c>
      <c r="EF15" s="2" t="s">
        <v>132</v>
      </c>
      <c r="EG15" s="2" t="s">
        <v>141</v>
      </c>
      <c r="EH15" s="2" t="s">
        <v>132</v>
      </c>
      <c r="EI15" s="4"/>
      <c r="EJ15" s="8"/>
      <c r="EK15" s="4"/>
      <c r="EL15" s="8"/>
      <c r="EM15" s="7"/>
      <c r="EN15" s="7"/>
      <c r="EO15" s="2" t="s">
        <v>168</v>
      </c>
      <c r="EP15" s="2" t="s">
        <v>129</v>
      </c>
      <c r="EQ15" s="2" t="s">
        <v>132</v>
      </c>
      <c r="ER15" s="2" t="s">
        <v>132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168</v>
      </c>
      <c r="FB15" s="2" t="s">
        <v>129</v>
      </c>
      <c r="FC15" s="2" t="s">
        <v>132</v>
      </c>
      <c r="FD15" s="2" t="s">
        <v>132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168</v>
      </c>
      <c r="FN15" s="2" t="s">
        <v>129</v>
      </c>
      <c r="FO15" s="2" t="s">
        <v>132</v>
      </c>
      <c r="FP15" s="2" t="s">
        <v>132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168</v>
      </c>
      <c r="FZ15" s="2" t="s">
        <v>129</v>
      </c>
      <c r="GA15" s="2" t="s">
        <v>132</v>
      </c>
      <c r="GB15" s="2" t="s">
        <v>132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168</v>
      </c>
      <c r="GL15" s="2" t="s">
        <v>129</v>
      </c>
      <c r="GM15" s="2" t="s">
        <v>132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168</v>
      </c>
      <c r="GX15" s="2" t="s">
        <v>129</v>
      </c>
      <c r="GY15" s="2" t="s">
        <v>132</v>
      </c>
      <c r="GZ15" s="2" t="s">
        <v>132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168</v>
      </c>
      <c r="HJ15" s="2" t="s">
        <v>129</v>
      </c>
      <c r="HK15" s="2" t="s">
        <v>132</v>
      </c>
      <c r="HL15" s="2" t="s">
        <v>132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168</v>
      </c>
      <c r="HV15" s="2" t="s">
        <v>129</v>
      </c>
      <c r="HW15" s="2" t="s">
        <v>132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138</v>
      </c>
      <c r="IH15" s="2" t="s">
        <v>129</v>
      </c>
      <c r="II15" s="2" t="s">
        <v>132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168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138</v>
      </c>
      <c r="JF15" s="2" t="s">
        <v>129</v>
      </c>
      <c r="JG15" s="2" t="s">
        <v>132</v>
      </c>
      <c r="JH15" s="2" t="s">
        <v>132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168</v>
      </c>
      <c r="JR15" s="2" t="s">
        <v>129</v>
      </c>
      <c r="JS15" s="2" t="s">
        <v>132</v>
      </c>
      <c r="JT15" s="2" t="s">
        <v>132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132</v>
      </c>
      <c r="KD15" s="2" t="s">
        <v>132</v>
      </c>
      <c r="KE15" s="2" t="s">
        <v>132</v>
      </c>
      <c r="KF15" s="2" t="s">
        <v>132</v>
      </c>
      <c r="KG15" s="2" t="s">
        <v>132</v>
      </c>
      <c r="KH15" s="2" t="s">
        <v>132</v>
      </c>
      <c r="KI15" s="4"/>
      <c r="KJ15" s="8"/>
      <c r="KK15" s="4"/>
      <c r="KL15" s="8"/>
      <c r="KM15" s="7"/>
      <c r="KN15" s="7"/>
      <c r="KO15" s="2" t="s">
        <v>168</v>
      </c>
      <c r="KP15" s="2" t="s">
        <v>129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168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169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168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168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169</v>
      </c>
      <c r="NJ15" s="2" t="s">
        <v>129</v>
      </c>
      <c r="NK15" s="2" t="s">
        <v>132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168</v>
      </c>
      <c r="NV15" s="2" t="s">
        <v>129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169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168</v>
      </c>
      <c r="OT15" s="2" t="s">
        <v>129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168</v>
      </c>
      <c r="PF15" s="2" t="s">
        <v>129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168</v>
      </c>
      <c r="QD15" s="2" t="s">
        <v>129</v>
      </c>
      <c r="QE15" s="2" t="s">
        <v>132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168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132</v>
      </c>
      <c r="RN15" s="2" t="s">
        <v>132</v>
      </c>
      <c r="RO15" s="2" t="s">
        <v>132</v>
      </c>
      <c r="RP15" s="2" t="s">
        <v>132</v>
      </c>
      <c r="RQ15" s="2" t="s">
        <v>132</v>
      </c>
      <c r="RR15" s="2" t="s">
        <v>132</v>
      </c>
    </row>
    <row r="16">
      <c r="A16" s="2" t="s">
        <v>365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366</v>
      </c>
      <c r="G16" s="2" t="s">
        <v>366</v>
      </c>
      <c r="H16" s="2" t="s">
        <v>366</v>
      </c>
      <c r="I16" s="2" t="s">
        <v>367</v>
      </c>
      <c r="J16" s="2" t="s">
        <v>127</v>
      </c>
      <c r="K16" s="2" t="s">
        <v>368</v>
      </c>
      <c r="L16" s="3">
        <v>166.06</v>
      </c>
      <c r="M16" s="3">
        <v>174.36</v>
      </c>
      <c r="N16" s="3">
        <v>379.99</v>
      </c>
      <c r="O16" s="2" t="s">
        <v>129</v>
      </c>
      <c r="P16" s="2" t="s">
        <v>271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180</v>
      </c>
      <c r="V16" s="2" t="s">
        <v>181</v>
      </c>
      <c r="W16" s="2" t="s">
        <v>273</v>
      </c>
      <c r="X16" s="2" t="s">
        <v>272</v>
      </c>
      <c r="Y16" s="2" t="s">
        <v>369</v>
      </c>
      <c r="Z16" s="4">
        <v>97</v>
      </c>
      <c r="AA16" s="4">
        <f>=ROUNDDOWN(97,0)</f>
      </c>
      <c r="AB16" s="5">
        <v>1</v>
      </c>
      <c r="AC16" s="2" t="s">
        <v>132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132</v>
      </c>
      <c r="BM16" s="7"/>
      <c r="BN16" s="7"/>
      <c r="BO16" s="4"/>
      <c r="BP16" s="8"/>
      <c r="BQ16" s="4"/>
      <c r="BR16" s="8"/>
      <c r="BS16" s="7"/>
      <c r="BT16" s="7"/>
      <c r="BU16" s="2" t="s">
        <v>138</v>
      </c>
      <c r="BV16" s="2" t="s">
        <v>129</v>
      </c>
      <c r="BW16" s="2" t="s">
        <v>370</v>
      </c>
      <c r="BX16" s="2" t="s">
        <v>132</v>
      </c>
      <c r="BY16" s="2" t="s">
        <v>141</v>
      </c>
      <c r="BZ16" s="2" t="s">
        <v>132</v>
      </c>
      <c r="CA16" s="4"/>
      <c r="CB16" s="8"/>
      <c r="CC16" s="4"/>
      <c r="CD16" s="8"/>
      <c r="CE16" s="7"/>
      <c r="CF16" s="7"/>
      <c r="CG16" s="2" t="s">
        <v>210</v>
      </c>
      <c r="CH16" s="2" t="s">
        <v>129</v>
      </c>
      <c r="CI16" s="2" t="s">
        <v>132</v>
      </c>
      <c r="CJ16" s="2" t="s">
        <v>132</v>
      </c>
      <c r="CK16" s="2" t="s">
        <v>141</v>
      </c>
      <c r="CL16" s="2" t="s">
        <v>132</v>
      </c>
      <c r="CM16" s="4"/>
      <c r="CN16" s="8"/>
      <c r="CO16" s="4"/>
      <c r="CP16" s="8"/>
      <c r="CQ16" s="7"/>
      <c r="CR16" s="7"/>
      <c r="CS16" s="2" t="s">
        <v>138</v>
      </c>
      <c r="CT16" s="2" t="s">
        <v>129</v>
      </c>
      <c r="CU16" s="2" t="s">
        <v>371</v>
      </c>
      <c r="CV16" s="2" t="s">
        <v>132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372</v>
      </c>
      <c r="DH16" s="2" t="s">
        <v>373</v>
      </c>
      <c r="DI16" s="2" t="s">
        <v>141</v>
      </c>
      <c r="DJ16" s="2" t="s">
        <v>132</v>
      </c>
      <c r="DK16" s="4"/>
      <c r="DL16" s="8"/>
      <c r="DM16" s="4"/>
      <c r="DN16" s="8"/>
      <c r="DO16" s="7"/>
      <c r="DP16" s="7"/>
      <c r="DQ16" s="2" t="s">
        <v>159</v>
      </c>
      <c r="DR16" s="2" t="s">
        <v>129</v>
      </c>
      <c r="DS16" s="2" t="s">
        <v>132</v>
      </c>
      <c r="DT16" s="2" t="s">
        <v>132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283</v>
      </c>
      <c r="EF16" s="2" t="s">
        <v>132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168</v>
      </c>
      <c r="EP16" s="2" t="s">
        <v>129</v>
      </c>
      <c r="EQ16" s="2" t="s">
        <v>132</v>
      </c>
      <c r="ER16" s="2" t="s">
        <v>132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138</v>
      </c>
      <c r="FB16" s="2" t="s">
        <v>129</v>
      </c>
      <c r="FC16" s="2" t="s">
        <v>286</v>
      </c>
      <c r="FD16" s="2" t="s">
        <v>132</v>
      </c>
      <c r="FE16" s="2" t="s">
        <v>141</v>
      </c>
      <c r="FF16" s="2" t="s">
        <v>132</v>
      </c>
      <c r="FG16" s="4"/>
      <c r="FH16" s="8"/>
      <c r="FI16" s="4"/>
      <c r="FJ16" s="8"/>
      <c r="FK16" s="7"/>
      <c r="FL16" s="7"/>
      <c r="FM16" s="2" t="s">
        <v>168</v>
      </c>
      <c r="FN16" s="2" t="s">
        <v>129</v>
      </c>
      <c r="FO16" s="2" t="s">
        <v>132</v>
      </c>
      <c r="FP16" s="2" t="s">
        <v>132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138</v>
      </c>
      <c r="FZ16" s="2" t="s">
        <v>129</v>
      </c>
      <c r="GA16" s="2" t="s">
        <v>288</v>
      </c>
      <c r="GB16" s="2" t="s">
        <v>132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168</v>
      </c>
      <c r="GL16" s="2" t="s">
        <v>129</v>
      </c>
      <c r="GM16" s="2" t="s">
        <v>132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168</v>
      </c>
      <c r="GX16" s="2" t="s">
        <v>129</v>
      </c>
      <c r="GY16" s="2" t="s">
        <v>132</v>
      </c>
      <c r="GZ16" s="2" t="s">
        <v>132</v>
      </c>
      <c r="HA16" s="2" t="s">
        <v>141</v>
      </c>
      <c r="HB16" s="2" t="s">
        <v>132</v>
      </c>
      <c r="HC16" s="4"/>
      <c r="HD16" s="8"/>
      <c r="HE16" s="4"/>
      <c r="HF16" s="8"/>
      <c r="HG16" s="7"/>
      <c r="HH16" s="7"/>
      <c r="HI16" s="2" t="s">
        <v>138</v>
      </c>
      <c r="HJ16" s="2" t="s">
        <v>129</v>
      </c>
      <c r="HK16" s="2" t="s">
        <v>289</v>
      </c>
      <c r="HL16" s="2" t="s">
        <v>132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138</v>
      </c>
      <c r="HV16" s="2" t="s">
        <v>129</v>
      </c>
      <c r="HW16" s="2" t="s">
        <v>291</v>
      </c>
      <c r="HX16" s="2" t="s">
        <v>132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138</v>
      </c>
      <c r="IH16" s="2" t="s">
        <v>129</v>
      </c>
      <c r="II16" s="2" t="s">
        <v>164</v>
      </c>
      <c r="IJ16" s="2" t="s">
        <v>132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168</v>
      </c>
      <c r="IT16" s="2" t="s">
        <v>129</v>
      </c>
      <c r="IU16" s="2" t="s">
        <v>132</v>
      </c>
      <c r="IV16" s="2" t="s">
        <v>132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138</v>
      </c>
      <c r="JF16" s="2" t="s">
        <v>129</v>
      </c>
      <c r="JG16" s="2" t="s">
        <v>371</v>
      </c>
      <c r="JH16" s="2" t="s">
        <v>132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210</v>
      </c>
      <c r="KD16" s="2" t="s">
        <v>129</v>
      </c>
      <c r="KE16" s="2" t="s">
        <v>132</v>
      </c>
      <c r="KF16" s="2" t="s">
        <v>132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168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168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169</v>
      </c>
      <c r="LN16" s="2" t="s">
        <v>129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168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168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169</v>
      </c>
      <c r="MX16" s="2" t="s">
        <v>129</v>
      </c>
      <c r="MY16" s="2" t="s">
        <v>132</v>
      </c>
      <c r="MZ16" s="2" t="s">
        <v>132</v>
      </c>
      <c r="NA16" s="2" t="s">
        <v>141</v>
      </c>
      <c r="NB16" s="2" t="s">
        <v>132</v>
      </c>
      <c r="NC16" s="4"/>
      <c r="ND16" s="8"/>
      <c r="NE16" s="4"/>
      <c r="NF16" s="8"/>
      <c r="NG16" s="7"/>
      <c r="NH16" s="7"/>
      <c r="NI16" s="2" t="s">
        <v>169</v>
      </c>
      <c r="NJ16" s="2" t="s">
        <v>129</v>
      </c>
      <c r="NK16" s="2" t="s">
        <v>132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4"/>
      <c r="OB16" s="8"/>
      <c r="OC16" s="4"/>
      <c r="OD16" s="8"/>
      <c r="OE16" s="7"/>
      <c r="OF16" s="7"/>
      <c r="OG16" s="2" t="s">
        <v>169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168</v>
      </c>
      <c r="OT16" s="2" t="s">
        <v>129</v>
      </c>
      <c r="OU16" s="2" t="s">
        <v>132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138</v>
      </c>
      <c r="PR16" s="2" t="s">
        <v>170</v>
      </c>
      <c r="PS16" s="2" t="s">
        <v>209</v>
      </c>
      <c r="PT16" s="2" t="s">
        <v>132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168</v>
      </c>
      <c r="QD16" s="2" t="s">
        <v>129</v>
      </c>
      <c r="QE16" s="2" t="s">
        <v>132</v>
      </c>
      <c r="QF16" s="2" t="s">
        <v>132</v>
      </c>
      <c r="QG16" s="2" t="s">
        <v>141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168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138</v>
      </c>
      <c r="RN16" s="2" t="s">
        <v>170</v>
      </c>
      <c r="RO16" s="2" t="s">
        <v>374</v>
      </c>
      <c r="RP16" s="2" t="s">
        <v>132</v>
      </c>
      <c r="RQ16" s="2" t="s">
        <v>141</v>
      </c>
      <c r="RR16" s="2" t="s">
        <v>132</v>
      </c>
    </row>
    <row r="17">
      <c r="A17" s="2" t="s">
        <v>375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127</v>
      </c>
      <c r="K17" s="2" t="s">
        <v>362</v>
      </c>
      <c r="L17" s="3">
        <v>180</v>
      </c>
      <c r="M17" s="3">
        <v>189</v>
      </c>
      <c r="N17" s="3">
        <v>379.99</v>
      </c>
      <c r="O17" s="2" t="s">
        <v>129</v>
      </c>
      <c r="P17" s="2" t="s">
        <v>363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180</v>
      </c>
      <c r="V17" s="2" t="s">
        <v>181</v>
      </c>
      <c r="W17" s="2" t="s">
        <v>332</v>
      </c>
      <c r="X17" s="2" t="s">
        <v>135</v>
      </c>
      <c r="Y17" s="2" t="s">
        <v>132</v>
      </c>
      <c r="Z17" s="4"/>
      <c r="AA17" s="4">
        <f>=ROUNDDOWN({0},0)</f>
      </c>
      <c r="AB17" s="5"/>
      <c r="AC17" s="2" t="s">
        <v>364</v>
      </c>
      <c r="AD17" s="4">
        <v>150</v>
      </c>
      <c r="AE17" s="4">
        <v>150</v>
      </c>
      <c r="AF17" s="6">
        <v>72</v>
      </c>
      <c r="AG17" s="6"/>
      <c r="AH17" s="7">
        <v>0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132</v>
      </c>
      <c r="BM17" s="7"/>
      <c r="BN17" s="7"/>
      <c r="BO17" s="4"/>
      <c r="BP17" s="8"/>
      <c r="BQ17" s="4"/>
      <c r="BR17" s="8"/>
      <c r="BS17" s="7"/>
      <c r="BT17" s="7"/>
      <c r="BU17" s="2" t="s">
        <v>168</v>
      </c>
      <c r="BV17" s="2" t="s">
        <v>129</v>
      </c>
      <c r="BW17" s="2" t="s">
        <v>132</v>
      </c>
      <c r="BX17" s="2" t="s">
        <v>132</v>
      </c>
      <c r="BY17" s="2" t="s">
        <v>141</v>
      </c>
      <c r="BZ17" s="2" t="s">
        <v>132</v>
      </c>
      <c r="CA17" s="4"/>
      <c r="CB17" s="8"/>
      <c r="CC17" s="4"/>
      <c r="CD17" s="8"/>
      <c r="CE17" s="7"/>
      <c r="CF17" s="7"/>
      <c r="CG17" s="2" t="s">
        <v>168</v>
      </c>
      <c r="CH17" s="2" t="s">
        <v>129</v>
      </c>
      <c r="CI17" s="2" t="s">
        <v>132</v>
      </c>
      <c r="CJ17" s="2" t="s">
        <v>132</v>
      </c>
      <c r="CK17" s="2" t="s">
        <v>141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129</v>
      </c>
      <c r="CU17" s="2" t="s">
        <v>132</v>
      </c>
      <c r="CV17" s="2" t="s">
        <v>132</v>
      </c>
      <c r="CW17" s="2" t="s">
        <v>141</v>
      </c>
      <c r="CX17" s="2" t="s">
        <v>132</v>
      </c>
      <c r="CY17" s="4"/>
      <c r="CZ17" s="8"/>
      <c r="DA17" s="4"/>
      <c r="DB17" s="8"/>
      <c r="DC17" s="7"/>
      <c r="DD17" s="7"/>
      <c r="DE17" s="2" t="s">
        <v>168</v>
      </c>
      <c r="DF17" s="2" t="s">
        <v>129</v>
      </c>
      <c r="DG17" s="2" t="s">
        <v>132</v>
      </c>
      <c r="DH17" s="2" t="s">
        <v>132</v>
      </c>
      <c r="DI17" s="2" t="s">
        <v>141</v>
      </c>
      <c r="DJ17" s="2" t="s">
        <v>132</v>
      </c>
      <c r="DK17" s="4"/>
      <c r="DL17" s="8"/>
      <c r="DM17" s="4"/>
      <c r="DN17" s="8"/>
      <c r="DO17" s="7"/>
      <c r="DP17" s="7"/>
      <c r="DQ17" s="2" t="s">
        <v>168</v>
      </c>
      <c r="DR17" s="2" t="s">
        <v>129</v>
      </c>
      <c r="DS17" s="2" t="s">
        <v>132</v>
      </c>
      <c r="DT17" s="2" t="s">
        <v>132</v>
      </c>
      <c r="DU17" s="2" t="s">
        <v>141</v>
      </c>
      <c r="DV17" s="2" t="s">
        <v>132</v>
      </c>
      <c r="DW17" s="4"/>
      <c r="DX17" s="8"/>
      <c r="DY17" s="4"/>
      <c r="DZ17" s="8"/>
      <c r="EA17" s="7"/>
      <c r="EB17" s="7"/>
      <c r="EC17" s="2" t="s">
        <v>168</v>
      </c>
      <c r="ED17" s="2" t="s">
        <v>129</v>
      </c>
      <c r="EE17" s="2" t="s">
        <v>132</v>
      </c>
      <c r="EF17" s="2" t="s">
        <v>132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168</v>
      </c>
      <c r="EP17" s="2" t="s">
        <v>129</v>
      </c>
      <c r="EQ17" s="2" t="s">
        <v>132</v>
      </c>
      <c r="ER17" s="2" t="s">
        <v>132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168</v>
      </c>
      <c r="FB17" s="2" t="s">
        <v>129</v>
      </c>
      <c r="FC17" s="2" t="s">
        <v>132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168</v>
      </c>
      <c r="FN17" s="2" t="s">
        <v>129</v>
      </c>
      <c r="FO17" s="2" t="s">
        <v>132</v>
      </c>
      <c r="FP17" s="2" t="s">
        <v>132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168</v>
      </c>
      <c r="FZ17" s="2" t="s">
        <v>129</v>
      </c>
      <c r="GA17" s="2" t="s">
        <v>132</v>
      </c>
      <c r="GB17" s="2" t="s">
        <v>132</v>
      </c>
      <c r="GC17" s="2" t="s">
        <v>141</v>
      </c>
      <c r="GD17" s="2" t="s">
        <v>132</v>
      </c>
      <c r="GE17" s="4"/>
      <c r="GF17" s="8"/>
      <c r="GG17" s="4"/>
      <c r="GH17" s="8"/>
      <c r="GI17" s="7"/>
      <c r="GJ17" s="7"/>
      <c r="GK17" s="2" t="s">
        <v>168</v>
      </c>
      <c r="GL17" s="2" t="s">
        <v>129</v>
      </c>
      <c r="GM17" s="2" t="s">
        <v>132</v>
      </c>
      <c r="GN17" s="2" t="s">
        <v>132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168</v>
      </c>
      <c r="GX17" s="2" t="s">
        <v>129</v>
      </c>
      <c r="GY17" s="2" t="s">
        <v>132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168</v>
      </c>
      <c r="HJ17" s="2" t="s">
        <v>129</v>
      </c>
      <c r="HK17" s="2" t="s">
        <v>132</v>
      </c>
      <c r="HL17" s="2" t="s">
        <v>132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168</v>
      </c>
      <c r="HV17" s="2" t="s">
        <v>129</v>
      </c>
      <c r="HW17" s="2" t="s">
        <v>132</v>
      </c>
      <c r="HX17" s="2" t="s">
        <v>132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138</v>
      </c>
      <c r="IH17" s="2" t="s">
        <v>129</v>
      </c>
      <c r="II17" s="2" t="s">
        <v>132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168</v>
      </c>
      <c r="IT17" s="2" t="s">
        <v>129</v>
      </c>
      <c r="IU17" s="2" t="s">
        <v>132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138</v>
      </c>
      <c r="JF17" s="2" t="s">
        <v>129</v>
      </c>
      <c r="JG17" s="2" t="s">
        <v>132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168</v>
      </c>
      <c r="JR17" s="2" t="s">
        <v>129</v>
      </c>
      <c r="JS17" s="2" t="s">
        <v>132</v>
      </c>
      <c r="JT17" s="2" t="s">
        <v>132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132</v>
      </c>
      <c r="KD17" s="2" t="s">
        <v>132</v>
      </c>
      <c r="KE17" s="2" t="s">
        <v>132</v>
      </c>
      <c r="KF17" s="2" t="s">
        <v>132</v>
      </c>
      <c r="KG17" s="2" t="s">
        <v>132</v>
      </c>
      <c r="KH17" s="2" t="s">
        <v>132</v>
      </c>
      <c r="KI17" s="4"/>
      <c r="KJ17" s="8"/>
      <c r="KK17" s="4"/>
      <c r="KL17" s="8"/>
      <c r="KM17" s="7"/>
      <c r="KN17" s="7"/>
      <c r="KO17" s="2" t="s">
        <v>168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168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169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168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168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2" t="s">
        <v>132</v>
      </c>
      <c r="NC17" s="4"/>
      <c r="ND17" s="8"/>
      <c r="NE17" s="4"/>
      <c r="NF17" s="8"/>
      <c r="NG17" s="7"/>
      <c r="NH17" s="7"/>
      <c r="NI17" s="2" t="s">
        <v>169</v>
      </c>
      <c r="NJ17" s="2" t="s">
        <v>129</v>
      </c>
      <c r="NK17" s="2" t="s">
        <v>132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168</v>
      </c>
      <c r="NV17" s="2" t="s">
        <v>129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169</v>
      </c>
      <c r="OH17" s="2" t="s">
        <v>129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168</v>
      </c>
      <c r="OT17" s="2" t="s">
        <v>129</v>
      </c>
      <c r="OU17" s="2" t="s">
        <v>132</v>
      </c>
      <c r="OV17" s="2" t="s">
        <v>132</v>
      </c>
      <c r="OW17" s="2" t="s">
        <v>141</v>
      </c>
      <c r="OX17" s="2" t="s">
        <v>132</v>
      </c>
      <c r="OY17" s="4"/>
      <c r="OZ17" s="8"/>
      <c r="PA17" s="4"/>
      <c r="PB17" s="8"/>
      <c r="PC17" s="7"/>
      <c r="PD17" s="7"/>
      <c r="PE17" s="2" t="s">
        <v>168</v>
      </c>
      <c r="PF17" s="2" t="s">
        <v>129</v>
      </c>
      <c r="PG17" s="2" t="s">
        <v>132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168</v>
      </c>
      <c r="QD17" s="2" t="s">
        <v>129</v>
      </c>
      <c r="QE17" s="2" t="s">
        <v>132</v>
      </c>
      <c r="QF17" s="2" t="s">
        <v>132</v>
      </c>
      <c r="QG17" s="2" t="s">
        <v>141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168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132</v>
      </c>
      <c r="RN17" s="2" t="s">
        <v>132</v>
      </c>
      <c r="RO17" s="2" t="s">
        <v>132</v>
      </c>
      <c r="RP17" s="2" t="s">
        <v>132</v>
      </c>
      <c r="RQ17" s="2" t="s">
        <v>132</v>
      </c>
      <c r="RR17" s="2" t="s">
        <v>132</v>
      </c>
    </row>
    <row r="18">
      <c r="A18" s="2" t="s">
        <v>378</v>
      </c>
      <c r="B18" s="2" t="s">
        <v>121</v>
      </c>
      <c r="C18" s="2" t="s">
        <v>122</v>
      </c>
      <c r="D18" s="2" t="s">
        <v>379</v>
      </c>
      <c r="E18" s="2" t="s">
        <v>380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383</v>
      </c>
      <c r="K18" s="2" t="s">
        <v>384</v>
      </c>
      <c r="L18" s="3">
        <v>72</v>
      </c>
      <c r="M18" s="3">
        <v>75.6</v>
      </c>
      <c r="N18" s="3">
        <v>149.99</v>
      </c>
      <c r="O18" s="2" t="s">
        <v>129</v>
      </c>
      <c r="P18" s="2" t="s">
        <v>385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180</v>
      </c>
      <c r="V18" s="2" t="s">
        <v>181</v>
      </c>
      <c r="W18" s="2" t="s">
        <v>135</v>
      </c>
      <c r="X18" s="2" t="s">
        <v>272</v>
      </c>
      <c r="Y18" s="2" t="s">
        <v>386</v>
      </c>
      <c r="Z18" s="4">
        <v>22</v>
      </c>
      <c r="AA18" s="4">
        <f>=ROUNDDOWN(2.75,0)</f>
      </c>
      <c r="AB18" s="5">
        <v>8</v>
      </c>
      <c r="AC18" s="2" t="s">
        <v>387</v>
      </c>
      <c r="AD18" s="4">
        <v>100</v>
      </c>
      <c r="AE18" s="4">
        <v>250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72</v>
      </c>
      <c r="AQ18" s="8">
        <v>5707.44</v>
      </c>
      <c r="AR18" s="4"/>
      <c r="AS18" s="8"/>
      <c r="AT18" s="7"/>
      <c r="AU18" s="7"/>
      <c r="AV18" s="4">
        <v>507</v>
      </c>
      <c r="AW18" s="8">
        <v>28295.63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0.2017</v>
      </c>
      <c r="BC18" s="4">
        <v>808</v>
      </c>
      <c r="BD18" s="8">
        <v>45074.05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0.6278</v>
      </c>
      <c r="BJ18" s="4">
        <v>72</v>
      </c>
      <c r="BK18" s="8">
        <v>5707.44</v>
      </c>
      <c r="BL18" s="2" t="s">
        <v>388</v>
      </c>
      <c r="BM18" s="7">
        <v>1</v>
      </c>
      <c r="BN18" s="7">
        <v>1</v>
      </c>
      <c r="BO18" s="4">
        <v>26</v>
      </c>
      <c r="BP18" s="8">
        <v>1897.56</v>
      </c>
      <c r="BQ18" s="4"/>
      <c r="BR18" s="8"/>
      <c r="BS18" s="7"/>
      <c r="BT18" s="7"/>
      <c r="BU18" s="2" t="s">
        <v>138</v>
      </c>
      <c r="BV18" s="2" t="s">
        <v>129</v>
      </c>
      <c r="BW18" s="2" t="s">
        <v>389</v>
      </c>
      <c r="BX18" s="2" t="s">
        <v>390</v>
      </c>
      <c r="BY18" s="2" t="s">
        <v>141</v>
      </c>
      <c r="BZ18" s="2" t="s">
        <v>132</v>
      </c>
      <c r="CA18" s="4">
        <v>1</v>
      </c>
      <c r="CB18" s="8">
        <v>82.8</v>
      </c>
      <c r="CC18" s="4"/>
      <c r="CD18" s="8"/>
      <c r="CE18" s="7"/>
      <c r="CF18" s="7"/>
      <c r="CG18" s="2" t="s">
        <v>138</v>
      </c>
      <c r="CH18" s="2" t="s">
        <v>129</v>
      </c>
      <c r="CI18" s="2" t="s">
        <v>132</v>
      </c>
      <c r="CJ18" s="2" t="s">
        <v>391</v>
      </c>
      <c r="CK18" s="2" t="s">
        <v>141</v>
      </c>
      <c r="CL18" s="2" t="s">
        <v>132</v>
      </c>
      <c r="CM18" s="4">
        <v>2</v>
      </c>
      <c r="CN18" s="8">
        <v>151.2</v>
      </c>
      <c r="CO18" s="4"/>
      <c r="CP18" s="8"/>
      <c r="CQ18" s="7"/>
      <c r="CR18" s="7"/>
      <c r="CS18" s="2" t="s">
        <v>138</v>
      </c>
      <c r="CT18" s="2" t="s">
        <v>129</v>
      </c>
      <c r="CU18" s="2" t="s">
        <v>392</v>
      </c>
      <c r="CV18" s="2" t="s">
        <v>393</v>
      </c>
      <c r="CW18" s="2" t="s">
        <v>141</v>
      </c>
      <c r="CX18" s="2" t="s">
        <v>132</v>
      </c>
      <c r="CY18" s="4">
        <v>43</v>
      </c>
      <c r="CZ18" s="8">
        <v>3575.88</v>
      </c>
      <c r="DA18" s="4"/>
      <c r="DB18" s="8"/>
      <c r="DC18" s="7"/>
      <c r="DD18" s="7"/>
      <c r="DE18" s="2" t="s">
        <v>138</v>
      </c>
      <c r="DF18" s="2" t="s">
        <v>129</v>
      </c>
      <c r="DG18" s="2" t="s">
        <v>394</v>
      </c>
      <c r="DH18" s="2" t="s">
        <v>395</v>
      </c>
      <c r="DI18" s="2" t="s">
        <v>141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396</v>
      </c>
      <c r="DT18" s="2" t="s">
        <v>132</v>
      </c>
      <c r="DU18" s="2" t="s">
        <v>141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129</v>
      </c>
      <c r="EE18" s="2" t="s">
        <v>397</v>
      </c>
      <c r="EF18" s="2" t="s">
        <v>132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168</v>
      </c>
      <c r="EP18" s="2" t="s">
        <v>129</v>
      </c>
      <c r="EQ18" s="2" t="s">
        <v>132</v>
      </c>
      <c r="ER18" s="2" t="s">
        <v>132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153</v>
      </c>
      <c r="FB18" s="2" t="s">
        <v>129</v>
      </c>
      <c r="FC18" s="2" t="s">
        <v>132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398</v>
      </c>
      <c r="FP18" s="2" t="s">
        <v>132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210</v>
      </c>
      <c r="FZ18" s="2" t="s">
        <v>129</v>
      </c>
      <c r="GA18" s="2" t="s">
        <v>132</v>
      </c>
      <c r="GB18" s="2" t="s">
        <v>132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399</v>
      </c>
      <c r="GN18" s="2" t="s">
        <v>132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159</v>
      </c>
      <c r="GX18" s="2" t="s">
        <v>129</v>
      </c>
      <c r="GY18" s="2" t="s">
        <v>132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210</v>
      </c>
      <c r="HJ18" s="2" t="s">
        <v>129</v>
      </c>
      <c r="HK18" s="2" t="s">
        <v>132</v>
      </c>
      <c r="HL18" s="2" t="s">
        <v>132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138</v>
      </c>
      <c r="HV18" s="2" t="s">
        <v>129</v>
      </c>
      <c r="HW18" s="2" t="s">
        <v>400</v>
      </c>
      <c r="HX18" s="2" t="s">
        <v>132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138</v>
      </c>
      <c r="IH18" s="2" t="s">
        <v>129</v>
      </c>
      <c r="II18" s="2" t="s">
        <v>392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168</v>
      </c>
      <c r="IT18" s="2" t="s">
        <v>129</v>
      </c>
      <c r="IU18" s="2" t="s">
        <v>132</v>
      </c>
      <c r="IV18" s="2" t="s">
        <v>132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138</v>
      </c>
      <c r="JF18" s="2" t="s">
        <v>129</v>
      </c>
      <c r="JG18" s="2" t="s">
        <v>392</v>
      </c>
      <c r="JH18" s="2" t="s">
        <v>132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168</v>
      </c>
      <c r="JR18" s="2" t="s">
        <v>129</v>
      </c>
      <c r="JS18" s="2" t="s">
        <v>132</v>
      </c>
      <c r="JT18" s="2" t="s">
        <v>132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132</v>
      </c>
      <c r="KD18" s="2" t="s">
        <v>132</v>
      </c>
      <c r="KE18" s="2" t="s">
        <v>132</v>
      </c>
      <c r="KF18" s="2" t="s">
        <v>132</v>
      </c>
      <c r="KG18" s="2" t="s">
        <v>132</v>
      </c>
      <c r="KH18" s="2" t="s">
        <v>132</v>
      </c>
      <c r="KI18" s="4"/>
      <c r="KJ18" s="8"/>
      <c r="KK18" s="4"/>
      <c r="KL18" s="8"/>
      <c r="KM18" s="7"/>
      <c r="KN18" s="7"/>
      <c r="KO18" s="2" t="s">
        <v>168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168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169</v>
      </c>
      <c r="LN18" s="2" t="s">
        <v>129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168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168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169</v>
      </c>
      <c r="NJ18" s="2" t="s">
        <v>129</v>
      </c>
      <c r="NK18" s="2" t="s">
        <v>132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168</v>
      </c>
      <c r="NV18" s="2" t="s">
        <v>129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169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168</v>
      </c>
      <c r="OT18" s="2" t="s">
        <v>129</v>
      </c>
      <c r="OU18" s="2" t="s">
        <v>132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168</v>
      </c>
      <c r="PF18" s="2" t="s">
        <v>129</v>
      </c>
      <c r="PG18" s="2" t="s">
        <v>132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168</v>
      </c>
      <c r="PR18" s="2" t="s">
        <v>129</v>
      </c>
      <c r="PS18" s="2" t="s">
        <v>132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168</v>
      </c>
      <c r="QD18" s="2" t="s">
        <v>129</v>
      </c>
      <c r="QE18" s="2" t="s">
        <v>132</v>
      </c>
      <c r="QF18" s="2" t="s">
        <v>132</v>
      </c>
      <c r="QG18" s="2" t="s">
        <v>141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168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168</v>
      </c>
      <c r="RN18" s="2" t="s">
        <v>129</v>
      </c>
      <c r="RO18" s="2" t="s">
        <v>132</v>
      </c>
      <c r="RP18" s="2" t="s">
        <v>132</v>
      </c>
      <c r="RQ18" s="2" t="s">
        <v>141</v>
      </c>
      <c r="RR18" s="2" t="s">
        <v>132</v>
      </c>
    </row>
    <row r="19">
      <c r="A19" s="2" t="s">
        <v>401</v>
      </c>
      <c r="B19" s="2" t="s">
        <v>121</v>
      </c>
      <c r="C19" s="2" t="s">
        <v>122</v>
      </c>
      <c r="D19" s="2" t="s">
        <v>379</v>
      </c>
      <c r="E19" s="2" t="s">
        <v>380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402</v>
      </c>
      <c r="K19" s="2" t="s">
        <v>384</v>
      </c>
      <c r="L19" s="3">
        <v>47.52</v>
      </c>
      <c r="M19" s="3">
        <v>49.9</v>
      </c>
      <c r="N19" s="3">
        <v>109.99</v>
      </c>
      <c r="O19" s="2" t="s">
        <v>129</v>
      </c>
      <c r="P19" s="2" t="s">
        <v>130</v>
      </c>
      <c r="Q19" s="2" t="s">
        <v>131</v>
      </c>
      <c r="R19" s="2" t="s">
        <v>132</v>
      </c>
      <c r="S19" s="2" t="s">
        <v>403</v>
      </c>
      <c r="T19" s="2" t="s">
        <v>132</v>
      </c>
      <c r="U19" s="2" t="s">
        <v>180</v>
      </c>
      <c r="V19" s="2" t="s">
        <v>134</v>
      </c>
      <c r="W19" s="2" t="s">
        <v>135</v>
      </c>
      <c r="X19" s="2" t="s">
        <v>272</v>
      </c>
      <c r="Y19" s="2" t="s">
        <v>404</v>
      </c>
      <c r="Z19" s="4">
        <v>1348</v>
      </c>
      <c r="AA19" s="4">
        <f>=ROUNDDOWN(23.2413793103448,0)</f>
      </c>
      <c r="AB19" s="5">
        <v>58</v>
      </c>
      <c r="AC19" s="2" t="s">
        <v>405</v>
      </c>
      <c r="AD19" s="4">
        <v>500</v>
      </c>
      <c r="AE19" s="4">
        <v>900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435</v>
      </c>
      <c r="AQ19" s="8">
        <v>22588.19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0.7983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435</v>
      </c>
      <c r="BK19" s="8">
        <v>22588.19</v>
      </c>
      <c r="BL19" s="2" t="s">
        <v>406</v>
      </c>
      <c r="BM19" s="7">
        <v>1</v>
      </c>
      <c r="BN19" s="7">
        <v>1</v>
      </c>
      <c r="BO19" s="4">
        <v>46</v>
      </c>
      <c r="BP19" s="8">
        <v>1997.59</v>
      </c>
      <c r="BQ19" s="4"/>
      <c r="BR19" s="8"/>
      <c r="BS19" s="7"/>
      <c r="BT19" s="7"/>
      <c r="BU19" s="2" t="s">
        <v>138</v>
      </c>
      <c r="BV19" s="2" t="s">
        <v>129</v>
      </c>
      <c r="BW19" s="2" t="s">
        <v>407</v>
      </c>
      <c r="BX19" s="2" t="s">
        <v>408</v>
      </c>
      <c r="BY19" s="2" t="s">
        <v>141</v>
      </c>
      <c r="BZ19" s="2" t="s">
        <v>132</v>
      </c>
      <c r="CA19" s="4">
        <v>276</v>
      </c>
      <c r="CB19" s="8">
        <v>14244.36</v>
      </c>
      <c r="CC19" s="4"/>
      <c r="CD19" s="8"/>
      <c r="CE19" s="7"/>
      <c r="CF19" s="7"/>
      <c r="CG19" s="2" t="s">
        <v>138</v>
      </c>
      <c r="CH19" s="2" t="s">
        <v>129</v>
      </c>
      <c r="CI19" s="2" t="s">
        <v>132</v>
      </c>
      <c r="CJ19" s="2" t="s">
        <v>409</v>
      </c>
      <c r="CK19" s="2" t="s">
        <v>141</v>
      </c>
      <c r="CL19" s="2" t="s">
        <v>132</v>
      </c>
      <c r="CM19" s="4">
        <v>15</v>
      </c>
      <c r="CN19" s="8">
        <v>944.63</v>
      </c>
      <c r="CO19" s="4"/>
      <c r="CP19" s="8"/>
      <c r="CQ19" s="7"/>
      <c r="CR19" s="7"/>
      <c r="CS19" s="2" t="s">
        <v>138</v>
      </c>
      <c r="CT19" s="2" t="s">
        <v>129</v>
      </c>
      <c r="CU19" s="2" t="s">
        <v>410</v>
      </c>
      <c r="CV19" s="2" t="s">
        <v>411</v>
      </c>
      <c r="CW19" s="2" t="s">
        <v>141</v>
      </c>
      <c r="CX19" s="2" t="s">
        <v>132</v>
      </c>
      <c r="CY19" s="4">
        <v>23</v>
      </c>
      <c r="CZ19" s="8">
        <v>1332.39</v>
      </c>
      <c r="DA19" s="4"/>
      <c r="DB19" s="8"/>
      <c r="DC19" s="7"/>
      <c r="DD19" s="7"/>
      <c r="DE19" s="2" t="s">
        <v>138</v>
      </c>
      <c r="DF19" s="2" t="s">
        <v>129</v>
      </c>
      <c r="DG19" s="2" t="s">
        <v>412</v>
      </c>
      <c r="DH19" s="2" t="s">
        <v>413</v>
      </c>
      <c r="DI19" s="2" t="s">
        <v>141</v>
      </c>
      <c r="DJ19" s="2" t="s">
        <v>132</v>
      </c>
      <c r="DK19" s="4">
        <v>7</v>
      </c>
      <c r="DL19" s="8">
        <v>408.24</v>
      </c>
      <c r="DM19" s="4"/>
      <c r="DN19" s="8"/>
      <c r="DO19" s="7"/>
      <c r="DP19" s="7"/>
      <c r="DQ19" s="2" t="s">
        <v>138</v>
      </c>
      <c r="DR19" s="2" t="s">
        <v>129</v>
      </c>
      <c r="DS19" s="2" t="s">
        <v>414</v>
      </c>
      <c r="DT19" s="2" t="s">
        <v>415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416</v>
      </c>
      <c r="EF19" s="2" t="s">
        <v>417</v>
      </c>
      <c r="EG19" s="2" t="s">
        <v>141</v>
      </c>
      <c r="EH19" s="2" t="s">
        <v>132</v>
      </c>
      <c r="EI19" s="4">
        <v>26</v>
      </c>
      <c r="EJ19" s="8">
        <v>1401.14</v>
      </c>
      <c r="EK19" s="4"/>
      <c r="EL19" s="8"/>
      <c r="EM19" s="7"/>
      <c r="EN19" s="7"/>
      <c r="EO19" s="2" t="s">
        <v>138</v>
      </c>
      <c r="EP19" s="2" t="s">
        <v>129</v>
      </c>
      <c r="EQ19" s="2" t="s">
        <v>191</v>
      </c>
      <c r="ER19" s="2" t="s">
        <v>254</v>
      </c>
      <c r="ES19" s="2" t="s">
        <v>141</v>
      </c>
      <c r="ET19" s="2" t="s">
        <v>132</v>
      </c>
      <c r="EU19" s="4">
        <v>11</v>
      </c>
      <c r="EV19" s="8">
        <v>576.29</v>
      </c>
      <c r="EW19" s="4"/>
      <c r="EX19" s="8"/>
      <c r="EY19" s="7"/>
      <c r="EZ19" s="7"/>
      <c r="FA19" s="2" t="s">
        <v>138</v>
      </c>
      <c r="FB19" s="2" t="s">
        <v>129</v>
      </c>
      <c r="FC19" s="2" t="s">
        <v>418</v>
      </c>
      <c r="FD19" s="2" t="s">
        <v>419</v>
      </c>
      <c r="FE19" s="2" t="s">
        <v>141</v>
      </c>
      <c r="FF19" s="2" t="s">
        <v>132</v>
      </c>
      <c r="FG19" s="4">
        <v>3</v>
      </c>
      <c r="FH19" s="8">
        <v>161.67</v>
      </c>
      <c r="FI19" s="4"/>
      <c r="FJ19" s="8"/>
      <c r="FK19" s="7"/>
      <c r="FL19" s="7"/>
      <c r="FM19" s="2" t="s">
        <v>138</v>
      </c>
      <c r="FN19" s="2" t="s">
        <v>129</v>
      </c>
      <c r="FO19" s="2" t="s">
        <v>154</v>
      </c>
      <c r="FP19" s="2" t="s">
        <v>420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138</v>
      </c>
      <c r="FZ19" s="2" t="s">
        <v>170</v>
      </c>
      <c r="GA19" s="2" t="s">
        <v>421</v>
      </c>
      <c r="GB19" s="2" t="s">
        <v>422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423</v>
      </c>
      <c r="GN19" s="2" t="s">
        <v>424</v>
      </c>
      <c r="GO19" s="2" t="s">
        <v>141</v>
      </c>
      <c r="GP19" s="2" t="s">
        <v>132</v>
      </c>
      <c r="GQ19" s="4">
        <v>5</v>
      </c>
      <c r="GR19" s="8">
        <v>269.45</v>
      </c>
      <c r="GS19" s="4"/>
      <c r="GT19" s="8"/>
      <c r="GU19" s="7"/>
      <c r="GV19" s="7"/>
      <c r="GW19" s="2" t="s">
        <v>138</v>
      </c>
      <c r="GX19" s="2" t="s">
        <v>129</v>
      </c>
      <c r="GY19" s="2" t="s">
        <v>425</v>
      </c>
      <c r="GZ19" s="2" t="s">
        <v>426</v>
      </c>
      <c r="HA19" s="2" t="s">
        <v>141</v>
      </c>
      <c r="HB19" s="2" t="s">
        <v>132</v>
      </c>
      <c r="HC19" s="4">
        <v>20</v>
      </c>
      <c r="HD19" s="8">
        <v>1077.8</v>
      </c>
      <c r="HE19" s="4"/>
      <c r="HF19" s="8"/>
      <c r="HG19" s="7"/>
      <c r="HH19" s="7"/>
      <c r="HI19" s="2" t="s">
        <v>138</v>
      </c>
      <c r="HJ19" s="2" t="s">
        <v>129</v>
      </c>
      <c r="HK19" s="2" t="s">
        <v>160</v>
      </c>
      <c r="HL19" s="2" t="s">
        <v>427</v>
      </c>
      <c r="HM19" s="2" t="s">
        <v>141</v>
      </c>
      <c r="HN19" s="2" t="s">
        <v>132</v>
      </c>
      <c r="HO19" s="4">
        <v>3</v>
      </c>
      <c r="HP19" s="8">
        <v>174.63</v>
      </c>
      <c r="HQ19" s="4"/>
      <c r="HR19" s="8"/>
      <c r="HS19" s="7"/>
      <c r="HT19" s="7"/>
      <c r="HU19" s="2" t="s">
        <v>138</v>
      </c>
      <c r="HV19" s="2" t="s">
        <v>129</v>
      </c>
      <c r="HW19" s="2" t="s">
        <v>428</v>
      </c>
      <c r="HX19" s="2" t="s">
        <v>429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138</v>
      </c>
      <c r="IH19" s="2" t="s">
        <v>129</v>
      </c>
      <c r="II19" s="2" t="s">
        <v>164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153</v>
      </c>
      <c r="IT19" s="2" t="s">
        <v>129</v>
      </c>
      <c r="IU19" s="2" t="s">
        <v>132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138</v>
      </c>
      <c r="JF19" s="2" t="s">
        <v>129</v>
      </c>
      <c r="JG19" s="2" t="s">
        <v>410</v>
      </c>
      <c r="JH19" s="2" t="s">
        <v>417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138</v>
      </c>
      <c r="KD19" s="2" t="s">
        <v>165</v>
      </c>
      <c r="KE19" s="2" t="s">
        <v>430</v>
      </c>
      <c r="KF19" s="2" t="s">
        <v>431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168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169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168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168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2" t="s">
        <v>132</v>
      </c>
      <c r="NC19" s="4"/>
      <c r="ND19" s="8"/>
      <c r="NE19" s="4"/>
      <c r="NF19" s="8"/>
      <c r="NG19" s="7"/>
      <c r="NH19" s="7"/>
      <c r="NI19" s="2" t="s">
        <v>168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168</v>
      </c>
      <c r="NV19" s="2" t="s">
        <v>170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138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168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138</v>
      </c>
      <c r="PR19" s="2" t="s">
        <v>170</v>
      </c>
      <c r="PS19" s="2" t="s">
        <v>171</v>
      </c>
      <c r="PT19" s="2" t="s">
        <v>432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138</v>
      </c>
      <c r="QP19" s="2" t="s">
        <v>170</v>
      </c>
      <c r="QQ19" s="2" t="s">
        <v>433</v>
      </c>
      <c r="QR19" s="2" t="s">
        <v>434</v>
      </c>
      <c r="QS19" s="2" t="s">
        <v>141</v>
      </c>
      <c r="QT19" s="2" t="s">
        <v>132</v>
      </c>
      <c r="QU19" s="4"/>
      <c r="QV19" s="8"/>
      <c r="QW19" s="4"/>
      <c r="QX19" s="8"/>
      <c r="QY19" s="7"/>
      <c r="QZ19" s="7"/>
      <c r="RA19" s="2" t="s">
        <v>168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138</v>
      </c>
      <c r="RN19" s="2" t="s">
        <v>170</v>
      </c>
      <c r="RO19" s="2" t="s">
        <v>435</v>
      </c>
      <c r="RP19" s="2" t="s">
        <v>436</v>
      </c>
      <c r="RQ19" s="2" t="s">
        <v>141</v>
      </c>
      <c r="RR19" s="2" t="s">
        <v>132</v>
      </c>
    </row>
    <row r="20">
      <c r="A20" s="2" t="s">
        <v>437</v>
      </c>
      <c r="B20" s="2" t="s">
        <v>121</v>
      </c>
      <c r="C20" s="2" t="s">
        <v>122</v>
      </c>
      <c r="D20" s="2" t="s">
        <v>379</v>
      </c>
      <c r="E20" s="2" t="s">
        <v>380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402</v>
      </c>
      <c r="K20" s="2" t="s">
        <v>438</v>
      </c>
      <c r="L20" s="3">
        <v>47.52</v>
      </c>
      <c r="M20" s="3">
        <v>49.9</v>
      </c>
      <c r="N20" s="3">
        <v>109.99</v>
      </c>
      <c r="O20" s="2" t="s">
        <v>129</v>
      </c>
      <c r="P20" s="2" t="s">
        <v>179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180</v>
      </c>
      <c r="V20" s="2" t="s">
        <v>181</v>
      </c>
      <c r="W20" s="2" t="s">
        <v>135</v>
      </c>
      <c r="X20" s="2" t="s">
        <v>272</v>
      </c>
      <c r="Y20" s="2" t="s">
        <v>439</v>
      </c>
      <c r="Z20" s="4">
        <v>205</v>
      </c>
      <c r="AA20" s="4">
        <f>=ROUNDDOWN(9.76190476190476,0)</f>
      </c>
      <c r="AB20" s="5">
        <v>21</v>
      </c>
      <c r="AC20" s="2" t="s">
        <v>216</v>
      </c>
      <c r="AD20" s="4">
        <v>400</v>
      </c>
      <c r="AE20" s="4">
        <v>600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152</v>
      </c>
      <c r="AQ20" s="8">
        <v>8821.61</v>
      </c>
      <c r="AR20" s="4"/>
      <c r="AS20" s="8"/>
      <c r="AT20" s="7"/>
      <c r="AU20" s="7"/>
      <c r="AV20" s="4">
        <v>152</v>
      </c>
      <c r="AW20" s="8">
        <v>8821.61</v>
      </c>
      <c r="AX20" s="4"/>
      <c r="AY20" s="8"/>
      <c r="AZ20" s="7"/>
      <c r="BA20" s="7"/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0.1957</v>
      </c>
      <c r="BJ20" s="4">
        <v>152</v>
      </c>
      <c r="BK20" s="8">
        <v>8821.61</v>
      </c>
      <c r="BL20" s="2" t="s">
        <v>440</v>
      </c>
      <c r="BM20" s="7">
        <v>1</v>
      </c>
      <c r="BN20" s="7">
        <v>1</v>
      </c>
      <c r="BO20" s="4">
        <v>13</v>
      </c>
      <c r="BP20" s="8">
        <v>609.67</v>
      </c>
      <c r="BQ20" s="4"/>
      <c r="BR20" s="8"/>
      <c r="BS20" s="7"/>
      <c r="BT20" s="7"/>
      <c r="BU20" s="2" t="s">
        <v>138</v>
      </c>
      <c r="BV20" s="2" t="s">
        <v>129</v>
      </c>
      <c r="BW20" s="2" t="s">
        <v>441</v>
      </c>
      <c r="BX20" s="2" t="s">
        <v>442</v>
      </c>
      <c r="BY20" s="2" t="s">
        <v>141</v>
      </c>
      <c r="BZ20" s="2" t="s">
        <v>132</v>
      </c>
      <c r="CA20" s="4">
        <v>97</v>
      </c>
      <c r="CB20" s="8">
        <v>5889.84</v>
      </c>
      <c r="CC20" s="4"/>
      <c r="CD20" s="8"/>
      <c r="CE20" s="7"/>
      <c r="CF20" s="7"/>
      <c r="CG20" s="2" t="s">
        <v>138</v>
      </c>
      <c r="CH20" s="2" t="s">
        <v>129</v>
      </c>
      <c r="CI20" s="2" t="s">
        <v>132</v>
      </c>
      <c r="CJ20" s="2" t="s">
        <v>132</v>
      </c>
      <c r="CK20" s="2" t="s">
        <v>141</v>
      </c>
      <c r="CL20" s="2" t="s">
        <v>132</v>
      </c>
      <c r="CM20" s="4"/>
      <c r="CN20" s="8"/>
      <c r="CO20" s="4"/>
      <c r="CP20" s="8"/>
      <c r="CQ20" s="7"/>
      <c r="CR20" s="7"/>
      <c r="CS20" s="2" t="s">
        <v>138</v>
      </c>
      <c r="CT20" s="2" t="s">
        <v>129</v>
      </c>
      <c r="CU20" s="2" t="s">
        <v>439</v>
      </c>
      <c r="CV20" s="2" t="s">
        <v>443</v>
      </c>
      <c r="CW20" s="2" t="s">
        <v>141</v>
      </c>
      <c r="CX20" s="2" t="s">
        <v>132</v>
      </c>
      <c r="CY20" s="4">
        <v>9</v>
      </c>
      <c r="CZ20" s="8">
        <v>521.37</v>
      </c>
      <c r="DA20" s="4"/>
      <c r="DB20" s="8"/>
      <c r="DC20" s="7"/>
      <c r="DD20" s="7"/>
      <c r="DE20" s="2" t="s">
        <v>138</v>
      </c>
      <c r="DF20" s="2" t="s">
        <v>129</v>
      </c>
      <c r="DG20" s="2" t="s">
        <v>221</v>
      </c>
      <c r="DH20" s="2" t="s">
        <v>444</v>
      </c>
      <c r="DI20" s="2" t="s">
        <v>141</v>
      </c>
      <c r="DJ20" s="2" t="s">
        <v>132</v>
      </c>
      <c r="DK20" s="4">
        <v>10</v>
      </c>
      <c r="DL20" s="8">
        <v>609.8</v>
      </c>
      <c r="DM20" s="4"/>
      <c r="DN20" s="8"/>
      <c r="DO20" s="7"/>
      <c r="DP20" s="7"/>
      <c r="DQ20" s="2" t="s">
        <v>138</v>
      </c>
      <c r="DR20" s="2" t="s">
        <v>129</v>
      </c>
      <c r="DS20" s="2" t="s">
        <v>147</v>
      </c>
      <c r="DT20" s="2" t="s">
        <v>445</v>
      </c>
      <c r="DU20" s="2" t="s">
        <v>141</v>
      </c>
      <c r="DV20" s="2" t="s">
        <v>132</v>
      </c>
      <c r="DW20" s="4">
        <v>4</v>
      </c>
      <c r="DX20" s="8">
        <v>174.52</v>
      </c>
      <c r="DY20" s="4"/>
      <c r="DZ20" s="8"/>
      <c r="EA20" s="7"/>
      <c r="EB20" s="7"/>
      <c r="EC20" s="2" t="s">
        <v>138</v>
      </c>
      <c r="ED20" s="2" t="s">
        <v>129</v>
      </c>
      <c r="EE20" s="2" t="s">
        <v>446</v>
      </c>
      <c r="EF20" s="2" t="s">
        <v>447</v>
      </c>
      <c r="EG20" s="2" t="s">
        <v>141</v>
      </c>
      <c r="EH20" s="2" t="s">
        <v>132</v>
      </c>
      <c r="EI20" s="4">
        <v>12</v>
      </c>
      <c r="EJ20" s="8">
        <v>646.68</v>
      </c>
      <c r="EK20" s="4"/>
      <c r="EL20" s="8"/>
      <c r="EM20" s="7"/>
      <c r="EN20" s="7"/>
      <c r="EO20" s="2" t="s">
        <v>138</v>
      </c>
      <c r="EP20" s="2" t="s">
        <v>129</v>
      </c>
      <c r="EQ20" s="2" t="s">
        <v>191</v>
      </c>
      <c r="ER20" s="2" t="s">
        <v>321</v>
      </c>
      <c r="ES20" s="2" t="s">
        <v>141</v>
      </c>
      <c r="ET20" s="2" t="s">
        <v>132</v>
      </c>
      <c r="EU20" s="4">
        <v>5</v>
      </c>
      <c r="EV20" s="8">
        <v>261.95</v>
      </c>
      <c r="EW20" s="4"/>
      <c r="EX20" s="8"/>
      <c r="EY20" s="7"/>
      <c r="EZ20" s="7"/>
      <c r="FA20" s="2" t="s">
        <v>138</v>
      </c>
      <c r="FB20" s="2" t="s">
        <v>129</v>
      </c>
      <c r="FC20" s="2" t="s">
        <v>227</v>
      </c>
      <c r="FD20" s="2" t="s">
        <v>448</v>
      </c>
      <c r="FE20" s="2" t="s">
        <v>141</v>
      </c>
      <c r="FF20" s="2" t="s">
        <v>132</v>
      </c>
      <c r="FG20" s="4">
        <v>2</v>
      </c>
      <c r="FH20" s="8">
        <v>107.78</v>
      </c>
      <c r="FI20" s="4"/>
      <c r="FJ20" s="8"/>
      <c r="FK20" s="7"/>
      <c r="FL20" s="7"/>
      <c r="FM20" s="2" t="s">
        <v>138</v>
      </c>
      <c r="FN20" s="2" t="s">
        <v>129</v>
      </c>
      <c r="FO20" s="2" t="s">
        <v>194</v>
      </c>
      <c r="FP20" s="2" t="s">
        <v>342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138</v>
      </c>
      <c r="FZ20" s="2" t="s">
        <v>170</v>
      </c>
      <c r="GA20" s="2" t="s">
        <v>196</v>
      </c>
      <c r="GB20" s="2" t="s">
        <v>197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198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159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138</v>
      </c>
      <c r="HJ20" s="2" t="s">
        <v>129</v>
      </c>
      <c r="HK20" s="2" t="s">
        <v>231</v>
      </c>
      <c r="HL20" s="2" t="s">
        <v>449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138</v>
      </c>
      <c r="HV20" s="2" t="s">
        <v>129</v>
      </c>
      <c r="HW20" s="2" t="s">
        <v>233</v>
      </c>
      <c r="HX20" s="2" t="s">
        <v>132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138</v>
      </c>
      <c r="IH20" s="2" t="s">
        <v>129</v>
      </c>
      <c r="II20" s="2" t="s">
        <v>164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153</v>
      </c>
      <c r="IT20" s="2" t="s">
        <v>129</v>
      </c>
      <c r="IU20" s="2" t="s">
        <v>132</v>
      </c>
      <c r="IV20" s="2" t="s">
        <v>132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138</v>
      </c>
      <c r="JF20" s="2" t="s">
        <v>129</v>
      </c>
      <c r="JG20" s="2" t="s">
        <v>439</v>
      </c>
      <c r="JH20" s="2" t="s">
        <v>450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138</v>
      </c>
      <c r="KD20" s="2" t="s">
        <v>165</v>
      </c>
      <c r="KE20" s="2" t="s">
        <v>451</v>
      </c>
      <c r="KF20" s="2" t="s">
        <v>452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168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169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168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168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169</v>
      </c>
      <c r="MX20" s="2" t="s">
        <v>129</v>
      </c>
      <c r="MY20" s="2" t="s">
        <v>132</v>
      </c>
      <c r="MZ20" s="2" t="s">
        <v>132</v>
      </c>
      <c r="NA20" s="2" t="s">
        <v>141</v>
      </c>
      <c r="NB20" s="2" t="s">
        <v>132</v>
      </c>
      <c r="NC20" s="4"/>
      <c r="ND20" s="8"/>
      <c r="NE20" s="4"/>
      <c r="NF20" s="8"/>
      <c r="NG20" s="7"/>
      <c r="NH20" s="7"/>
      <c r="NI20" s="2" t="s">
        <v>168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168</v>
      </c>
      <c r="NV20" s="2" t="s">
        <v>170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169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168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138</v>
      </c>
      <c r="PR20" s="2" t="s">
        <v>170</v>
      </c>
      <c r="PS20" s="2" t="s">
        <v>346</v>
      </c>
      <c r="PT20" s="2" t="s">
        <v>341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210</v>
      </c>
      <c r="QP20" s="2" t="s">
        <v>170</v>
      </c>
      <c r="QQ20" s="2" t="s">
        <v>132</v>
      </c>
      <c r="QR20" s="2" t="s">
        <v>132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168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138</v>
      </c>
      <c r="RN20" s="2" t="s">
        <v>170</v>
      </c>
      <c r="RO20" s="2" t="s">
        <v>453</v>
      </c>
      <c r="RP20" s="2" t="s">
        <v>454</v>
      </c>
      <c r="RQ20" s="2" t="s">
        <v>141</v>
      </c>
      <c r="RR20" s="2" t="s">
        <v>132</v>
      </c>
    </row>
    <row r="21">
      <c r="A21" s="2" t="s">
        <v>455</v>
      </c>
      <c r="B21" s="2" t="s">
        <v>121</v>
      </c>
      <c r="C21" s="2" t="s">
        <v>122</v>
      </c>
      <c r="D21" s="2" t="s">
        <v>379</v>
      </c>
      <c r="E21" s="2" t="s">
        <v>380</v>
      </c>
      <c r="F21" s="2" t="s">
        <v>381</v>
      </c>
      <c r="G21" s="2" t="s">
        <v>381</v>
      </c>
      <c r="H21" s="2" t="s">
        <v>381</v>
      </c>
      <c r="I21" s="2" t="s">
        <v>382</v>
      </c>
      <c r="J21" s="2" t="s">
        <v>402</v>
      </c>
      <c r="K21" s="2" t="s">
        <v>456</v>
      </c>
      <c r="L21" s="3">
        <v>47.52</v>
      </c>
      <c r="M21" s="3">
        <v>49.9</v>
      </c>
      <c r="N21" s="3">
        <v>109.99</v>
      </c>
      <c r="O21" s="2" t="s">
        <v>129</v>
      </c>
      <c r="P21" s="2" t="s">
        <v>179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180</v>
      </c>
      <c r="V21" s="2" t="s">
        <v>181</v>
      </c>
      <c r="W21" s="2" t="s">
        <v>135</v>
      </c>
      <c r="X21" s="2" t="s">
        <v>272</v>
      </c>
      <c r="Y21" s="2" t="s">
        <v>439</v>
      </c>
      <c r="Z21" s="4">
        <v>160</v>
      </c>
      <c r="AA21" s="4">
        <f>=ROUNDDOWN(13.3333333333333,0)</f>
      </c>
      <c r="AB21" s="5">
        <v>12</v>
      </c>
      <c r="AC21" s="2" t="s">
        <v>457</v>
      </c>
      <c r="AD21" s="4">
        <v>170</v>
      </c>
      <c r="AE21" s="4">
        <v>370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92</v>
      </c>
      <c r="AQ21" s="8">
        <v>4985.17</v>
      </c>
      <c r="AR21" s="4"/>
      <c r="AS21" s="8"/>
      <c r="AT21" s="7"/>
      <c r="AU21" s="7"/>
      <c r="AV21" s="4">
        <v>92</v>
      </c>
      <c r="AW21" s="8">
        <v>4985.17</v>
      </c>
      <c r="AX21" s="4"/>
      <c r="AY21" s="8"/>
      <c r="AZ21" s="7"/>
      <c r="BA21" s="7"/>
      <c r="BB21" s="7">
        <v>1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0.1106</v>
      </c>
      <c r="BJ21" s="4">
        <v>92</v>
      </c>
      <c r="BK21" s="8">
        <v>4985.17</v>
      </c>
      <c r="BL21" s="2" t="s">
        <v>458</v>
      </c>
      <c r="BM21" s="7">
        <v>1</v>
      </c>
      <c r="BN21" s="7">
        <v>1</v>
      </c>
      <c r="BO21" s="4">
        <v>19</v>
      </c>
      <c r="BP21" s="8">
        <v>844</v>
      </c>
      <c r="BQ21" s="4"/>
      <c r="BR21" s="8"/>
      <c r="BS21" s="7"/>
      <c r="BT21" s="7"/>
      <c r="BU21" s="2" t="s">
        <v>138</v>
      </c>
      <c r="BV21" s="2" t="s">
        <v>129</v>
      </c>
      <c r="BW21" s="2" t="s">
        <v>441</v>
      </c>
      <c r="BX21" s="2" t="s">
        <v>459</v>
      </c>
      <c r="BY21" s="2" t="s">
        <v>141</v>
      </c>
      <c r="BZ21" s="2" t="s">
        <v>132</v>
      </c>
      <c r="CA21" s="4">
        <v>52</v>
      </c>
      <c r="CB21" s="8">
        <v>3033.86</v>
      </c>
      <c r="CC21" s="4"/>
      <c r="CD21" s="8"/>
      <c r="CE21" s="7"/>
      <c r="CF21" s="7"/>
      <c r="CG21" s="2" t="s">
        <v>138</v>
      </c>
      <c r="CH21" s="2" t="s">
        <v>129</v>
      </c>
      <c r="CI21" s="2" t="s">
        <v>132</v>
      </c>
      <c r="CJ21" s="2" t="s">
        <v>132</v>
      </c>
      <c r="CK21" s="2" t="s">
        <v>141</v>
      </c>
      <c r="CL21" s="2" t="s">
        <v>132</v>
      </c>
      <c r="CM21" s="4"/>
      <c r="CN21" s="8"/>
      <c r="CO21" s="4"/>
      <c r="CP21" s="8"/>
      <c r="CQ21" s="7"/>
      <c r="CR21" s="7"/>
      <c r="CS21" s="2" t="s">
        <v>138</v>
      </c>
      <c r="CT21" s="2" t="s">
        <v>129</v>
      </c>
      <c r="CU21" s="2" t="s">
        <v>439</v>
      </c>
      <c r="CV21" s="2" t="s">
        <v>460</v>
      </c>
      <c r="CW21" s="2" t="s">
        <v>141</v>
      </c>
      <c r="CX21" s="2" t="s">
        <v>132</v>
      </c>
      <c r="CY21" s="4">
        <v>1</v>
      </c>
      <c r="CZ21" s="8">
        <v>57.93</v>
      </c>
      <c r="DA21" s="4"/>
      <c r="DB21" s="8"/>
      <c r="DC21" s="7"/>
      <c r="DD21" s="7"/>
      <c r="DE21" s="2" t="s">
        <v>138</v>
      </c>
      <c r="DF21" s="2" t="s">
        <v>129</v>
      </c>
      <c r="DG21" s="2" t="s">
        <v>221</v>
      </c>
      <c r="DH21" s="2" t="s">
        <v>461</v>
      </c>
      <c r="DI21" s="2" t="s">
        <v>141</v>
      </c>
      <c r="DJ21" s="2" t="s">
        <v>132</v>
      </c>
      <c r="DK21" s="4">
        <v>2</v>
      </c>
      <c r="DL21" s="8">
        <v>121.96</v>
      </c>
      <c r="DM21" s="4"/>
      <c r="DN21" s="8"/>
      <c r="DO21" s="7"/>
      <c r="DP21" s="7"/>
      <c r="DQ21" s="2" t="s">
        <v>138</v>
      </c>
      <c r="DR21" s="2" t="s">
        <v>129</v>
      </c>
      <c r="DS21" s="2" t="s">
        <v>147</v>
      </c>
      <c r="DT21" s="2" t="s">
        <v>462</v>
      </c>
      <c r="DU21" s="2" t="s">
        <v>141</v>
      </c>
      <c r="DV21" s="2" t="s">
        <v>132</v>
      </c>
      <c r="DW21" s="4">
        <v>3</v>
      </c>
      <c r="DX21" s="8">
        <v>131.55</v>
      </c>
      <c r="DY21" s="4"/>
      <c r="DZ21" s="8"/>
      <c r="EA21" s="7"/>
      <c r="EB21" s="7"/>
      <c r="EC21" s="2" t="s">
        <v>138</v>
      </c>
      <c r="ED21" s="2" t="s">
        <v>129</v>
      </c>
      <c r="EE21" s="2" t="s">
        <v>446</v>
      </c>
      <c r="EF21" s="2" t="s">
        <v>463</v>
      </c>
      <c r="EG21" s="2" t="s">
        <v>141</v>
      </c>
      <c r="EH21" s="2" t="s">
        <v>132</v>
      </c>
      <c r="EI21" s="4">
        <v>7</v>
      </c>
      <c r="EJ21" s="8">
        <v>377.23</v>
      </c>
      <c r="EK21" s="4"/>
      <c r="EL21" s="8"/>
      <c r="EM21" s="7"/>
      <c r="EN21" s="7"/>
      <c r="EO21" s="2" t="s">
        <v>138</v>
      </c>
      <c r="EP21" s="2" t="s">
        <v>129</v>
      </c>
      <c r="EQ21" s="2" t="s">
        <v>191</v>
      </c>
      <c r="ER21" s="2" t="s">
        <v>226</v>
      </c>
      <c r="ES21" s="2" t="s">
        <v>141</v>
      </c>
      <c r="ET21" s="2" t="s">
        <v>132</v>
      </c>
      <c r="EU21" s="4">
        <v>3</v>
      </c>
      <c r="EV21" s="8">
        <v>157.17</v>
      </c>
      <c r="EW21" s="4"/>
      <c r="EX21" s="8"/>
      <c r="EY21" s="7"/>
      <c r="EZ21" s="7"/>
      <c r="FA21" s="2" t="s">
        <v>138</v>
      </c>
      <c r="FB21" s="2" t="s">
        <v>129</v>
      </c>
      <c r="FC21" s="2" t="s">
        <v>464</v>
      </c>
      <c r="FD21" s="2" t="s">
        <v>465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194</v>
      </c>
      <c r="FP21" s="2" t="s">
        <v>466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170</v>
      </c>
      <c r="GA21" s="2" t="s">
        <v>196</v>
      </c>
      <c r="GB21" s="2" t="s">
        <v>467</v>
      </c>
      <c r="GC21" s="2" t="s">
        <v>141</v>
      </c>
      <c r="GD21" s="2" t="s">
        <v>132</v>
      </c>
      <c r="GE21" s="4">
        <v>2</v>
      </c>
      <c r="GF21" s="8">
        <v>99.8</v>
      </c>
      <c r="GG21" s="4"/>
      <c r="GH21" s="8"/>
      <c r="GI21" s="7"/>
      <c r="GJ21" s="7"/>
      <c r="GK21" s="2" t="s">
        <v>138</v>
      </c>
      <c r="GL21" s="2" t="s">
        <v>129</v>
      </c>
      <c r="GM21" s="2" t="s">
        <v>198</v>
      </c>
      <c r="GN21" s="2" t="s">
        <v>468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159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>
        <v>3</v>
      </c>
      <c r="HD21" s="8">
        <v>161.67</v>
      </c>
      <c r="HE21" s="4"/>
      <c r="HF21" s="8"/>
      <c r="HG21" s="7"/>
      <c r="HH21" s="7"/>
      <c r="HI21" s="2" t="s">
        <v>138</v>
      </c>
      <c r="HJ21" s="2" t="s">
        <v>129</v>
      </c>
      <c r="HK21" s="2" t="s">
        <v>231</v>
      </c>
      <c r="HL21" s="2" t="s">
        <v>469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138</v>
      </c>
      <c r="HV21" s="2" t="s">
        <v>129</v>
      </c>
      <c r="HW21" s="2" t="s">
        <v>233</v>
      </c>
      <c r="HX21" s="2" t="s">
        <v>132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138</v>
      </c>
      <c r="IH21" s="2" t="s">
        <v>129</v>
      </c>
      <c r="II21" s="2" t="s">
        <v>164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153</v>
      </c>
      <c r="IT21" s="2" t="s">
        <v>129</v>
      </c>
      <c r="IU21" s="2" t="s">
        <v>132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138</v>
      </c>
      <c r="JF21" s="2" t="s">
        <v>129</v>
      </c>
      <c r="JG21" s="2" t="s">
        <v>439</v>
      </c>
      <c r="JH21" s="2" t="s">
        <v>470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138</v>
      </c>
      <c r="KD21" s="2" t="s">
        <v>165</v>
      </c>
      <c r="KE21" s="2" t="s">
        <v>451</v>
      </c>
      <c r="KF21" s="2" t="s">
        <v>471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168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169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168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168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169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168</v>
      </c>
      <c r="NJ21" s="2" t="s">
        <v>129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168</v>
      </c>
      <c r="NV21" s="2" t="s">
        <v>170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138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168</v>
      </c>
      <c r="OT21" s="2" t="s">
        <v>129</v>
      </c>
      <c r="OU21" s="2" t="s">
        <v>132</v>
      </c>
      <c r="OV21" s="2" t="s">
        <v>132</v>
      </c>
      <c r="OW21" s="2" t="s">
        <v>141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138</v>
      </c>
      <c r="PR21" s="2" t="s">
        <v>170</v>
      </c>
      <c r="PS21" s="2" t="s">
        <v>346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210</v>
      </c>
      <c r="QP21" s="2" t="s">
        <v>170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168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138</v>
      </c>
      <c r="RN21" s="2" t="s">
        <v>170</v>
      </c>
      <c r="RO21" s="2" t="s">
        <v>453</v>
      </c>
      <c r="RP21" s="2" t="s">
        <v>472</v>
      </c>
      <c r="RQ21" s="2" t="s">
        <v>141</v>
      </c>
      <c r="RR21" s="2" t="s">
        <v>132</v>
      </c>
    </row>
    <row r="22">
      <c r="A22" s="2" t="s">
        <v>473</v>
      </c>
      <c r="B22" s="2" t="s">
        <v>121</v>
      </c>
      <c r="C22" s="2" t="s">
        <v>122</v>
      </c>
      <c r="D22" s="2" t="s">
        <v>379</v>
      </c>
      <c r="E22" s="2" t="s">
        <v>380</v>
      </c>
      <c r="F22" s="2" t="s">
        <v>381</v>
      </c>
      <c r="G22" s="2" t="s">
        <v>381</v>
      </c>
      <c r="H22" s="2" t="s">
        <v>381</v>
      </c>
      <c r="I22" s="2" t="s">
        <v>382</v>
      </c>
      <c r="J22" s="2" t="s">
        <v>402</v>
      </c>
      <c r="K22" s="2" t="s">
        <v>474</v>
      </c>
      <c r="L22" s="3">
        <v>47.52</v>
      </c>
      <c r="M22" s="3">
        <v>49.9</v>
      </c>
      <c r="N22" s="3">
        <v>109.99</v>
      </c>
      <c r="O22" s="2" t="s">
        <v>129</v>
      </c>
      <c r="P22" s="2" t="s">
        <v>475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180</v>
      </c>
      <c r="V22" s="2" t="s">
        <v>181</v>
      </c>
      <c r="W22" s="2" t="s">
        <v>135</v>
      </c>
      <c r="X22" s="2" t="s">
        <v>272</v>
      </c>
      <c r="Y22" s="2" t="s">
        <v>371</v>
      </c>
      <c r="Z22" s="4">
        <v>55</v>
      </c>
      <c r="AA22" s="4">
        <f>=ROUNDDOWN(22.9166666666667,0)</f>
      </c>
      <c r="AB22" s="5">
        <v>2.4</v>
      </c>
      <c r="AC22" s="2" t="s">
        <v>216</v>
      </c>
      <c r="AD22" s="4">
        <v>200</v>
      </c>
      <c r="AE22" s="4">
        <v>200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40</v>
      </c>
      <c r="AQ22" s="8">
        <v>2056.84</v>
      </c>
      <c r="AR22" s="4"/>
      <c r="AS22" s="8"/>
      <c r="AT22" s="7"/>
      <c r="AU22" s="7"/>
      <c r="AV22" s="4">
        <v>40</v>
      </c>
      <c r="AW22" s="8">
        <v>2056.84</v>
      </c>
      <c r="AX22" s="4"/>
      <c r="AY22" s="8"/>
      <c r="AZ22" s="7"/>
      <c r="BA22" s="7"/>
      <c r="BB22" s="7">
        <v>1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0.0456</v>
      </c>
      <c r="BJ22" s="4">
        <v>40</v>
      </c>
      <c r="BK22" s="8">
        <v>2056.84</v>
      </c>
      <c r="BL22" s="2" t="s">
        <v>476</v>
      </c>
      <c r="BM22" s="7">
        <v>1</v>
      </c>
      <c r="BN22" s="7">
        <v>1</v>
      </c>
      <c r="BO22" s="4">
        <v>16</v>
      </c>
      <c r="BP22" s="8">
        <v>678.71</v>
      </c>
      <c r="BQ22" s="4"/>
      <c r="BR22" s="8"/>
      <c r="BS22" s="7"/>
      <c r="BT22" s="7"/>
      <c r="BU22" s="2" t="s">
        <v>138</v>
      </c>
      <c r="BV22" s="2" t="s">
        <v>129</v>
      </c>
      <c r="BW22" s="2" t="s">
        <v>370</v>
      </c>
      <c r="BX22" s="2" t="s">
        <v>477</v>
      </c>
      <c r="BY22" s="2" t="s">
        <v>141</v>
      </c>
      <c r="BZ22" s="2" t="s">
        <v>132</v>
      </c>
      <c r="CA22" s="4">
        <v>7</v>
      </c>
      <c r="CB22" s="8">
        <v>408.34</v>
      </c>
      <c r="CC22" s="4"/>
      <c r="CD22" s="8"/>
      <c r="CE22" s="7"/>
      <c r="CF22" s="7"/>
      <c r="CG22" s="2" t="s">
        <v>138</v>
      </c>
      <c r="CH22" s="2" t="s">
        <v>129</v>
      </c>
      <c r="CI22" s="2" t="s">
        <v>132</v>
      </c>
      <c r="CJ22" s="2" t="s">
        <v>132</v>
      </c>
      <c r="CK22" s="2" t="s">
        <v>141</v>
      </c>
      <c r="CL22" s="2" t="s">
        <v>132</v>
      </c>
      <c r="CM22" s="4">
        <v>2</v>
      </c>
      <c r="CN22" s="8">
        <v>133.06</v>
      </c>
      <c r="CO22" s="4"/>
      <c r="CP22" s="8"/>
      <c r="CQ22" s="7"/>
      <c r="CR22" s="7"/>
      <c r="CS22" s="2" t="s">
        <v>138</v>
      </c>
      <c r="CT22" s="2" t="s">
        <v>129</v>
      </c>
      <c r="CU22" s="2" t="s">
        <v>371</v>
      </c>
      <c r="CV22" s="2" t="s">
        <v>336</v>
      </c>
      <c r="CW22" s="2" t="s">
        <v>141</v>
      </c>
      <c r="CX22" s="2" t="s">
        <v>132</v>
      </c>
      <c r="CY22" s="4">
        <v>9</v>
      </c>
      <c r="CZ22" s="8">
        <v>521.37</v>
      </c>
      <c r="DA22" s="4"/>
      <c r="DB22" s="8"/>
      <c r="DC22" s="7"/>
      <c r="DD22" s="7"/>
      <c r="DE22" s="2" t="s">
        <v>138</v>
      </c>
      <c r="DF22" s="2" t="s">
        <v>129</v>
      </c>
      <c r="DG22" s="2" t="s">
        <v>369</v>
      </c>
      <c r="DH22" s="2" t="s">
        <v>478</v>
      </c>
      <c r="DI22" s="2" t="s">
        <v>141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281</v>
      </c>
      <c r="DT22" s="2" t="s">
        <v>479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138</v>
      </c>
      <c r="ED22" s="2" t="s">
        <v>129</v>
      </c>
      <c r="EE22" s="2" t="s">
        <v>283</v>
      </c>
      <c r="EF22" s="2" t="s">
        <v>480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285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481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138</v>
      </c>
      <c r="FN22" s="2" t="s">
        <v>129</v>
      </c>
      <c r="FO22" s="2" t="s">
        <v>194</v>
      </c>
      <c r="FP22" s="2" t="s">
        <v>132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288</v>
      </c>
      <c r="GB22" s="2" t="s">
        <v>132</v>
      </c>
      <c r="GC22" s="2" t="s">
        <v>141</v>
      </c>
      <c r="GD22" s="2" t="s">
        <v>132</v>
      </c>
      <c r="GE22" s="4">
        <v>2</v>
      </c>
      <c r="GF22" s="8">
        <v>99.8</v>
      </c>
      <c r="GG22" s="4"/>
      <c r="GH22" s="8"/>
      <c r="GI22" s="7"/>
      <c r="GJ22" s="7"/>
      <c r="GK22" s="2" t="s">
        <v>138</v>
      </c>
      <c r="GL22" s="2" t="s">
        <v>129</v>
      </c>
      <c r="GM22" s="2" t="s">
        <v>482</v>
      </c>
      <c r="GN22" s="2" t="s">
        <v>483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168</v>
      </c>
      <c r="GX22" s="2" t="s">
        <v>129</v>
      </c>
      <c r="GY22" s="2" t="s">
        <v>132</v>
      </c>
      <c r="GZ22" s="2" t="s">
        <v>132</v>
      </c>
      <c r="HA22" s="2" t="s">
        <v>141</v>
      </c>
      <c r="HB22" s="2" t="s">
        <v>132</v>
      </c>
      <c r="HC22" s="4">
        <v>4</v>
      </c>
      <c r="HD22" s="8">
        <v>215.56</v>
      </c>
      <c r="HE22" s="4"/>
      <c r="HF22" s="8"/>
      <c r="HG22" s="7"/>
      <c r="HH22" s="7"/>
      <c r="HI22" s="2" t="s">
        <v>138</v>
      </c>
      <c r="HJ22" s="2" t="s">
        <v>129</v>
      </c>
      <c r="HK22" s="2" t="s">
        <v>484</v>
      </c>
      <c r="HL22" s="2" t="s">
        <v>485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138</v>
      </c>
      <c r="HV22" s="2" t="s">
        <v>129</v>
      </c>
      <c r="HW22" s="2" t="s">
        <v>291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129</v>
      </c>
      <c r="II22" s="2" t="s">
        <v>164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168</v>
      </c>
      <c r="IT22" s="2" t="s">
        <v>129</v>
      </c>
      <c r="IU22" s="2" t="s">
        <v>132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138</v>
      </c>
      <c r="JF22" s="2" t="s">
        <v>129</v>
      </c>
      <c r="JG22" s="2" t="s">
        <v>371</v>
      </c>
      <c r="JH22" s="2" t="s">
        <v>132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210</v>
      </c>
      <c r="KD22" s="2" t="s">
        <v>129</v>
      </c>
      <c r="KE22" s="2" t="s">
        <v>132</v>
      </c>
      <c r="KF22" s="2" t="s">
        <v>132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168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168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169</v>
      </c>
      <c r="LN22" s="2" t="s">
        <v>129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168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168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169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168</v>
      </c>
      <c r="NJ22" s="2" t="s">
        <v>129</v>
      </c>
      <c r="NK22" s="2" t="s">
        <v>132</v>
      </c>
      <c r="NL22" s="2" t="s">
        <v>132</v>
      </c>
      <c r="NM22" s="2" t="s">
        <v>141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169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168</v>
      </c>
      <c r="OT22" s="2" t="s">
        <v>129</v>
      </c>
      <c r="OU22" s="2" t="s">
        <v>132</v>
      </c>
      <c r="OV22" s="2" t="s">
        <v>132</v>
      </c>
      <c r="OW22" s="2" t="s">
        <v>141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138</v>
      </c>
      <c r="PR22" s="2" t="s">
        <v>170</v>
      </c>
      <c r="PS22" s="2" t="s">
        <v>209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168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168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138</v>
      </c>
      <c r="RN22" s="2" t="s">
        <v>170</v>
      </c>
      <c r="RO22" s="2" t="s">
        <v>374</v>
      </c>
      <c r="RP22" s="2" t="s">
        <v>486</v>
      </c>
      <c r="RQ22" s="2" t="s">
        <v>141</v>
      </c>
      <c r="RR22" s="2" t="s">
        <v>132</v>
      </c>
    </row>
    <row r="23">
      <c r="A23" s="2" t="s">
        <v>487</v>
      </c>
      <c r="B23" s="2" t="s">
        <v>121</v>
      </c>
      <c r="C23" s="2" t="s">
        <v>122</v>
      </c>
      <c r="D23" s="2" t="s">
        <v>379</v>
      </c>
      <c r="E23" s="2" t="s">
        <v>380</v>
      </c>
      <c r="F23" s="2" t="s">
        <v>381</v>
      </c>
      <c r="G23" s="2" t="s">
        <v>381</v>
      </c>
      <c r="H23" s="2" t="s">
        <v>381</v>
      </c>
      <c r="I23" s="2" t="s">
        <v>382</v>
      </c>
      <c r="J23" s="2" t="s">
        <v>402</v>
      </c>
      <c r="K23" s="2" t="s">
        <v>488</v>
      </c>
      <c r="L23" s="3">
        <v>47.52</v>
      </c>
      <c r="M23" s="3">
        <v>49.9</v>
      </c>
      <c r="N23" s="3">
        <v>109.99</v>
      </c>
      <c r="O23" s="2" t="s">
        <v>129</v>
      </c>
      <c r="P23" s="2" t="s">
        <v>385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180</v>
      </c>
      <c r="V23" s="2" t="s">
        <v>181</v>
      </c>
      <c r="W23" s="2" t="s">
        <v>135</v>
      </c>
      <c r="X23" s="2" t="s">
        <v>272</v>
      </c>
      <c r="Y23" s="2" t="s">
        <v>489</v>
      </c>
      <c r="Z23" s="4">
        <v>102</v>
      </c>
      <c r="AA23" s="4">
        <f>=ROUNDDOWN(25.5,0)</f>
      </c>
      <c r="AB23" s="5">
        <v>4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17</v>
      </c>
      <c r="AQ23" s="8">
        <v>914.8</v>
      </c>
      <c r="AR23" s="4"/>
      <c r="AS23" s="8"/>
      <c r="AT23" s="7"/>
      <c r="AU23" s="7"/>
      <c r="AV23" s="4">
        <v>17</v>
      </c>
      <c r="AW23" s="8">
        <v>914.8</v>
      </c>
      <c r="AX23" s="4"/>
      <c r="AY23" s="8"/>
      <c r="AZ23" s="7"/>
      <c r="BA23" s="7"/>
      <c r="BB23" s="7">
        <v>1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>
        <v>0.0203</v>
      </c>
      <c r="BJ23" s="4">
        <v>17</v>
      </c>
      <c r="BK23" s="8">
        <v>914.8</v>
      </c>
      <c r="BL23" s="2" t="s">
        <v>490</v>
      </c>
      <c r="BM23" s="7">
        <v>1</v>
      </c>
      <c r="BN23" s="7">
        <v>1</v>
      </c>
      <c r="BO23" s="4">
        <v>3</v>
      </c>
      <c r="BP23" s="8">
        <v>149.7</v>
      </c>
      <c r="BQ23" s="4"/>
      <c r="BR23" s="8"/>
      <c r="BS23" s="7"/>
      <c r="BT23" s="7"/>
      <c r="BU23" s="2" t="s">
        <v>138</v>
      </c>
      <c r="BV23" s="2" t="s">
        <v>129</v>
      </c>
      <c r="BW23" s="2" t="s">
        <v>393</v>
      </c>
      <c r="BX23" s="2" t="s">
        <v>491</v>
      </c>
      <c r="BY23" s="2" t="s">
        <v>141</v>
      </c>
      <c r="BZ23" s="2" t="s">
        <v>132</v>
      </c>
      <c r="CA23" s="4">
        <v>14</v>
      </c>
      <c r="CB23" s="8">
        <v>765.1</v>
      </c>
      <c r="CC23" s="4"/>
      <c r="CD23" s="8"/>
      <c r="CE23" s="7"/>
      <c r="CF23" s="7"/>
      <c r="CG23" s="2" t="s">
        <v>138</v>
      </c>
      <c r="CH23" s="2" t="s">
        <v>129</v>
      </c>
      <c r="CI23" s="2" t="s">
        <v>132</v>
      </c>
      <c r="CJ23" s="2" t="s">
        <v>492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138</v>
      </c>
      <c r="CT23" s="2" t="s">
        <v>129</v>
      </c>
      <c r="CU23" s="2" t="s">
        <v>493</v>
      </c>
      <c r="CV23" s="2" t="s">
        <v>132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400</v>
      </c>
      <c r="DH23" s="2" t="s">
        <v>132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396</v>
      </c>
      <c r="DT23" s="2" t="s">
        <v>132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138</v>
      </c>
      <c r="ED23" s="2" t="s">
        <v>129</v>
      </c>
      <c r="EE23" s="2" t="s">
        <v>397</v>
      </c>
      <c r="EF23" s="2" t="s">
        <v>132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168</v>
      </c>
      <c r="EP23" s="2" t="s">
        <v>129</v>
      </c>
      <c r="EQ23" s="2" t="s">
        <v>132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481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168</v>
      </c>
      <c r="FN23" s="2" t="s">
        <v>129</v>
      </c>
      <c r="FO23" s="2" t="s">
        <v>132</v>
      </c>
      <c r="FP23" s="2" t="s">
        <v>132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210</v>
      </c>
      <c r="FZ23" s="2" t="s">
        <v>129</v>
      </c>
      <c r="GA23" s="2" t="s">
        <v>132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168</v>
      </c>
      <c r="GL23" s="2" t="s">
        <v>129</v>
      </c>
      <c r="GM23" s="2" t="s">
        <v>132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168</v>
      </c>
      <c r="GX23" s="2" t="s">
        <v>129</v>
      </c>
      <c r="GY23" s="2" t="s">
        <v>132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210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210</v>
      </c>
      <c r="HV23" s="2" t="s">
        <v>129</v>
      </c>
      <c r="HW23" s="2" t="s">
        <v>132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138</v>
      </c>
      <c r="IH23" s="2" t="s">
        <v>129</v>
      </c>
      <c r="II23" s="2" t="s">
        <v>493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168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138</v>
      </c>
      <c r="JF23" s="2" t="s">
        <v>129</v>
      </c>
      <c r="JG23" s="2" t="s">
        <v>493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168</v>
      </c>
      <c r="JR23" s="2" t="s">
        <v>129</v>
      </c>
      <c r="JS23" s="2" t="s">
        <v>132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168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168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169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168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168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169</v>
      </c>
      <c r="NJ23" s="2" t="s">
        <v>129</v>
      </c>
      <c r="NK23" s="2" t="s">
        <v>132</v>
      </c>
      <c r="NL23" s="2" t="s">
        <v>132</v>
      </c>
      <c r="NM23" s="2" t="s">
        <v>141</v>
      </c>
      <c r="NN23" s="2" t="s">
        <v>132</v>
      </c>
      <c r="NO23" s="4"/>
      <c r="NP23" s="8"/>
      <c r="NQ23" s="4"/>
      <c r="NR23" s="8"/>
      <c r="NS23" s="7"/>
      <c r="NT23" s="7"/>
      <c r="NU23" s="2" t="s">
        <v>168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169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168</v>
      </c>
      <c r="OT23" s="2" t="s">
        <v>129</v>
      </c>
      <c r="OU23" s="2" t="s">
        <v>132</v>
      </c>
      <c r="OV23" s="2" t="s">
        <v>132</v>
      </c>
      <c r="OW23" s="2" t="s">
        <v>141</v>
      </c>
      <c r="OX23" s="2" t="s">
        <v>132</v>
      </c>
      <c r="OY23" s="4"/>
      <c r="OZ23" s="8"/>
      <c r="PA23" s="4"/>
      <c r="PB23" s="8"/>
      <c r="PC23" s="7"/>
      <c r="PD23" s="7"/>
      <c r="PE23" s="2" t="s">
        <v>168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168</v>
      </c>
      <c r="PR23" s="2" t="s">
        <v>129</v>
      </c>
      <c r="PS23" s="2" t="s">
        <v>132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168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168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168</v>
      </c>
      <c r="RN23" s="2" t="s">
        <v>129</v>
      </c>
      <c r="RO23" s="2" t="s">
        <v>132</v>
      </c>
      <c r="RP23" s="2" t="s">
        <v>132</v>
      </c>
      <c r="RQ23" s="2" t="s">
        <v>141</v>
      </c>
      <c r="RR23" s="2" t="s">
        <v>132</v>
      </c>
    </row>
    <row r="24">
      <c r="A24" s="2" t="s">
        <v>494</v>
      </c>
      <c r="B24" s="2" t="s">
        <v>121</v>
      </c>
      <c r="C24" s="2" t="s">
        <v>122</v>
      </c>
      <c r="D24" s="2" t="s">
        <v>379</v>
      </c>
      <c r="E24" s="2" t="s">
        <v>380</v>
      </c>
      <c r="F24" s="2" t="s">
        <v>495</v>
      </c>
      <c r="G24" s="2" t="s">
        <v>495</v>
      </c>
      <c r="H24" s="2" t="s">
        <v>495</v>
      </c>
      <c r="I24" s="2" t="s">
        <v>496</v>
      </c>
      <c r="J24" s="2" t="s">
        <v>127</v>
      </c>
      <c r="K24" s="2" t="s">
        <v>497</v>
      </c>
      <c r="L24" s="3">
        <v>39.9</v>
      </c>
      <c r="M24" s="3">
        <v>41.9</v>
      </c>
      <c r="N24" s="3">
        <v>84.99</v>
      </c>
      <c r="O24" s="2" t="s">
        <v>129</v>
      </c>
      <c r="P24" s="2" t="s">
        <v>271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180</v>
      </c>
      <c r="V24" s="2" t="s">
        <v>181</v>
      </c>
      <c r="W24" s="2" t="s">
        <v>272</v>
      </c>
      <c r="X24" s="2" t="s">
        <v>132</v>
      </c>
      <c r="Y24" s="2" t="s">
        <v>317</v>
      </c>
      <c r="Z24" s="4">
        <v>155</v>
      </c>
      <c r="AA24" s="4">
        <f>=ROUNDDOWN(119.230769230769,0)</f>
      </c>
      <c r="AB24" s="5">
        <v>1.3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12</v>
      </c>
      <c r="AQ24" s="8">
        <v>453</v>
      </c>
      <c r="AR24" s="4"/>
      <c r="AS24" s="8"/>
      <c r="AT24" s="7"/>
      <c r="AU24" s="7"/>
      <c r="AV24" s="4">
        <v>12</v>
      </c>
      <c r="AW24" s="8">
        <v>453</v>
      </c>
      <c r="AX24" s="4"/>
      <c r="AY24" s="8"/>
      <c r="AZ24" s="7"/>
      <c r="BA24" s="7"/>
      <c r="BB24" s="7">
        <v>1</v>
      </c>
      <c r="BC24" s="4">
        <v>12</v>
      </c>
      <c r="BD24" s="8">
        <v>453</v>
      </c>
      <c r="BE24" s="4"/>
      <c r="BF24" s="8"/>
      <c r="BG24" s="7"/>
      <c r="BH24" s="7"/>
      <c r="BI24" s="7">
        <v>1</v>
      </c>
      <c r="BJ24" s="4">
        <v>12</v>
      </c>
      <c r="BK24" s="8">
        <v>453</v>
      </c>
      <c r="BL24" s="2" t="s">
        <v>498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129</v>
      </c>
      <c r="BW24" s="2" t="s">
        <v>499</v>
      </c>
      <c r="BX24" s="2" t="s">
        <v>500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138</v>
      </c>
      <c r="CH24" s="2" t="s">
        <v>129</v>
      </c>
      <c r="CI24" s="2" t="s">
        <v>132</v>
      </c>
      <c r="CJ24" s="2" t="s">
        <v>132</v>
      </c>
      <c r="CK24" s="2" t="s">
        <v>141</v>
      </c>
      <c r="CL24" s="2" t="s">
        <v>132</v>
      </c>
      <c r="CM24" s="4"/>
      <c r="CN24" s="8"/>
      <c r="CO24" s="4"/>
      <c r="CP24" s="8"/>
      <c r="CQ24" s="7"/>
      <c r="CR24" s="7"/>
      <c r="CS24" s="2" t="s">
        <v>138</v>
      </c>
      <c r="CT24" s="2" t="s">
        <v>129</v>
      </c>
      <c r="CU24" s="2" t="s">
        <v>317</v>
      </c>
      <c r="CV24" s="2" t="s">
        <v>501</v>
      </c>
      <c r="CW24" s="2" t="s">
        <v>141</v>
      </c>
      <c r="CX24" s="2" t="s">
        <v>132</v>
      </c>
      <c r="CY24" s="4">
        <v>6</v>
      </c>
      <c r="CZ24" s="8">
        <v>194.04</v>
      </c>
      <c r="DA24" s="4"/>
      <c r="DB24" s="8"/>
      <c r="DC24" s="7"/>
      <c r="DD24" s="7"/>
      <c r="DE24" s="2" t="s">
        <v>138</v>
      </c>
      <c r="DF24" s="2" t="s">
        <v>129</v>
      </c>
      <c r="DG24" s="2" t="s">
        <v>499</v>
      </c>
      <c r="DH24" s="2" t="s">
        <v>397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138</v>
      </c>
      <c r="DR24" s="2" t="s">
        <v>129</v>
      </c>
      <c r="DS24" s="2" t="s">
        <v>187</v>
      </c>
      <c r="DT24" s="2" t="s">
        <v>502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138</v>
      </c>
      <c r="ED24" s="2" t="s">
        <v>129</v>
      </c>
      <c r="EE24" s="2" t="s">
        <v>499</v>
      </c>
      <c r="EF24" s="2" t="s">
        <v>503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168</v>
      </c>
      <c r="EP24" s="2" t="s">
        <v>129</v>
      </c>
      <c r="EQ24" s="2" t="s">
        <v>132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159</v>
      </c>
      <c r="FB24" s="2" t="s">
        <v>129</v>
      </c>
      <c r="FC24" s="2" t="s">
        <v>132</v>
      </c>
      <c r="FD24" s="2" t="s">
        <v>132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168</v>
      </c>
      <c r="FN24" s="2" t="s">
        <v>129</v>
      </c>
      <c r="FO24" s="2" t="s">
        <v>132</v>
      </c>
      <c r="FP24" s="2" t="s">
        <v>132</v>
      </c>
      <c r="FQ24" s="2" t="s">
        <v>141</v>
      </c>
      <c r="FR24" s="2" t="s">
        <v>132</v>
      </c>
      <c r="FS24" s="4">
        <v>2</v>
      </c>
      <c r="FT24" s="8">
        <v>92.6</v>
      </c>
      <c r="FU24" s="4"/>
      <c r="FV24" s="8"/>
      <c r="FW24" s="7"/>
      <c r="FX24" s="7"/>
      <c r="FY24" s="2" t="s">
        <v>138</v>
      </c>
      <c r="FZ24" s="2" t="s">
        <v>129</v>
      </c>
      <c r="GA24" s="2" t="s">
        <v>304</v>
      </c>
      <c r="GB24" s="2" t="s">
        <v>190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168</v>
      </c>
      <c r="GL24" s="2" t="s">
        <v>129</v>
      </c>
      <c r="GM24" s="2" t="s">
        <v>132</v>
      </c>
      <c r="GN24" s="2" t="s">
        <v>132</v>
      </c>
      <c r="GO24" s="2" t="s">
        <v>141</v>
      </c>
      <c r="GP24" s="2" t="s">
        <v>132</v>
      </c>
      <c r="GQ24" s="4">
        <v>2</v>
      </c>
      <c r="GR24" s="8">
        <v>90.5</v>
      </c>
      <c r="GS24" s="4"/>
      <c r="GT24" s="8"/>
      <c r="GU24" s="7"/>
      <c r="GV24" s="7"/>
      <c r="GW24" s="2" t="s">
        <v>138</v>
      </c>
      <c r="GX24" s="2" t="s">
        <v>129</v>
      </c>
      <c r="GY24" s="2" t="s">
        <v>504</v>
      </c>
      <c r="GZ24" s="2" t="s">
        <v>505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129</v>
      </c>
      <c r="HK24" s="2" t="s">
        <v>506</v>
      </c>
      <c r="HL24" s="2" t="s">
        <v>132</v>
      </c>
      <c r="HM24" s="2" t="s">
        <v>141</v>
      </c>
      <c r="HN24" s="2" t="s">
        <v>132</v>
      </c>
      <c r="HO24" s="4">
        <v>2</v>
      </c>
      <c r="HP24" s="8">
        <v>75.86</v>
      </c>
      <c r="HQ24" s="4"/>
      <c r="HR24" s="8"/>
      <c r="HS24" s="7"/>
      <c r="HT24" s="7"/>
      <c r="HU24" s="2" t="s">
        <v>138</v>
      </c>
      <c r="HV24" s="2" t="s">
        <v>129</v>
      </c>
      <c r="HW24" s="2" t="s">
        <v>291</v>
      </c>
      <c r="HX24" s="2" t="s">
        <v>507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132</v>
      </c>
      <c r="IH24" s="2" t="s">
        <v>132</v>
      </c>
      <c r="II24" s="2" t="s">
        <v>132</v>
      </c>
      <c r="IJ24" s="2" t="s">
        <v>132</v>
      </c>
      <c r="IK24" s="2" t="s">
        <v>132</v>
      </c>
      <c r="IL24" s="2" t="s">
        <v>132</v>
      </c>
      <c r="IM24" s="4"/>
      <c r="IN24" s="8"/>
      <c r="IO24" s="4"/>
      <c r="IP24" s="8"/>
      <c r="IQ24" s="7"/>
      <c r="IR24" s="7"/>
      <c r="IS24" s="2" t="s">
        <v>168</v>
      </c>
      <c r="IT24" s="2" t="s">
        <v>129</v>
      </c>
      <c r="IU24" s="2" t="s">
        <v>132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138</v>
      </c>
      <c r="JF24" s="2" t="s">
        <v>129</v>
      </c>
      <c r="JG24" s="2" t="s">
        <v>499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138</v>
      </c>
      <c r="KD24" s="2" t="s">
        <v>165</v>
      </c>
      <c r="KE24" s="2" t="s">
        <v>309</v>
      </c>
      <c r="KF24" s="2" t="s">
        <v>132</v>
      </c>
      <c r="KG24" s="2" t="s">
        <v>141</v>
      </c>
      <c r="KH24" s="2" t="s">
        <v>132</v>
      </c>
      <c r="KI24" s="4"/>
      <c r="KJ24" s="8"/>
      <c r="KK24" s="4"/>
      <c r="KL24" s="8"/>
      <c r="KM24" s="7"/>
      <c r="KN24" s="7"/>
      <c r="KO24" s="2" t="s">
        <v>168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168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169</v>
      </c>
      <c r="LN24" s="2" t="s">
        <v>129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168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168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169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169</v>
      </c>
      <c r="NJ24" s="2" t="s">
        <v>129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169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168</v>
      </c>
      <c r="OT24" s="2" t="s">
        <v>129</v>
      </c>
      <c r="OU24" s="2" t="s">
        <v>132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138</v>
      </c>
      <c r="PR24" s="2" t="s">
        <v>170</v>
      </c>
      <c r="PS24" s="2" t="s">
        <v>346</v>
      </c>
      <c r="PT24" s="2" t="s">
        <v>508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168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168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138</v>
      </c>
      <c r="RN24" s="2" t="s">
        <v>170</v>
      </c>
      <c r="RO24" s="2" t="s">
        <v>326</v>
      </c>
      <c r="RP24" s="2" t="s">
        <v>132</v>
      </c>
      <c r="RQ24" s="2" t="s">
        <v>141</v>
      </c>
      <c r="RR24" s="2" t="s">
        <v>132</v>
      </c>
    </row>
    <row r="25">
      <c r="A25" s="2" t="s">
        <v>509</v>
      </c>
      <c r="B25" s="2" t="s">
        <v>121</v>
      </c>
      <c r="C25" s="2" t="s">
        <v>122</v>
      </c>
      <c r="D25" s="2" t="s">
        <v>510</v>
      </c>
      <c r="E25" s="2" t="s">
        <v>511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127</v>
      </c>
      <c r="K25" s="2" t="s">
        <v>514</v>
      </c>
      <c r="L25" s="3">
        <v>108.45</v>
      </c>
      <c r="M25" s="3">
        <v>113.87</v>
      </c>
      <c r="N25" s="3">
        <v>249.99</v>
      </c>
      <c r="O25" s="2" t="s">
        <v>129</v>
      </c>
      <c r="P25" s="2" t="s">
        <v>130</v>
      </c>
      <c r="Q25" s="2" t="s">
        <v>131</v>
      </c>
      <c r="R25" s="2" t="s">
        <v>132</v>
      </c>
      <c r="S25" s="2" t="s">
        <v>515</v>
      </c>
      <c r="T25" s="2" t="s">
        <v>132</v>
      </c>
      <c r="U25" s="2" t="s">
        <v>132</v>
      </c>
      <c r="V25" s="2" t="s">
        <v>134</v>
      </c>
      <c r="W25" s="2" t="s">
        <v>135</v>
      </c>
      <c r="X25" s="2" t="s">
        <v>132</v>
      </c>
      <c r="Y25" s="2" t="s">
        <v>516</v>
      </c>
      <c r="Z25" s="4">
        <v>176</v>
      </c>
      <c r="AA25" s="4">
        <f>=ROUNDDOWN(17.6,0)</f>
      </c>
      <c r="AB25" s="5">
        <v>10</v>
      </c>
      <c r="AC25" s="2" t="s">
        <v>405</v>
      </c>
      <c r="AD25" s="4">
        <v>150</v>
      </c>
      <c r="AE25" s="4">
        <v>150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87</v>
      </c>
      <c r="AQ25" s="8">
        <v>9906.84</v>
      </c>
      <c r="AR25" s="4"/>
      <c r="AS25" s="8"/>
      <c r="AT25" s="7"/>
      <c r="AU25" s="7"/>
      <c r="AV25" s="4">
        <v>87</v>
      </c>
      <c r="AW25" s="8">
        <v>9906.84</v>
      </c>
      <c r="AX25" s="4"/>
      <c r="AY25" s="8"/>
      <c r="AZ25" s="7"/>
      <c r="BA25" s="7"/>
      <c r="BB25" s="7">
        <v>1</v>
      </c>
      <c r="BC25" s="4">
        <v>96</v>
      </c>
      <c r="BD25" s="8">
        <v>10837.82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0.9141</v>
      </c>
      <c r="BJ25" s="4">
        <v>87</v>
      </c>
      <c r="BK25" s="8">
        <v>9906.84</v>
      </c>
      <c r="BL25" s="2" t="s">
        <v>517</v>
      </c>
      <c r="BM25" s="7">
        <v>1</v>
      </c>
      <c r="BN25" s="7">
        <v>1</v>
      </c>
      <c r="BO25" s="4">
        <v>49</v>
      </c>
      <c r="BP25" s="8">
        <v>4959.96</v>
      </c>
      <c r="BQ25" s="4"/>
      <c r="BR25" s="8"/>
      <c r="BS25" s="7"/>
      <c r="BT25" s="7"/>
      <c r="BU25" s="2" t="s">
        <v>138</v>
      </c>
      <c r="BV25" s="2" t="s">
        <v>129</v>
      </c>
      <c r="BW25" s="2" t="s">
        <v>518</v>
      </c>
      <c r="BX25" s="2" t="s">
        <v>519</v>
      </c>
      <c r="BY25" s="2" t="s">
        <v>141</v>
      </c>
      <c r="BZ25" s="2" t="s">
        <v>132</v>
      </c>
      <c r="CA25" s="4">
        <v>4</v>
      </c>
      <c r="CB25" s="8">
        <v>533.02</v>
      </c>
      <c r="CC25" s="4"/>
      <c r="CD25" s="8"/>
      <c r="CE25" s="7"/>
      <c r="CF25" s="7"/>
      <c r="CG25" s="2" t="s">
        <v>138</v>
      </c>
      <c r="CH25" s="2" t="s">
        <v>129</v>
      </c>
      <c r="CI25" s="2" t="s">
        <v>132</v>
      </c>
      <c r="CJ25" s="2" t="s">
        <v>520</v>
      </c>
      <c r="CK25" s="2" t="s">
        <v>141</v>
      </c>
      <c r="CL25" s="2" t="s">
        <v>132</v>
      </c>
      <c r="CM25" s="4">
        <v>2</v>
      </c>
      <c r="CN25" s="8">
        <v>227.74</v>
      </c>
      <c r="CO25" s="4"/>
      <c r="CP25" s="8"/>
      <c r="CQ25" s="7"/>
      <c r="CR25" s="7"/>
      <c r="CS25" s="2" t="s">
        <v>138</v>
      </c>
      <c r="CT25" s="2" t="s">
        <v>129</v>
      </c>
      <c r="CU25" s="2" t="s">
        <v>521</v>
      </c>
      <c r="CV25" s="2" t="s">
        <v>522</v>
      </c>
      <c r="CW25" s="2" t="s">
        <v>141</v>
      </c>
      <c r="CX25" s="2" t="s">
        <v>132</v>
      </c>
      <c r="CY25" s="4">
        <v>23</v>
      </c>
      <c r="CZ25" s="8">
        <v>3131.45</v>
      </c>
      <c r="DA25" s="4"/>
      <c r="DB25" s="8"/>
      <c r="DC25" s="7"/>
      <c r="DD25" s="7"/>
      <c r="DE25" s="2" t="s">
        <v>138</v>
      </c>
      <c r="DF25" s="2" t="s">
        <v>129</v>
      </c>
      <c r="DG25" s="2" t="s">
        <v>523</v>
      </c>
      <c r="DH25" s="2" t="s">
        <v>524</v>
      </c>
      <c r="DI25" s="2" t="s">
        <v>141</v>
      </c>
      <c r="DJ25" s="2" t="s">
        <v>132</v>
      </c>
      <c r="DK25" s="4"/>
      <c r="DL25" s="8"/>
      <c r="DM25" s="4"/>
      <c r="DN25" s="8"/>
      <c r="DO25" s="7"/>
      <c r="DP25" s="7"/>
      <c r="DQ25" s="2" t="s">
        <v>138</v>
      </c>
      <c r="DR25" s="2" t="s">
        <v>129</v>
      </c>
      <c r="DS25" s="2" t="s">
        <v>147</v>
      </c>
      <c r="DT25" s="2" t="s">
        <v>525</v>
      </c>
      <c r="DU25" s="2" t="s">
        <v>141</v>
      </c>
      <c r="DV25" s="2" t="s">
        <v>132</v>
      </c>
      <c r="DW25" s="4"/>
      <c r="DX25" s="8"/>
      <c r="DY25" s="4"/>
      <c r="DZ25" s="8"/>
      <c r="EA25" s="7"/>
      <c r="EB25" s="7"/>
      <c r="EC25" s="2" t="s">
        <v>138</v>
      </c>
      <c r="ED25" s="2" t="s">
        <v>129</v>
      </c>
      <c r="EE25" s="2" t="s">
        <v>416</v>
      </c>
      <c r="EF25" s="2" t="s">
        <v>526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168</v>
      </c>
      <c r="EP25" s="2" t="s">
        <v>129</v>
      </c>
      <c r="EQ25" s="2" t="s">
        <v>132</v>
      </c>
      <c r="ER25" s="2" t="s">
        <v>132</v>
      </c>
      <c r="ES25" s="2" t="s">
        <v>141</v>
      </c>
      <c r="ET25" s="2" t="s">
        <v>132</v>
      </c>
      <c r="EU25" s="4">
        <v>1</v>
      </c>
      <c r="EV25" s="8">
        <v>119.57</v>
      </c>
      <c r="EW25" s="4"/>
      <c r="EX25" s="8"/>
      <c r="EY25" s="7"/>
      <c r="EZ25" s="7"/>
      <c r="FA25" s="2" t="s">
        <v>138</v>
      </c>
      <c r="FB25" s="2" t="s">
        <v>129</v>
      </c>
      <c r="FC25" s="2" t="s">
        <v>464</v>
      </c>
      <c r="FD25" s="2" t="s">
        <v>527</v>
      </c>
      <c r="FE25" s="2" t="s">
        <v>141</v>
      </c>
      <c r="FF25" s="2" t="s">
        <v>132</v>
      </c>
      <c r="FG25" s="4">
        <v>2</v>
      </c>
      <c r="FH25" s="8">
        <v>233.66</v>
      </c>
      <c r="FI25" s="4"/>
      <c r="FJ25" s="8"/>
      <c r="FK25" s="7"/>
      <c r="FL25" s="7"/>
      <c r="FM25" s="2" t="s">
        <v>138</v>
      </c>
      <c r="FN25" s="2" t="s">
        <v>129</v>
      </c>
      <c r="FO25" s="2" t="s">
        <v>154</v>
      </c>
      <c r="FP25" s="2" t="s">
        <v>211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138</v>
      </c>
      <c r="FZ25" s="2" t="s">
        <v>129</v>
      </c>
      <c r="GA25" s="2" t="s">
        <v>528</v>
      </c>
      <c r="GB25" s="2" t="s">
        <v>529</v>
      </c>
      <c r="GC25" s="2" t="s">
        <v>141</v>
      </c>
      <c r="GD25" s="2" t="s">
        <v>132</v>
      </c>
      <c r="GE25" s="4">
        <v>4</v>
      </c>
      <c r="GF25" s="8">
        <v>455.48</v>
      </c>
      <c r="GG25" s="4"/>
      <c r="GH25" s="8"/>
      <c r="GI25" s="7"/>
      <c r="GJ25" s="7"/>
      <c r="GK25" s="2" t="s">
        <v>138</v>
      </c>
      <c r="GL25" s="2" t="s">
        <v>129</v>
      </c>
      <c r="GM25" s="2" t="s">
        <v>198</v>
      </c>
      <c r="GN25" s="2" t="s">
        <v>304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159</v>
      </c>
      <c r="GX25" s="2" t="s">
        <v>129</v>
      </c>
      <c r="GY25" s="2" t="s">
        <v>132</v>
      </c>
      <c r="GZ25" s="2" t="s">
        <v>132</v>
      </c>
      <c r="HA25" s="2" t="s">
        <v>141</v>
      </c>
      <c r="HB25" s="2" t="s">
        <v>132</v>
      </c>
      <c r="HC25" s="4">
        <v>2</v>
      </c>
      <c r="HD25" s="8">
        <v>245.96</v>
      </c>
      <c r="HE25" s="4"/>
      <c r="HF25" s="8"/>
      <c r="HG25" s="7"/>
      <c r="HH25" s="7"/>
      <c r="HI25" s="2" t="s">
        <v>138</v>
      </c>
      <c r="HJ25" s="2" t="s">
        <v>129</v>
      </c>
      <c r="HK25" s="2" t="s">
        <v>160</v>
      </c>
      <c r="HL25" s="2" t="s">
        <v>530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138</v>
      </c>
      <c r="HV25" s="2" t="s">
        <v>129</v>
      </c>
      <c r="HW25" s="2" t="s">
        <v>428</v>
      </c>
      <c r="HX25" s="2" t="s">
        <v>531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138</v>
      </c>
      <c r="IH25" s="2" t="s">
        <v>129</v>
      </c>
      <c r="II25" s="2" t="s">
        <v>164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153</v>
      </c>
      <c r="IT25" s="2" t="s">
        <v>129</v>
      </c>
      <c r="IU25" s="2" t="s">
        <v>132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138</v>
      </c>
      <c r="JF25" s="2" t="s">
        <v>129</v>
      </c>
      <c r="JG25" s="2" t="s">
        <v>521</v>
      </c>
      <c r="JH25" s="2" t="s">
        <v>532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138</v>
      </c>
      <c r="KD25" s="2" t="s">
        <v>165</v>
      </c>
      <c r="KE25" s="2" t="s">
        <v>166</v>
      </c>
      <c r="KF25" s="2" t="s">
        <v>409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168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169</v>
      </c>
      <c r="LN25" s="2" t="s">
        <v>129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168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168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168</v>
      </c>
      <c r="NJ25" s="2" t="s">
        <v>129</v>
      </c>
      <c r="NK25" s="2" t="s">
        <v>132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168</v>
      </c>
      <c r="NV25" s="2" t="s">
        <v>170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138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168</v>
      </c>
      <c r="OT25" s="2" t="s">
        <v>129</v>
      </c>
      <c r="OU25" s="2" t="s">
        <v>132</v>
      </c>
      <c r="OV25" s="2" t="s">
        <v>132</v>
      </c>
      <c r="OW25" s="2" t="s">
        <v>141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138</v>
      </c>
      <c r="PR25" s="2" t="s">
        <v>170</v>
      </c>
      <c r="PS25" s="2" t="s">
        <v>171</v>
      </c>
      <c r="PT25" s="2" t="s">
        <v>533</v>
      </c>
      <c r="PU25" s="2" t="s">
        <v>141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138</v>
      </c>
      <c r="QP25" s="2" t="s">
        <v>170</v>
      </c>
      <c r="QQ25" s="2" t="s">
        <v>173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168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138</v>
      </c>
      <c r="RN25" s="2" t="s">
        <v>170</v>
      </c>
      <c r="RO25" s="2" t="s">
        <v>174</v>
      </c>
      <c r="RP25" s="2" t="s">
        <v>534</v>
      </c>
      <c r="RQ25" s="2" t="s">
        <v>141</v>
      </c>
      <c r="RR25" s="2" t="s">
        <v>132</v>
      </c>
    </row>
    <row r="26">
      <c r="A26" s="2" t="s">
        <v>535</v>
      </c>
      <c r="B26" s="2" t="s">
        <v>121</v>
      </c>
      <c r="C26" s="2" t="s">
        <v>122</v>
      </c>
      <c r="D26" s="2" t="s">
        <v>510</v>
      </c>
      <c r="E26" s="2" t="s">
        <v>511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127</v>
      </c>
      <c r="K26" s="2" t="s">
        <v>536</v>
      </c>
      <c r="L26" s="3">
        <v>108.45</v>
      </c>
      <c r="M26" s="3">
        <v>113.87</v>
      </c>
      <c r="N26" s="3">
        <v>249.99</v>
      </c>
      <c r="O26" s="2" t="s">
        <v>129</v>
      </c>
      <c r="P26" s="2" t="s">
        <v>475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180</v>
      </c>
      <c r="V26" s="2" t="s">
        <v>181</v>
      </c>
      <c r="W26" s="2" t="s">
        <v>135</v>
      </c>
      <c r="X26" s="2" t="s">
        <v>132</v>
      </c>
      <c r="Y26" s="2" t="s">
        <v>537</v>
      </c>
      <c r="Z26" s="4">
        <v>63</v>
      </c>
      <c r="AA26" s="4">
        <f>=ROUNDDOWN(31.5,0)</f>
      </c>
      <c r="AB26" s="5">
        <v>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9</v>
      </c>
      <c r="AQ26" s="8">
        <v>930.98</v>
      </c>
      <c r="AR26" s="4"/>
      <c r="AS26" s="8"/>
      <c r="AT26" s="7"/>
      <c r="AU26" s="7"/>
      <c r="AV26" s="4">
        <v>9</v>
      </c>
      <c r="AW26" s="8">
        <v>930.98</v>
      </c>
      <c r="AX26" s="4"/>
      <c r="AY26" s="8"/>
      <c r="AZ26" s="7"/>
      <c r="BA26" s="7"/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0.0859</v>
      </c>
      <c r="BJ26" s="4">
        <v>9</v>
      </c>
      <c r="BK26" s="8">
        <v>930.98</v>
      </c>
      <c r="BL26" s="2" t="s">
        <v>538</v>
      </c>
      <c r="BM26" s="7">
        <v>1</v>
      </c>
      <c r="BN26" s="7">
        <v>1</v>
      </c>
      <c r="BO26" s="4">
        <v>4</v>
      </c>
      <c r="BP26" s="8">
        <v>346.34</v>
      </c>
      <c r="BQ26" s="4"/>
      <c r="BR26" s="8"/>
      <c r="BS26" s="7"/>
      <c r="BT26" s="7"/>
      <c r="BU26" s="2" t="s">
        <v>138</v>
      </c>
      <c r="BV26" s="2" t="s">
        <v>129</v>
      </c>
      <c r="BW26" s="2" t="s">
        <v>539</v>
      </c>
      <c r="BX26" s="2" t="s">
        <v>540</v>
      </c>
      <c r="BY26" s="2" t="s">
        <v>141</v>
      </c>
      <c r="BZ26" s="2" t="s">
        <v>132</v>
      </c>
      <c r="CA26" s="4"/>
      <c r="CB26" s="8"/>
      <c r="CC26" s="4"/>
      <c r="CD26" s="8"/>
      <c r="CE26" s="7"/>
      <c r="CF26" s="7"/>
      <c r="CG26" s="2" t="s">
        <v>168</v>
      </c>
      <c r="CH26" s="2" t="s">
        <v>129</v>
      </c>
      <c r="CI26" s="2" t="s">
        <v>132</v>
      </c>
      <c r="CJ26" s="2" t="s">
        <v>132</v>
      </c>
      <c r="CK26" s="2" t="s">
        <v>141</v>
      </c>
      <c r="CL26" s="2" t="s">
        <v>132</v>
      </c>
      <c r="CM26" s="4">
        <v>2</v>
      </c>
      <c r="CN26" s="8">
        <v>227.74</v>
      </c>
      <c r="CO26" s="4"/>
      <c r="CP26" s="8"/>
      <c r="CQ26" s="7"/>
      <c r="CR26" s="7"/>
      <c r="CS26" s="2" t="s">
        <v>138</v>
      </c>
      <c r="CT26" s="2" t="s">
        <v>129</v>
      </c>
      <c r="CU26" s="2" t="s">
        <v>537</v>
      </c>
      <c r="CV26" s="2" t="s">
        <v>541</v>
      </c>
      <c r="CW26" s="2" t="s">
        <v>141</v>
      </c>
      <c r="CX26" s="2" t="s">
        <v>132</v>
      </c>
      <c r="CY26" s="4"/>
      <c r="CZ26" s="8"/>
      <c r="DA26" s="4"/>
      <c r="DB26" s="8"/>
      <c r="DC26" s="7"/>
      <c r="DD26" s="7"/>
      <c r="DE26" s="2" t="s">
        <v>138</v>
      </c>
      <c r="DF26" s="2" t="s">
        <v>129</v>
      </c>
      <c r="DG26" s="2" t="s">
        <v>542</v>
      </c>
      <c r="DH26" s="2" t="s">
        <v>543</v>
      </c>
      <c r="DI26" s="2" t="s">
        <v>141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187</v>
      </c>
      <c r="DT26" s="2" t="s">
        <v>544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138</v>
      </c>
      <c r="ED26" s="2" t="s">
        <v>129</v>
      </c>
      <c r="EE26" s="2" t="s">
        <v>545</v>
      </c>
      <c r="EF26" s="2" t="s">
        <v>546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168</v>
      </c>
      <c r="EP26" s="2" t="s">
        <v>129</v>
      </c>
      <c r="EQ26" s="2" t="s">
        <v>132</v>
      </c>
      <c r="ER26" s="2" t="s">
        <v>132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138</v>
      </c>
      <c r="FB26" s="2" t="s">
        <v>129</v>
      </c>
      <c r="FC26" s="2" t="s">
        <v>547</v>
      </c>
      <c r="FD26" s="2" t="s">
        <v>132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194</v>
      </c>
      <c r="FP26" s="2" t="s">
        <v>548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196</v>
      </c>
      <c r="GB26" s="2" t="s">
        <v>549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482</v>
      </c>
      <c r="GN26" s="2" t="s">
        <v>307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138</v>
      </c>
      <c r="GX26" s="2" t="s">
        <v>129</v>
      </c>
      <c r="GY26" s="2" t="s">
        <v>200</v>
      </c>
      <c r="GZ26" s="2" t="s">
        <v>550</v>
      </c>
      <c r="HA26" s="2" t="s">
        <v>141</v>
      </c>
      <c r="HB26" s="2" t="s">
        <v>132</v>
      </c>
      <c r="HC26" s="4">
        <v>1</v>
      </c>
      <c r="HD26" s="8">
        <v>122.98</v>
      </c>
      <c r="HE26" s="4"/>
      <c r="HF26" s="8"/>
      <c r="HG26" s="7"/>
      <c r="HH26" s="7"/>
      <c r="HI26" s="2" t="s">
        <v>138</v>
      </c>
      <c r="HJ26" s="2" t="s">
        <v>129</v>
      </c>
      <c r="HK26" s="2" t="s">
        <v>467</v>
      </c>
      <c r="HL26" s="2" t="s">
        <v>371</v>
      </c>
      <c r="HM26" s="2" t="s">
        <v>141</v>
      </c>
      <c r="HN26" s="2" t="s">
        <v>132</v>
      </c>
      <c r="HO26" s="4">
        <v>2</v>
      </c>
      <c r="HP26" s="8">
        <v>233.92</v>
      </c>
      <c r="HQ26" s="4"/>
      <c r="HR26" s="8"/>
      <c r="HS26" s="7"/>
      <c r="HT26" s="7"/>
      <c r="HU26" s="2" t="s">
        <v>138</v>
      </c>
      <c r="HV26" s="2" t="s">
        <v>129</v>
      </c>
      <c r="HW26" s="2" t="s">
        <v>551</v>
      </c>
      <c r="HX26" s="2" t="s">
        <v>552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129</v>
      </c>
      <c r="II26" s="2" t="s">
        <v>164</v>
      </c>
      <c r="IJ26" s="2" t="s">
        <v>132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138</v>
      </c>
      <c r="IT26" s="2" t="s">
        <v>129</v>
      </c>
      <c r="IU26" s="2" t="s">
        <v>205</v>
      </c>
      <c r="IV26" s="2" t="s">
        <v>553</v>
      </c>
      <c r="IW26" s="2" t="s">
        <v>141</v>
      </c>
      <c r="IX26" s="2" t="s">
        <v>132</v>
      </c>
      <c r="IY26" s="4"/>
      <c r="IZ26" s="8"/>
      <c r="JA26" s="4"/>
      <c r="JB26" s="8"/>
      <c r="JC26" s="7"/>
      <c r="JD26" s="7"/>
      <c r="JE26" s="2" t="s">
        <v>138</v>
      </c>
      <c r="JF26" s="2" t="s">
        <v>129</v>
      </c>
      <c r="JG26" s="2" t="s">
        <v>554</v>
      </c>
      <c r="JH26" s="2" t="s">
        <v>555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138</v>
      </c>
      <c r="KD26" s="2" t="s">
        <v>165</v>
      </c>
      <c r="KE26" s="2" t="s">
        <v>556</v>
      </c>
      <c r="KF26" s="2" t="s">
        <v>557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168</v>
      </c>
      <c r="KP26" s="2" t="s">
        <v>129</v>
      </c>
      <c r="KQ26" s="2" t="s">
        <v>132</v>
      </c>
      <c r="KR26" s="2" t="s">
        <v>132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169</v>
      </c>
      <c r="LN26" s="2" t="s">
        <v>129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168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168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169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168</v>
      </c>
      <c r="NJ26" s="2" t="s">
        <v>129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168</v>
      </c>
      <c r="NV26" s="2" t="s">
        <v>170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169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168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138</v>
      </c>
      <c r="PR26" s="2" t="s">
        <v>170</v>
      </c>
      <c r="PS26" s="2" t="s">
        <v>209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168</v>
      </c>
      <c r="QP26" s="2" t="s">
        <v>170</v>
      </c>
      <c r="QQ26" s="2" t="s">
        <v>132</v>
      </c>
      <c r="QR26" s="2" t="s">
        <v>132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168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138</v>
      </c>
      <c r="RN26" s="2" t="s">
        <v>170</v>
      </c>
      <c r="RO26" s="2" t="s">
        <v>211</v>
      </c>
      <c r="RP26" s="2" t="s">
        <v>132</v>
      </c>
      <c r="RQ26" s="2" t="s">
        <v>141</v>
      </c>
      <c r="RR26" s="2" t="s">
        <v>132</v>
      </c>
    </row>
    <row r="27">
      <c r="A27" s="2" t="s">
        <v>558</v>
      </c>
      <c r="B27" s="2" t="s">
        <v>121</v>
      </c>
      <c r="C27" s="2" t="s">
        <v>122</v>
      </c>
      <c r="D27" s="2" t="s">
        <v>510</v>
      </c>
      <c r="E27" s="2" t="s">
        <v>511</v>
      </c>
      <c r="F27" s="2" t="s">
        <v>559</v>
      </c>
      <c r="G27" s="2" t="s">
        <v>559</v>
      </c>
      <c r="H27" s="2" t="s">
        <v>559</v>
      </c>
      <c r="I27" s="2" t="s">
        <v>560</v>
      </c>
      <c r="J27" s="2" t="s">
        <v>127</v>
      </c>
      <c r="K27" s="2" t="s">
        <v>561</v>
      </c>
      <c r="L27" s="3">
        <v>113.85</v>
      </c>
      <c r="M27" s="3">
        <v>119.54</v>
      </c>
      <c r="N27" s="3">
        <v>249.99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562</v>
      </c>
      <c r="T27" s="2" t="s">
        <v>132</v>
      </c>
      <c r="U27" s="2" t="s">
        <v>132</v>
      </c>
      <c r="V27" s="2" t="s">
        <v>134</v>
      </c>
      <c r="W27" s="2" t="s">
        <v>135</v>
      </c>
      <c r="X27" s="2" t="s">
        <v>132</v>
      </c>
      <c r="Y27" s="2" t="s">
        <v>563</v>
      </c>
      <c r="Z27" s="4">
        <v>162</v>
      </c>
      <c r="AA27" s="4">
        <f>=ROUNDDOWN(17.4193548387097,0)</f>
      </c>
      <c r="AB27" s="5">
        <v>9.3</v>
      </c>
      <c r="AC27" s="2" t="s">
        <v>564</v>
      </c>
      <c r="AD27" s="4">
        <v>150</v>
      </c>
      <c r="AE27" s="4">
        <v>150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82</v>
      </c>
      <c r="AQ27" s="8">
        <v>10506.5</v>
      </c>
      <c r="AR27" s="4"/>
      <c r="AS27" s="8"/>
      <c r="AT27" s="7"/>
      <c r="AU27" s="7"/>
      <c r="AV27" s="4">
        <v>82</v>
      </c>
      <c r="AW27" s="8">
        <v>10506.5</v>
      </c>
      <c r="AX27" s="4"/>
      <c r="AY27" s="8"/>
      <c r="AZ27" s="7"/>
      <c r="BA27" s="7"/>
      <c r="BB27" s="7">
        <v>1</v>
      </c>
      <c r="BC27" s="4">
        <v>82</v>
      </c>
      <c r="BD27" s="8">
        <v>10506.5</v>
      </c>
      <c r="BE27" s="4"/>
      <c r="BF27" s="8"/>
      <c r="BG27" s="7"/>
      <c r="BH27" s="7"/>
      <c r="BI27" s="7">
        <v>1</v>
      </c>
      <c r="BJ27" s="4">
        <v>82</v>
      </c>
      <c r="BK27" s="8">
        <v>10506.5</v>
      </c>
      <c r="BL27" s="2" t="s">
        <v>565</v>
      </c>
      <c r="BM27" s="7">
        <v>1</v>
      </c>
      <c r="BN27" s="7">
        <v>1</v>
      </c>
      <c r="BO27" s="4">
        <v>20</v>
      </c>
      <c r="BP27" s="8">
        <v>2128.5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566</v>
      </c>
      <c r="BX27" s="2" t="s">
        <v>567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210</v>
      </c>
      <c r="CH27" s="2" t="s">
        <v>170</v>
      </c>
      <c r="CI27" s="2" t="s">
        <v>132</v>
      </c>
      <c r="CJ27" s="2" t="s">
        <v>568</v>
      </c>
      <c r="CK27" s="2" t="s">
        <v>141</v>
      </c>
      <c r="CL27" s="2" t="s">
        <v>132</v>
      </c>
      <c r="CM27" s="4">
        <v>41</v>
      </c>
      <c r="CN27" s="8">
        <v>5621.75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404</v>
      </c>
      <c r="CV27" s="2" t="s">
        <v>522</v>
      </c>
      <c r="CW27" s="2" t="s">
        <v>141</v>
      </c>
      <c r="CX27" s="2" t="s">
        <v>132</v>
      </c>
      <c r="CY27" s="4">
        <v>6</v>
      </c>
      <c r="CZ27" s="8">
        <v>864</v>
      </c>
      <c r="DA27" s="4"/>
      <c r="DB27" s="8"/>
      <c r="DC27" s="7"/>
      <c r="DD27" s="7"/>
      <c r="DE27" s="2" t="s">
        <v>138</v>
      </c>
      <c r="DF27" s="2" t="s">
        <v>129</v>
      </c>
      <c r="DG27" s="2" t="s">
        <v>569</v>
      </c>
      <c r="DH27" s="2" t="s">
        <v>532</v>
      </c>
      <c r="DI27" s="2" t="s">
        <v>141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414</v>
      </c>
      <c r="DT27" s="2" t="s">
        <v>570</v>
      </c>
      <c r="DU27" s="2" t="s">
        <v>141</v>
      </c>
      <c r="DV27" s="2" t="s">
        <v>132</v>
      </c>
      <c r="DW27" s="4">
        <v>10</v>
      </c>
      <c r="DX27" s="8">
        <v>1246.7</v>
      </c>
      <c r="DY27" s="4"/>
      <c r="DZ27" s="8"/>
      <c r="EA27" s="7"/>
      <c r="EB27" s="7"/>
      <c r="EC27" s="2" t="s">
        <v>138</v>
      </c>
      <c r="ED27" s="2" t="s">
        <v>129</v>
      </c>
      <c r="EE27" s="2" t="s">
        <v>416</v>
      </c>
      <c r="EF27" s="2" t="s">
        <v>431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168</v>
      </c>
      <c r="EP27" s="2" t="s">
        <v>129</v>
      </c>
      <c r="EQ27" s="2" t="s">
        <v>132</v>
      </c>
      <c r="ER27" s="2" t="s">
        <v>132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138</v>
      </c>
      <c r="FB27" s="2" t="s">
        <v>170</v>
      </c>
      <c r="FC27" s="2" t="s">
        <v>418</v>
      </c>
      <c r="FD27" s="2" t="s">
        <v>571</v>
      </c>
      <c r="FE27" s="2" t="s">
        <v>141</v>
      </c>
      <c r="FF27" s="2" t="s">
        <v>132</v>
      </c>
      <c r="FG27" s="4">
        <v>5</v>
      </c>
      <c r="FH27" s="8">
        <v>645.55</v>
      </c>
      <c r="FI27" s="4"/>
      <c r="FJ27" s="8"/>
      <c r="FK27" s="7"/>
      <c r="FL27" s="7"/>
      <c r="FM27" s="2" t="s">
        <v>138</v>
      </c>
      <c r="FN27" s="2" t="s">
        <v>129</v>
      </c>
      <c r="FO27" s="2" t="s">
        <v>194</v>
      </c>
      <c r="FP27" s="2" t="s">
        <v>572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573</v>
      </c>
      <c r="GB27" s="2" t="s">
        <v>574</v>
      </c>
      <c r="GC27" s="2" t="s">
        <v>141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343</v>
      </c>
      <c r="GN27" s="2" t="s">
        <v>575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129</v>
      </c>
      <c r="GY27" s="2" t="s">
        <v>425</v>
      </c>
      <c r="GZ27" s="2" t="s">
        <v>132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129</v>
      </c>
      <c r="HK27" s="2" t="s">
        <v>576</v>
      </c>
      <c r="HL27" s="2" t="s">
        <v>577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428</v>
      </c>
      <c r="HX27" s="2" t="s">
        <v>578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138</v>
      </c>
      <c r="IH27" s="2" t="s">
        <v>129</v>
      </c>
      <c r="II27" s="2" t="s">
        <v>164</v>
      </c>
      <c r="IJ27" s="2" t="s">
        <v>132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153</v>
      </c>
      <c r="IT27" s="2" t="s">
        <v>129</v>
      </c>
      <c r="IU27" s="2" t="s">
        <v>132</v>
      </c>
      <c r="IV27" s="2" t="s">
        <v>132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138</v>
      </c>
      <c r="JF27" s="2" t="s">
        <v>129</v>
      </c>
      <c r="JG27" s="2" t="s">
        <v>521</v>
      </c>
      <c r="JH27" s="2" t="s">
        <v>579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138</v>
      </c>
      <c r="KD27" s="2" t="s">
        <v>165</v>
      </c>
      <c r="KE27" s="2" t="s">
        <v>166</v>
      </c>
      <c r="KF27" s="2" t="s">
        <v>262</v>
      </c>
      <c r="KG27" s="2" t="s">
        <v>141</v>
      </c>
      <c r="KH27" s="2" t="s">
        <v>132</v>
      </c>
      <c r="KI27" s="4"/>
      <c r="KJ27" s="8"/>
      <c r="KK27" s="4"/>
      <c r="KL27" s="8"/>
      <c r="KM27" s="7"/>
      <c r="KN27" s="7"/>
      <c r="KO27" s="2" t="s">
        <v>168</v>
      </c>
      <c r="KP27" s="2" t="s">
        <v>129</v>
      </c>
      <c r="KQ27" s="2" t="s">
        <v>132</v>
      </c>
      <c r="KR27" s="2" t="s">
        <v>132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169</v>
      </c>
      <c r="LN27" s="2" t="s">
        <v>129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168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168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168</v>
      </c>
      <c r="NJ27" s="2" t="s">
        <v>129</v>
      </c>
      <c r="NK27" s="2" t="s">
        <v>132</v>
      </c>
      <c r="NL27" s="2" t="s">
        <v>132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168</v>
      </c>
      <c r="NV27" s="2" t="s">
        <v>170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169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168</v>
      </c>
      <c r="OT27" s="2" t="s">
        <v>129</v>
      </c>
      <c r="OU27" s="2" t="s">
        <v>132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138</v>
      </c>
      <c r="PR27" s="2" t="s">
        <v>170</v>
      </c>
      <c r="PS27" s="2" t="s">
        <v>209</v>
      </c>
      <c r="PT27" s="2" t="s">
        <v>132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138</v>
      </c>
      <c r="QP27" s="2" t="s">
        <v>170</v>
      </c>
      <c r="QQ27" s="2" t="s">
        <v>263</v>
      </c>
      <c r="QR27" s="2" t="s">
        <v>132</v>
      </c>
      <c r="QS27" s="2" t="s">
        <v>141</v>
      </c>
      <c r="QT27" s="2" t="s">
        <v>132</v>
      </c>
      <c r="QU27" s="4"/>
      <c r="QV27" s="8"/>
      <c r="QW27" s="4"/>
      <c r="QX27" s="8"/>
      <c r="QY27" s="7"/>
      <c r="QZ27" s="7"/>
      <c r="RA27" s="2" t="s">
        <v>168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138</v>
      </c>
      <c r="RN27" s="2" t="s">
        <v>170</v>
      </c>
      <c r="RO27" s="2" t="s">
        <v>580</v>
      </c>
      <c r="RP27" s="2" t="s">
        <v>581</v>
      </c>
      <c r="RQ27" s="2" t="s">
        <v>141</v>
      </c>
      <c r="RR27" s="2" t="s">
        <v>132</v>
      </c>
    </row>
    <row r="28">
      <c r="A28" s="2" t="s">
        <v>582</v>
      </c>
      <c r="B28" s="2" t="s">
        <v>121</v>
      </c>
      <c r="C28" s="2" t="s">
        <v>122</v>
      </c>
      <c r="D28" s="2" t="s">
        <v>510</v>
      </c>
      <c r="E28" s="2" t="s">
        <v>511</v>
      </c>
      <c r="F28" s="2" t="s">
        <v>583</v>
      </c>
      <c r="G28" s="2" t="s">
        <v>583</v>
      </c>
      <c r="H28" s="2" t="s">
        <v>583</v>
      </c>
      <c r="I28" s="2" t="s">
        <v>584</v>
      </c>
      <c r="J28" s="2" t="s">
        <v>127</v>
      </c>
      <c r="K28" s="2" t="s">
        <v>585</v>
      </c>
      <c r="L28" s="3">
        <v>81.97</v>
      </c>
      <c r="M28" s="3">
        <v>86.07</v>
      </c>
      <c r="N28" s="3">
        <v>189.99</v>
      </c>
      <c r="O28" s="2" t="s">
        <v>129</v>
      </c>
      <c r="P28" s="2" t="s">
        <v>475</v>
      </c>
      <c r="Q28" s="2" t="s">
        <v>131</v>
      </c>
      <c r="R28" s="2" t="s">
        <v>132</v>
      </c>
      <c r="S28" s="2" t="s">
        <v>586</v>
      </c>
      <c r="T28" s="2" t="s">
        <v>132</v>
      </c>
      <c r="U28" s="2" t="s">
        <v>132</v>
      </c>
      <c r="V28" s="2" t="s">
        <v>134</v>
      </c>
      <c r="W28" s="2" t="s">
        <v>135</v>
      </c>
      <c r="X28" s="2" t="s">
        <v>132</v>
      </c>
      <c r="Y28" s="2" t="s">
        <v>587</v>
      </c>
      <c r="Z28" s="4">
        <v>3</v>
      </c>
      <c r="AA28" s="4">
        <f>=ROUNDDOWN(0.272727272727273,0)</f>
      </c>
      <c r="AB28" s="5">
        <v>11</v>
      </c>
      <c r="AC28" s="2" t="s">
        <v>216</v>
      </c>
      <c r="AD28" s="4">
        <v>300</v>
      </c>
      <c r="AE28" s="4">
        <v>300</v>
      </c>
      <c r="AF28" s="6">
        <v>65</v>
      </c>
      <c r="AG28" s="6"/>
      <c r="AH28" s="7">
        <v>0.6032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100</v>
      </c>
      <c r="AQ28" s="8">
        <v>8120.02</v>
      </c>
      <c r="AR28" s="4"/>
      <c r="AS28" s="8"/>
      <c r="AT28" s="7"/>
      <c r="AU28" s="7"/>
      <c r="AV28" s="4">
        <v>100</v>
      </c>
      <c r="AW28" s="8">
        <v>8120.02</v>
      </c>
      <c r="AX28" s="4"/>
      <c r="AY28" s="8"/>
      <c r="AZ28" s="7"/>
      <c r="BA28" s="7"/>
      <c r="BB28" s="7">
        <v>1</v>
      </c>
      <c r="BC28" s="4">
        <v>100</v>
      </c>
      <c r="BD28" s="8">
        <v>8120.02</v>
      </c>
      <c r="BE28" s="4"/>
      <c r="BF28" s="8"/>
      <c r="BG28" s="7"/>
      <c r="BH28" s="7"/>
      <c r="BI28" s="7">
        <v>1</v>
      </c>
      <c r="BJ28" s="4">
        <v>100</v>
      </c>
      <c r="BK28" s="8">
        <v>8120.02</v>
      </c>
      <c r="BL28" s="2" t="s">
        <v>588</v>
      </c>
      <c r="BM28" s="7">
        <v>1</v>
      </c>
      <c r="BN28" s="7">
        <v>1</v>
      </c>
      <c r="BO28" s="4">
        <v>68</v>
      </c>
      <c r="BP28" s="8">
        <v>5218.76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589</v>
      </c>
      <c r="BX28" s="2" t="s">
        <v>590</v>
      </c>
      <c r="BY28" s="2" t="s">
        <v>141</v>
      </c>
      <c r="BZ28" s="2" t="s">
        <v>132</v>
      </c>
      <c r="CA28" s="4"/>
      <c r="CB28" s="8"/>
      <c r="CC28" s="4"/>
      <c r="CD28" s="8"/>
      <c r="CE28" s="7"/>
      <c r="CF28" s="7"/>
      <c r="CG28" s="2" t="s">
        <v>210</v>
      </c>
      <c r="CH28" s="2" t="s">
        <v>170</v>
      </c>
      <c r="CI28" s="2" t="s">
        <v>132</v>
      </c>
      <c r="CJ28" s="2" t="s">
        <v>591</v>
      </c>
      <c r="CK28" s="2" t="s">
        <v>141</v>
      </c>
      <c r="CL28" s="2" t="s">
        <v>132</v>
      </c>
      <c r="CM28" s="4">
        <v>4</v>
      </c>
      <c r="CN28" s="8">
        <v>358.04</v>
      </c>
      <c r="CO28" s="4"/>
      <c r="CP28" s="8"/>
      <c r="CQ28" s="7"/>
      <c r="CR28" s="7"/>
      <c r="CS28" s="2" t="s">
        <v>138</v>
      </c>
      <c r="CT28" s="2" t="s">
        <v>129</v>
      </c>
      <c r="CU28" s="2" t="s">
        <v>592</v>
      </c>
      <c r="CV28" s="2" t="s">
        <v>593</v>
      </c>
      <c r="CW28" s="2" t="s">
        <v>141</v>
      </c>
      <c r="CX28" s="2" t="s">
        <v>132</v>
      </c>
      <c r="CY28" s="4">
        <v>3</v>
      </c>
      <c r="CZ28" s="8">
        <v>294.99</v>
      </c>
      <c r="DA28" s="4"/>
      <c r="DB28" s="8"/>
      <c r="DC28" s="7"/>
      <c r="DD28" s="7"/>
      <c r="DE28" s="2" t="s">
        <v>138</v>
      </c>
      <c r="DF28" s="2" t="s">
        <v>129</v>
      </c>
      <c r="DG28" s="2" t="s">
        <v>594</v>
      </c>
      <c r="DH28" s="2" t="s">
        <v>590</v>
      </c>
      <c r="DI28" s="2" t="s">
        <v>141</v>
      </c>
      <c r="DJ28" s="2" t="s">
        <v>132</v>
      </c>
      <c r="DK28" s="4"/>
      <c r="DL28" s="8"/>
      <c r="DM28" s="4"/>
      <c r="DN28" s="8"/>
      <c r="DO28" s="7"/>
      <c r="DP28" s="7"/>
      <c r="DQ28" s="2" t="s">
        <v>138</v>
      </c>
      <c r="DR28" s="2" t="s">
        <v>129</v>
      </c>
      <c r="DS28" s="2" t="s">
        <v>147</v>
      </c>
      <c r="DT28" s="2" t="s">
        <v>595</v>
      </c>
      <c r="DU28" s="2" t="s">
        <v>141</v>
      </c>
      <c r="DV28" s="2" t="s">
        <v>132</v>
      </c>
      <c r="DW28" s="4">
        <v>21</v>
      </c>
      <c r="DX28" s="8">
        <v>1844.01</v>
      </c>
      <c r="DY28" s="4"/>
      <c r="DZ28" s="8"/>
      <c r="EA28" s="7"/>
      <c r="EB28" s="7"/>
      <c r="EC28" s="2" t="s">
        <v>138</v>
      </c>
      <c r="ED28" s="2" t="s">
        <v>129</v>
      </c>
      <c r="EE28" s="2" t="s">
        <v>596</v>
      </c>
      <c r="EF28" s="2" t="s">
        <v>597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168</v>
      </c>
      <c r="EP28" s="2" t="s">
        <v>129</v>
      </c>
      <c r="EQ28" s="2" t="s">
        <v>132</v>
      </c>
      <c r="ER28" s="2" t="s">
        <v>132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138</v>
      </c>
      <c r="FB28" s="2" t="s">
        <v>170</v>
      </c>
      <c r="FC28" s="2" t="s">
        <v>464</v>
      </c>
      <c r="FD28" s="2" t="s">
        <v>465</v>
      </c>
      <c r="FE28" s="2" t="s">
        <v>141</v>
      </c>
      <c r="FF28" s="2" t="s">
        <v>132</v>
      </c>
      <c r="FG28" s="4"/>
      <c r="FH28" s="8"/>
      <c r="FI28" s="4"/>
      <c r="FJ28" s="8"/>
      <c r="FK28" s="7"/>
      <c r="FL28" s="7"/>
      <c r="FM28" s="2" t="s">
        <v>138</v>
      </c>
      <c r="FN28" s="2" t="s">
        <v>129</v>
      </c>
      <c r="FO28" s="2" t="s">
        <v>598</v>
      </c>
      <c r="FP28" s="2" t="s">
        <v>572</v>
      </c>
      <c r="FQ28" s="2" t="s">
        <v>141</v>
      </c>
      <c r="FR28" s="2" t="s">
        <v>132</v>
      </c>
      <c r="FS28" s="4">
        <v>2</v>
      </c>
      <c r="FT28" s="8">
        <v>218.3</v>
      </c>
      <c r="FU28" s="4"/>
      <c r="FV28" s="8"/>
      <c r="FW28" s="7"/>
      <c r="FX28" s="7"/>
      <c r="FY28" s="2" t="s">
        <v>138</v>
      </c>
      <c r="FZ28" s="2" t="s">
        <v>129</v>
      </c>
      <c r="GA28" s="2" t="s">
        <v>597</v>
      </c>
      <c r="GB28" s="2" t="s">
        <v>599</v>
      </c>
      <c r="GC28" s="2" t="s">
        <v>141</v>
      </c>
      <c r="GD28" s="2" t="s">
        <v>132</v>
      </c>
      <c r="GE28" s="4"/>
      <c r="GF28" s="8"/>
      <c r="GG28" s="4"/>
      <c r="GH28" s="8"/>
      <c r="GI28" s="7"/>
      <c r="GJ28" s="7"/>
      <c r="GK28" s="2" t="s">
        <v>138</v>
      </c>
      <c r="GL28" s="2" t="s">
        <v>129</v>
      </c>
      <c r="GM28" s="2" t="s">
        <v>198</v>
      </c>
      <c r="GN28" s="2" t="s">
        <v>600</v>
      </c>
      <c r="GO28" s="2" t="s">
        <v>141</v>
      </c>
      <c r="GP28" s="2" t="s">
        <v>132</v>
      </c>
      <c r="GQ28" s="4"/>
      <c r="GR28" s="8"/>
      <c r="GS28" s="4"/>
      <c r="GT28" s="8"/>
      <c r="GU28" s="7"/>
      <c r="GV28" s="7"/>
      <c r="GW28" s="2" t="s">
        <v>159</v>
      </c>
      <c r="GX28" s="2" t="s">
        <v>129</v>
      </c>
      <c r="GY28" s="2" t="s">
        <v>132</v>
      </c>
      <c r="GZ28" s="2" t="s">
        <v>132</v>
      </c>
      <c r="HA28" s="2" t="s">
        <v>141</v>
      </c>
      <c r="HB28" s="2" t="s">
        <v>132</v>
      </c>
      <c r="HC28" s="4">
        <v>2</v>
      </c>
      <c r="HD28" s="8">
        <v>185.92</v>
      </c>
      <c r="HE28" s="4"/>
      <c r="HF28" s="8"/>
      <c r="HG28" s="7"/>
      <c r="HH28" s="7"/>
      <c r="HI28" s="2" t="s">
        <v>138</v>
      </c>
      <c r="HJ28" s="2" t="s">
        <v>129</v>
      </c>
      <c r="HK28" s="2" t="s">
        <v>160</v>
      </c>
      <c r="HL28" s="2" t="s">
        <v>601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138</v>
      </c>
      <c r="HV28" s="2" t="s">
        <v>129</v>
      </c>
      <c r="HW28" s="2" t="s">
        <v>602</v>
      </c>
      <c r="HX28" s="2" t="s">
        <v>603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138</v>
      </c>
      <c r="IH28" s="2" t="s">
        <v>129</v>
      </c>
      <c r="II28" s="2" t="s">
        <v>164</v>
      </c>
      <c r="IJ28" s="2" t="s">
        <v>132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138</v>
      </c>
      <c r="IT28" s="2" t="s">
        <v>129</v>
      </c>
      <c r="IU28" s="2" t="s">
        <v>205</v>
      </c>
      <c r="IV28" s="2" t="s">
        <v>304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138</v>
      </c>
      <c r="JF28" s="2" t="s">
        <v>129</v>
      </c>
      <c r="JG28" s="2" t="s">
        <v>592</v>
      </c>
      <c r="JH28" s="2" t="s">
        <v>604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138</v>
      </c>
      <c r="KD28" s="2" t="s">
        <v>165</v>
      </c>
      <c r="KE28" s="2" t="s">
        <v>605</v>
      </c>
      <c r="KF28" s="2" t="s">
        <v>606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168</v>
      </c>
      <c r="KP28" s="2" t="s">
        <v>129</v>
      </c>
      <c r="KQ28" s="2" t="s">
        <v>132</v>
      </c>
      <c r="KR28" s="2" t="s">
        <v>132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169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168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168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168</v>
      </c>
      <c r="NJ28" s="2" t="s">
        <v>129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168</v>
      </c>
      <c r="NV28" s="2" t="s">
        <v>170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169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168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153</v>
      </c>
      <c r="PR28" s="2" t="s">
        <v>129</v>
      </c>
      <c r="PS28" s="2" t="s">
        <v>132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138</v>
      </c>
      <c r="QP28" s="2" t="s">
        <v>170</v>
      </c>
      <c r="QQ28" s="2" t="s">
        <v>607</v>
      </c>
      <c r="QR28" s="2" t="s">
        <v>608</v>
      </c>
      <c r="QS28" s="2" t="s">
        <v>141</v>
      </c>
      <c r="QT28" s="2" t="s">
        <v>132</v>
      </c>
      <c r="QU28" s="4"/>
      <c r="QV28" s="8"/>
      <c r="QW28" s="4"/>
      <c r="QX28" s="8"/>
      <c r="QY28" s="7"/>
      <c r="QZ28" s="7"/>
      <c r="RA28" s="2" t="s">
        <v>168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138</v>
      </c>
      <c r="RN28" s="2" t="s">
        <v>170</v>
      </c>
      <c r="RO28" s="2" t="s">
        <v>174</v>
      </c>
      <c r="RP28" s="2" t="s">
        <v>609</v>
      </c>
      <c r="RQ28" s="2" t="s">
        <v>141</v>
      </c>
      <c r="RR28" s="2" t="s">
        <v>132</v>
      </c>
    </row>
    <row r="29">
      <c r="A29" s="2" t="s">
        <v>610</v>
      </c>
      <c r="B29" s="2" t="s">
        <v>121</v>
      </c>
      <c r="C29" s="2" t="s">
        <v>122</v>
      </c>
      <c r="D29" s="2" t="s">
        <v>510</v>
      </c>
      <c r="E29" s="2" t="s">
        <v>511</v>
      </c>
      <c r="F29" s="2" t="s">
        <v>611</v>
      </c>
      <c r="G29" s="2" t="s">
        <v>611</v>
      </c>
      <c r="H29" s="2" t="s">
        <v>611</v>
      </c>
      <c r="I29" s="2" t="s">
        <v>612</v>
      </c>
      <c r="J29" s="2" t="s">
        <v>127</v>
      </c>
      <c r="K29" s="2" t="s">
        <v>585</v>
      </c>
      <c r="L29" s="3">
        <v>72</v>
      </c>
      <c r="M29" s="3">
        <v>75.6</v>
      </c>
      <c r="N29" s="3">
        <v>149.99</v>
      </c>
      <c r="O29" s="2" t="s">
        <v>129</v>
      </c>
      <c r="P29" s="2" t="s">
        <v>475</v>
      </c>
      <c r="Q29" s="2" t="s">
        <v>131</v>
      </c>
      <c r="R29" s="2" t="s">
        <v>132</v>
      </c>
      <c r="S29" s="2" t="s">
        <v>613</v>
      </c>
      <c r="T29" s="2" t="s">
        <v>132</v>
      </c>
      <c r="U29" s="2" t="s">
        <v>132</v>
      </c>
      <c r="V29" s="2" t="s">
        <v>134</v>
      </c>
      <c r="W29" s="2" t="s">
        <v>332</v>
      </c>
      <c r="X29" s="2" t="s">
        <v>132</v>
      </c>
      <c r="Y29" s="2" t="s">
        <v>587</v>
      </c>
      <c r="Z29" s="4">
        <v>101</v>
      </c>
      <c r="AA29" s="4">
        <f>=ROUNDDOWN(25.25,0)</f>
      </c>
      <c r="AB29" s="5">
        <v>4</v>
      </c>
      <c r="AC29" s="2" t="s">
        <v>564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39</v>
      </c>
      <c r="AQ29" s="8">
        <v>3118.95</v>
      </c>
      <c r="AR29" s="4"/>
      <c r="AS29" s="8"/>
      <c r="AT29" s="7"/>
      <c r="AU29" s="7"/>
      <c r="AV29" s="4">
        <v>39</v>
      </c>
      <c r="AW29" s="8">
        <v>3118.95</v>
      </c>
      <c r="AX29" s="4"/>
      <c r="AY29" s="8"/>
      <c r="AZ29" s="7"/>
      <c r="BA29" s="7"/>
      <c r="BB29" s="7">
        <v>1</v>
      </c>
      <c r="BC29" s="4">
        <v>39</v>
      </c>
      <c r="BD29" s="8">
        <v>3118.95</v>
      </c>
      <c r="BE29" s="4"/>
      <c r="BF29" s="8"/>
      <c r="BG29" s="7"/>
      <c r="BH29" s="7"/>
      <c r="BI29" s="7">
        <v>1</v>
      </c>
      <c r="BJ29" s="4">
        <v>39</v>
      </c>
      <c r="BK29" s="8">
        <v>3118.95</v>
      </c>
      <c r="BL29" s="2" t="s">
        <v>614</v>
      </c>
      <c r="BM29" s="7">
        <v>1</v>
      </c>
      <c r="BN29" s="7">
        <v>1</v>
      </c>
      <c r="BO29" s="4">
        <v>9</v>
      </c>
      <c r="BP29" s="8">
        <v>581.53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596</v>
      </c>
      <c r="BX29" s="2" t="s">
        <v>615</v>
      </c>
      <c r="BY29" s="2" t="s">
        <v>141</v>
      </c>
      <c r="BZ29" s="2" t="s">
        <v>132</v>
      </c>
      <c r="CA29" s="4"/>
      <c r="CB29" s="8"/>
      <c r="CC29" s="4"/>
      <c r="CD29" s="8"/>
      <c r="CE29" s="7"/>
      <c r="CF29" s="7"/>
      <c r="CG29" s="2" t="s">
        <v>138</v>
      </c>
      <c r="CH29" s="2" t="s">
        <v>129</v>
      </c>
      <c r="CI29" s="2" t="s">
        <v>132</v>
      </c>
      <c r="CJ29" s="2" t="s">
        <v>616</v>
      </c>
      <c r="CK29" s="2" t="s">
        <v>141</v>
      </c>
      <c r="CL29" s="2" t="s">
        <v>132</v>
      </c>
      <c r="CM29" s="4">
        <v>8</v>
      </c>
      <c r="CN29" s="8">
        <v>677.86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617</v>
      </c>
      <c r="CV29" s="2" t="s">
        <v>618</v>
      </c>
      <c r="CW29" s="2" t="s">
        <v>141</v>
      </c>
      <c r="CX29" s="2" t="s">
        <v>132</v>
      </c>
      <c r="CY29" s="4">
        <v>7</v>
      </c>
      <c r="CZ29" s="8">
        <v>605.92</v>
      </c>
      <c r="DA29" s="4"/>
      <c r="DB29" s="8"/>
      <c r="DC29" s="7"/>
      <c r="DD29" s="7"/>
      <c r="DE29" s="2" t="s">
        <v>138</v>
      </c>
      <c r="DF29" s="2" t="s">
        <v>129</v>
      </c>
      <c r="DG29" s="2" t="s">
        <v>619</v>
      </c>
      <c r="DH29" s="2" t="s">
        <v>620</v>
      </c>
      <c r="DI29" s="2" t="s">
        <v>141</v>
      </c>
      <c r="DJ29" s="2" t="s">
        <v>132</v>
      </c>
      <c r="DK29" s="4">
        <v>2</v>
      </c>
      <c r="DL29" s="8">
        <v>201.78</v>
      </c>
      <c r="DM29" s="4"/>
      <c r="DN29" s="8"/>
      <c r="DO29" s="7"/>
      <c r="DP29" s="7"/>
      <c r="DQ29" s="2" t="s">
        <v>138</v>
      </c>
      <c r="DR29" s="2" t="s">
        <v>129</v>
      </c>
      <c r="DS29" s="2" t="s">
        <v>414</v>
      </c>
      <c r="DT29" s="2" t="s">
        <v>621</v>
      </c>
      <c r="DU29" s="2" t="s">
        <v>141</v>
      </c>
      <c r="DV29" s="2" t="s">
        <v>132</v>
      </c>
      <c r="DW29" s="4">
        <v>4</v>
      </c>
      <c r="DX29" s="8">
        <v>299.6</v>
      </c>
      <c r="DY29" s="4"/>
      <c r="DZ29" s="8"/>
      <c r="EA29" s="7"/>
      <c r="EB29" s="7"/>
      <c r="EC29" s="2" t="s">
        <v>138</v>
      </c>
      <c r="ED29" s="2" t="s">
        <v>129</v>
      </c>
      <c r="EE29" s="2" t="s">
        <v>592</v>
      </c>
      <c r="EF29" s="2" t="s">
        <v>622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168</v>
      </c>
      <c r="EP29" s="2" t="s">
        <v>129</v>
      </c>
      <c r="EQ29" s="2" t="s">
        <v>132</v>
      </c>
      <c r="ER29" s="2" t="s">
        <v>132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481</v>
      </c>
      <c r="FB29" s="2" t="s">
        <v>129</v>
      </c>
      <c r="FC29" s="2" t="s">
        <v>132</v>
      </c>
      <c r="FD29" s="2" t="s">
        <v>132</v>
      </c>
      <c r="FE29" s="2" t="s">
        <v>141</v>
      </c>
      <c r="FF29" s="2" t="s">
        <v>132</v>
      </c>
      <c r="FG29" s="4">
        <v>6</v>
      </c>
      <c r="FH29" s="8">
        <v>489.9</v>
      </c>
      <c r="FI29" s="4"/>
      <c r="FJ29" s="8"/>
      <c r="FK29" s="7"/>
      <c r="FL29" s="7"/>
      <c r="FM29" s="2" t="s">
        <v>138</v>
      </c>
      <c r="FN29" s="2" t="s">
        <v>129</v>
      </c>
      <c r="FO29" s="2" t="s">
        <v>154</v>
      </c>
      <c r="FP29" s="2" t="s">
        <v>623</v>
      </c>
      <c r="FQ29" s="2" t="s">
        <v>141</v>
      </c>
      <c r="FR29" s="2" t="s">
        <v>132</v>
      </c>
      <c r="FS29" s="4">
        <v>2</v>
      </c>
      <c r="FT29" s="8">
        <v>186.76</v>
      </c>
      <c r="FU29" s="4"/>
      <c r="FV29" s="8"/>
      <c r="FW29" s="7"/>
      <c r="FX29" s="7"/>
      <c r="FY29" s="2" t="s">
        <v>138</v>
      </c>
      <c r="FZ29" s="2" t="s">
        <v>129</v>
      </c>
      <c r="GA29" s="2" t="s">
        <v>597</v>
      </c>
      <c r="GB29" s="2" t="s">
        <v>624</v>
      </c>
      <c r="GC29" s="2" t="s">
        <v>141</v>
      </c>
      <c r="GD29" s="2" t="s">
        <v>132</v>
      </c>
      <c r="GE29" s="4">
        <v>1</v>
      </c>
      <c r="GF29" s="8">
        <v>75.6</v>
      </c>
      <c r="GG29" s="4"/>
      <c r="GH29" s="8"/>
      <c r="GI29" s="7"/>
      <c r="GJ29" s="7"/>
      <c r="GK29" s="2" t="s">
        <v>138</v>
      </c>
      <c r="GL29" s="2" t="s">
        <v>129</v>
      </c>
      <c r="GM29" s="2" t="s">
        <v>198</v>
      </c>
      <c r="GN29" s="2" t="s">
        <v>158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159</v>
      </c>
      <c r="GX29" s="2" t="s">
        <v>129</v>
      </c>
      <c r="GY29" s="2" t="s">
        <v>132</v>
      </c>
      <c r="GZ29" s="2" t="s">
        <v>132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129</v>
      </c>
      <c r="HK29" s="2" t="s">
        <v>160</v>
      </c>
      <c r="HL29" s="2" t="s">
        <v>132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138</v>
      </c>
      <c r="HV29" s="2" t="s">
        <v>129</v>
      </c>
      <c r="HW29" s="2" t="s">
        <v>602</v>
      </c>
      <c r="HX29" s="2" t="s">
        <v>625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138</v>
      </c>
      <c r="IH29" s="2" t="s">
        <v>129</v>
      </c>
      <c r="II29" s="2" t="s">
        <v>164</v>
      </c>
      <c r="IJ29" s="2" t="s">
        <v>132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153</v>
      </c>
      <c r="IT29" s="2" t="s">
        <v>129</v>
      </c>
      <c r="IU29" s="2" t="s">
        <v>132</v>
      </c>
      <c r="IV29" s="2" t="s">
        <v>132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138</v>
      </c>
      <c r="JF29" s="2" t="s">
        <v>129</v>
      </c>
      <c r="JG29" s="2" t="s">
        <v>617</v>
      </c>
      <c r="JH29" s="2" t="s">
        <v>626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138</v>
      </c>
      <c r="KD29" s="2" t="s">
        <v>165</v>
      </c>
      <c r="KE29" s="2" t="s">
        <v>627</v>
      </c>
      <c r="KF29" s="2" t="s">
        <v>628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168</v>
      </c>
      <c r="KP29" s="2" t="s">
        <v>129</v>
      </c>
      <c r="KQ29" s="2" t="s">
        <v>132</v>
      </c>
      <c r="KR29" s="2" t="s">
        <v>132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169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168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168</v>
      </c>
      <c r="ML29" s="2" t="s">
        <v>129</v>
      </c>
      <c r="MM29" s="2" t="s">
        <v>132</v>
      </c>
      <c r="MN29" s="2" t="s">
        <v>132</v>
      </c>
      <c r="MO29" s="2" t="s">
        <v>141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168</v>
      </c>
      <c r="NJ29" s="2" t="s">
        <v>129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168</v>
      </c>
      <c r="NV29" s="2" t="s">
        <v>170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169</v>
      </c>
      <c r="OH29" s="2" t="s">
        <v>129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210</v>
      </c>
      <c r="OT29" s="2" t="s">
        <v>129</v>
      </c>
      <c r="OU29" s="2" t="s">
        <v>132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138</v>
      </c>
      <c r="PR29" s="2" t="s">
        <v>170</v>
      </c>
      <c r="PS29" s="2" t="s">
        <v>171</v>
      </c>
      <c r="PT29" s="2" t="s">
        <v>132</v>
      </c>
      <c r="PU29" s="2" t="s">
        <v>141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138</v>
      </c>
      <c r="QP29" s="2" t="s">
        <v>170</v>
      </c>
      <c r="QQ29" s="2" t="s">
        <v>607</v>
      </c>
      <c r="QR29" s="2" t="s">
        <v>629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168</v>
      </c>
      <c r="RB29" s="2" t="s">
        <v>129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138</v>
      </c>
      <c r="RN29" s="2" t="s">
        <v>170</v>
      </c>
      <c r="RO29" s="2" t="s">
        <v>630</v>
      </c>
      <c r="RP29" s="2" t="s">
        <v>631</v>
      </c>
      <c r="RQ29" s="2" t="s">
        <v>141</v>
      </c>
      <c r="RR29" s="2" t="s">
        <v>132</v>
      </c>
    </row>
    <row r="30">
      <c r="A30" s="2" t="s">
        <v>632</v>
      </c>
      <c r="B30" s="2" t="s">
        <v>121</v>
      </c>
      <c r="C30" s="2" t="s">
        <v>122</v>
      </c>
      <c r="D30" s="2" t="s">
        <v>510</v>
      </c>
      <c r="E30" s="2" t="s">
        <v>511</v>
      </c>
      <c r="F30" s="2" t="s">
        <v>633</v>
      </c>
      <c r="G30" s="2" t="s">
        <v>633</v>
      </c>
      <c r="H30" s="2" t="s">
        <v>633</v>
      </c>
      <c r="I30" s="2" t="s">
        <v>634</v>
      </c>
      <c r="J30" s="2" t="s">
        <v>127</v>
      </c>
      <c r="K30" s="2" t="s">
        <v>635</v>
      </c>
      <c r="L30" s="3">
        <v>52</v>
      </c>
      <c r="M30" s="3">
        <v>54.6</v>
      </c>
      <c r="N30" s="3">
        <v>109.99</v>
      </c>
      <c r="O30" s="2" t="s">
        <v>129</v>
      </c>
      <c r="P30" s="2" t="s">
        <v>385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180</v>
      </c>
      <c r="V30" s="2" t="s">
        <v>181</v>
      </c>
      <c r="W30" s="2" t="s">
        <v>636</v>
      </c>
      <c r="X30" s="2" t="s">
        <v>135</v>
      </c>
      <c r="Y30" s="2" t="s">
        <v>489</v>
      </c>
      <c r="Z30" s="4">
        <v>34</v>
      </c>
      <c r="AA30" s="4">
        <f>=ROUNDDOWN(17,0)</f>
      </c>
      <c r="AB30" s="5">
        <v>2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16</v>
      </c>
      <c r="AQ30" s="8">
        <v>944.94</v>
      </c>
      <c r="AR30" s="4"/>
      <c r="AS30" s="8"/>
      <c r="AT30" s="7"/>
      <c r="AU30" s="7"/>
      <c r="AV30" s="4">
        <v>16</v>
      </c>
      <c r="AW30" s="8">
        <v>944.94</v>
      </c>
      <c r="AX30" s="4"/>
      <c r="AY30" s="8"/>
      <c r="AZ30" s="7"/>
      <c r="BA30" s="7"/>
      <c r="BB30" s="7">
        <v>1</v>
      </c>
      <c r="BC30" s="4">
        <v>31</v>
      </c>
      <c r="BD30" s="8">
        <v>1766.87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0.5348</v>
      </c>
      <c r="BJ30" s="4">
        <v>16</v>
      </c>
      <c r="BK30" s="8">
        <v>944.94</v>
      </c>
      <c r="BL30" s="2" t="s">
        <v>637</v>
      </c>
      <c r="BM30" s="7">
        <v>1</v>
      </c>
      <c r="BN30" s="7">
        <v>1</v>
      </c>
      <c r="BO30" s="4">
        <v>1</v>
      </c>
      <c r="BP30" s="8">
        <v>54.6</v>
      </c>
      <c r="BQ30" s="4"/>
      <c r="BR30" s="8"/>
      <c r="BS30" s="7"/>
      <c r="BT30" s="7"/>
      <c r="BU30" s="2" t="s">
        <v>138</v>
      </c>
      <c r="BV30" s="2" t="s">
        <v>129</v>
      </c>
      <c r="BW30" s="2" t="s">
        <v>393</v>
      </c>
      <c r="BX30" s="2" t="s">
        <v>638</v>
      </c>
      <c r="BY30" s="2" t="s">
        <v>141</v>
      </c>
      <c r="BZ30" s="2" t="s">
        <v>132</v>
      </c>
      <c r="CA30" s="4"/>
      <c r="CB30" s="8"/>
      <c r="CC30" s="4"/>
      <c r="CD30" s="8"/>
      <c r="CE30" s="7"/>
      <c r="CF30" s="7"/>
      <c r="CG30" s="2" t="s">
        <v>210</v>
      </c>
      <c r="CH30" s="2" t="s">
        <v>129</v>
      </c>
      <c r="CI30" s="2" t="s">
        <v>132</v>
      </c>
      <c r="CJ30" s="2" t="s">
        <v>132</v>
      </c>
      <c r="CK30" s="2" t="s">
        <v>141</v>
      </c>
      <c r="CL30" s="2" t="s">
        <v>132</v>
      </c>
      <c r="CM30" s="4">
        <v>9</v>
      </c>
      <c r="CN30" s="8">
        <v>527.8</v>
      </c>
      <c r="CO30" s="4"/>
      <c r="CP30" s="8"/>
      <c r="CQ30" s="7"/>
      <c r="CR30" s="7"/>
      <c r="CS30" s="2" t="s">
        <v>138</v>
      </c>
      <c r="CT30" s="2" t="s">
        <v>129</v>
      </c>
      <c r="CU30" s="2" t="s">
        <v>493</v>
      </c>
      <c r="CV30" s="2" t="s">
        <v>639</v>
      </c>
      <c r="CW30" s="2" t="s">
        <v>141</v>
      </c>
      <c r="CX30" s="2" t="s">
        <v>132</v>
      </c>
      <c r="CY30" s="4">
        <v>4</v>
      </c>
      <c r="CZ30" s="8">
        <v>240.24</v>
      </c>
      <c r="DA30" s="4"/>
      <c r="DB30" s="8"/>
      <c r="DC30" s="7"/>
      <c r="DD30" s="7"/>
      <c r="DE30" s="2" t="s">
        <v>138</v>
      </c>
      <c r="DF30" s="2" t="s">
        <v>129</v>
      </c>
      <c r="DG30" s="2" t="s">
        <v>640</v>
      </c>
      <c r="DH30" s="2" t="s">
        <v>641</v>
      </c>
      <c r="DI30" s="2" t="s">
        <v>141</v>
      </c>
      <c r="DJ30" s="2" t="s">
        <v>132</v>
      </c>
      <c r="DK30" s="4">
        <v>2</v>
      </c>
      <c r="DL30" s="8">
        <v>122.3</v>
      </c>
      <c r="DM30" s="4"/>
      <c r="DN30" s="8"/>
      <c r="DO30" s="7"/>
      <c r="DP30" s="7"/>
      <c r="DQ30" s="2" t="s">
        <v>138</v>
      </c>
      <c r="DR30" s="2" t="s">
        <v>129</v>
      </c>
      <c r="DS30" s="2" t="s">
        <v>396</v>
      </c>
      <c r="DT30" s="2" t="s">
        <v>642</v>
      </c>
      <c r="DU30" s="2" t="s">
        <v>141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129</v>
      </c>
      <c r="EE30" s="2" t="s">
        <v>397</v>
      </c>
      <c r="EF30" s="2" t="s">
        <v>132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168</v>
      </c>
      <c r="EP30" s="2" t="s">
        <v>129</v>
      </c>
      <c r="EQ30" s="2" t="s">
        <v>132</v>
      </c>
      <c r="ER30" s="2" t="s">
        <v>132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168</v>
      </c>
      <c r="FB30" s="2" t="s">
        <v>129</v>
      </c>
      <c r="FC30" s="2" t="s">
        <v>132</v>
      </c>
      <c r="FD30" s="2" t="s">
        <v>132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168</v>
      </c>
      <c r="FN30" s="2" t="s">
        <v>129</v>
      </c>
      <c r="FO30" s="2" t="s">
        <v>132</v>
      </c>
      <c r="FP30" s="2" t="s">
        <v>132</v>
      </c>
      <c r="FQ30" s="2" t="s">
        <v>141</v>
      </c>
      <c r="FR30" s="2" t="s">
        <v>132</v>
      </c>
      <c r="FS30" s="4"/>
      <c r="FT30" s="8"/>
      <c r="FU30" s="4"/>
      <c r="FV30" s="8"/>
      <c r="FW30" s="7"/>
      <c r="FX30" s="7"/>
      <c r="FY30" s="2" t="s">
        <v>153</v>
      </c>
      <c r="FZ30" s="2" t="s">
        <v>129</v>
      </c>
      <c r="GA30" s="2" t="s">
        <v>132</v>
      </c>
      <c r="GB30" s="2" t="s">
        <v>132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168</v>
      </c>
      <c r="GL30" s="2" t="s">
        <v>129</v>
      </c>
      <c r="GM30" s="2" t="s">
        <v>132</v>
      </c>
      <c r="GN30" s="2" t="s">
        <v>132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168</v>
      </c>
      <c r="GX30" s="2" t="s">
        <v>129</v>
      </c>
      <c r="GY30" s="2" t="s">
        <v>132</v>
      </c>
      <c r="GZ30" s="2" t="s">
        <v>132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210</v>
      </c>
      <c r="HJ30" s="2" t="s">
        <v>129</v>
      </c>
      <c r="HK30" s="2" t="s">
        <v>132</v>
      </c>
      <c r="HL30" s="2" t="s">
        <v>132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210</v>
      </c>
      <c r="HV30" s="2" t="s">
        <v>129</v>
      </c>
      <c r="HW30" s="2" t="s">
        <v>132</v>
      </c>
      <c r="HX30" s="2" t="s">
        <v>132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138</v>
      </c>
      <c r="IH30" s="2" t="s">
        <v>129</v>
      </c>
      <c r="II30" s="2" t="s">
        <v>493</v>
      </c>
      <c r="IJ30" s="2" t="s">
        <v>132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168</v>
      </c>
      <c r="IT30" s="2" t="s">
        <v>129</v>
      </c>
      <c r="IU30" s="2" t="s">
        <v>132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138</v>
      </c>
      <c r="JF30" s="2" t="s">
        <v>129</v>
      </c>
      <c r="JG30" s="2" t="s">
        <v>493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168</v>
      </c>
      <c r="JR30" s="2" t="s">
        <v>129</v>
      </c>
      <c r="JS30" s="2" t="s">
        <v>132</v>
      </c>
      <c r="JT30" s="2" t="s">
        <v>132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132</v>
      </c>
      <c r="KD30" s="2" t="s">
        <v>132</v>
      </c>
      <c r="KE30" s="2" t="s">
        <v>132</v>
      </c>
      <c r="KF30" s="2" t="s">
        <v>132</v>
      </c>
      <c r="KG30" s="2" t="s">
        <v>132</v>
      </c>
      <c r="KH30" s="2" t="s">
        <v>132</v>
      </c>
      <c r="KI30" s="4"/>
      <c r="KJ30" s="8"/>
      <c r="KK30" s="4"/>
      <c r="KL30" s="8"/>
      <c r="KM30" s="7"/>
      <c r="KN30" s="7"/>
      <c r="KO30" s="2" t="s">
        <v>168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168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169</v>
      </c>
      <c r="LN30" s="2" t="s">
        <v>129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168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168</v>
      </c>
      <c r="ML30" s="2" t="s">
        <v>129</v>
      </c>
      <c r="MM30" s="2" t="s">
        <v>132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169</v>
      </c>
      <c r="NJ30" s="2" t="s">
        <v>129</v>
      </c>
      <c r="NK30" s="2" t="s">
        <v>132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168</v>
      </c>
      <c r="NV30" s="2" t="s">
        <v>129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169</v>
      </c>
      <c r="OH30" s="2" t="s">
        <v>129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168</v>
      </c>
      <c r="OT30" s="2" t="s">
        <v>129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168</v>
      </c>
      <c r="PF30" s="2" t="s">
        <v>129</v>
      </c>
      <c r="PG30" s="2" t="s">
        <v>132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168</v>
      </c>
      <c r="PR30" s="2" t="s">
        <v>129</v>
      </c>
      <c r="PS30" s="2" t="s">
        <v>132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168</v>
      </c>
      <c r="QD30" s="2" t="s">
        <v>129</v>
      </c>
      <c r="QE30" s="2" t="s">
        <v>132</v>
      </c>
      <c r="QF30" s="2" t="s">
        <v>132</v>
      </c>
      <c r="QG30" s="2" t="s">
        <v>141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168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168</v>
      </c>
      <c r="RN30" s="2" t="s">
        <v>129</v>
      </c>
      <c r="RO30" s="2" t="s">
        <v>132</v>
      </c>
      <c r="RP30" s="2" t="s">
        <v>132</v>
      </c>
      <c r="RQ30" s="2" t="s">
        <v>141</v>
      </c>
      <c r="RR30" s="2" t="s">
        <v>132</v>
      </c>
    </row>
    <row r="31">
      <c r="A31" s="2" t="s">
        <v>643</v>
      </c>
      <c r="B31" s="2" t="s">
        <v>121</v>
      </c>
      <c r="C31" s="2" t="s">
        <v>122</v>
      </c>
      <c r="D31" s="2" t="s">
        <v>510</v>
      </c>
      <c r="E31" s="2" t="s">
        <v>511</v>
      </c>
      <c r="F31" s="2" t="s">
        <v>633</v>
      </c>
      <c r="G31" s="2" t="s">
        <v>633</v>
      </c>
      <c r="H31" s="2" t="s">
        <v>633</v>
      </c>
      <c r="I31" s="2" t="s">
        <v>644</v>
      </c>
      <c r="J31" s="2" t="s">
        <v>127</v>
      </c>
      <c r="K31" s="2" t="s">
        <v>645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385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180</v>
      </c>
      <c r="V31" s="2" t="s">
        <v>181</v>
      </c>
      <c r="W31" s="2" t="s">
        <v>636</v>
      </c>
      <c r="X31" s="2" t="s">
        <v>135</v>
      </c>
      <c r="Y31" s="2" t="s">
        <v>489</v>
      </c>
      <c r="Z31" s="4">
        <v>92</v>
      </c>
      <c r="AA31" s="4">
        <f>=ROUNDDOWN(46,0)</f>
      </c>
      <c r="AB31" s="5">
        <v>2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8</v>
      </c>
      <c r="AQ31" s="8">
        <v>456.11</v>
      </c>
      <c r="AR31" s="4"/>
      <c r="AS31" s="8"/>
      <c r="AT31" s="7"/>
      <c r="AU31" s="7"/>
      <c r="AV31" s="4">
        <v>8</v>
      </c>
      <c r="AW31" s="8">
        <v>456.11</v>
      </c>
      <c r="AX31" s="4"/>
      <c r="AY31" s="8"/>
      <c r="AZ31" s="7"/>
      <c r="BA31" s="7"/>
      <c r="BB31" s="7">
        <v>1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>
        <v>0.2581</v>
      </c>
      <c r="BJ31" s="4">
        <v>8</v>
      </c>
      <c r="BK31" s="8">
        <v>456.11</v>
      </c>
      <c r="BL31" s="2" t="s">
        <v>646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129</v>
      </c>
      <c r="BW31" s="2" t="s">
        <v>393</v>
      </c>
      <c r="BX31" s="2" t="s">
        <v>132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210</v>
      </c>
      <c r="CH31" s="2" t="s">
        <v>129</v>
      </c>
      <c r="CI31" s="2" t="s">
        <v>132</v>
      </c>
      <c r="CJ31" s="2" t="s">
        <v>132</v>
      </c>
      <c r="CK31" s="2" t="s">
        <v>141</v>
      </c>
      <c r="CL31" s="2" t="s">
        <v>132</v>
      </c>
      <c r="CM31" s="4">
        <v>7</v>
      </c>
      <c r="CN31" s="8">
        <v>393.12</v>
      </c>
      <c r="CO31" s="4"/>
      <c r="CP31" s="8"/>
      <c r="CQ31" s="7"/>
      <c r="CR31" s="7"/>
      <c r="CS31" s="2" t="s">
        <v>138</v>
      </c>
      <c r="CT31" s="2" t="s">
        <v>129</v>
      </c>
      <c r="CU31" s="2" t="s">
        <v>493</v>
      </c>
      <c r="CV31" s="2" t="s">
        <v>489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138</v>
      </c>
      <c r="DF31" s="2" t="s">
        <v>129</v>
      </c>
      <c r="DG31" s="2" t="s">
        <v>640</v>
      </c>
      <c r="DH31" s="2" t="s">
        <v>132</v>
      </c>
      <c r="DI31" s="2" t="s">
        <v>141</v>
      </c>
      <c r="DJ31" s="2" t="s">
        <v>132</v>
      </c>
      <c r="DK31" s="4"/>
      <c r="DL31" s="8"/>
      <c r="DM31" s="4"/>
      <c r="DN31" s="8"/>
      <c r="DO31" s="7"/>
      <c r="DP31" s="7"/>
      <c r="DQ31" s="2" t="s">
        <v>138</v>
      </c>
      <c r="DR31" s="2" t="s">
        <v>129</v>
      </c>
      <c r="DS31" s="2" t="s">
        <v>396</v>
      </c>
      <c r="DT31" s="2" t="s">
        <v>132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138</v>
      </c>
      <c r="ED31" s="2" t="s">
        <v>129</v>
      </c>
      <c r="EE31" s="2" t="s">
        <v>397</v>
      </c>
      <c r="EF31" s="2" t="s">
        <v>132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168</v>
      </c>
      <c r="EP31" s="2" t="s">
        <v>129</v>
      </c>
      <c r="EQ31" s="2" t="s">
        <v>132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481</v>
      </c>
      <c r="FB31" s="2" t="s">
        <v>129</v>
      </c>
      <c r="FC31" s="2" t="s">
        <v>132</v>
      </c>
      <c r="FD31" s="2" t="s">
        <v>132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168</v>
      </c>
      <c r="FN31" s="2" t="s">
        <v>129</v>
      </c>
      <c r="FO31" s="2" t="s">
        <v>132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153</v>
      </c>
      <c r="FZ31" s="2" t="s">
        <v>129</v>
      </c>
      <c r="GA31" s="2" t="s">
        <v>132</v>
      </c>
      <c r="GB31" s="2" t="s">
        <v>132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168</v>
      </c>
      <c r="GL31" s="2" t="s">
        <v>129</v>
      </c>
      <c r="GM31" s="2" t="s">
        <v>132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168</v>
      </c>
      <c r="GX31" s="2" t="s">
        <v>129</v>
      </c>
      <c r="GY31" s="2" t="s">
        <v>132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210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210</v>
      </c>
      <c r="HV31" s="2" t="s">
        <v>129</v>
      </c>
      <c r="HW31" s="2" t="s">
        <v>132</v>
      </c>
      <c r="HX31" s="2" t="s">
        <v>132</v>
      </c>
      <c r="HY31" s="2" t="s">
        <v>141</v>
      </c>
      <c r="HZ31" s="2" t="s">
        <v>132</v>
      </c>
      <c r="IA31" s="4">
        <v>1</v>
      </c>
      <c r="IB31" s="8">
        <v>62.99</v>
      </c>
      <c r="IC31" s="4"/>
      <c r="ID31" s="8"/>
      <c r="IE31" s="7"/>
      <c r="IF31" s="7"/>
      <c r="IG31" s="2" t="s">
        <v>138</v>
      </c>
      <c r="IH31" s="2" t="s">
        <v>129</v>
      </c>
      <c r="II31" s="2" t="s">
        <v>493</v>
      </c>
      <c r="IJ31" s="2" t="s">
        <v>647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168</v>
      </c>
      <c r="IT31" s="2" t="s">
        <v>129</v>
      </c>
      <c r="IU31" s="2" t="s">
        <v>132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138</v>
      </c>
      <c r="JF31" s="2" t="s">
        <v>129</v>
      </c>
      <c r="JG31" s="2" t="s">
        <v>489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168</v>
      </c>
      <c r="JR31" s="2" t="s">
        <v>129</v>
      </c>
      <c r="JS31" s="2" t="s">
        <v>132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168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168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169</v>
      </c>
      <c r="LN31" s="2" t="s">
        <v>129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168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168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169</v>
      </c>
      <c r="NJ31" s="2" t="s">
        <v>129</v>
      </c>
      <c r="NK31" s="2" t="s">
        <v>132</v>
      </c>
      <c r="NL31" s="2" t="s">
        <v>132</v>
      </c>
      <c r="NM31" s="2" t="s">
        <v>141</v>
      </c>
      <c r="NN31" s="2" t="s">
        <v>132</v>
      </c>
      <c r="NO31" s="4"/>
      <c r="NP31" s="8"/>
      <c r="NQ31" s="4"/>
      <c r="NR31" s="8"/>
      <c r="NS31" s="7"/>
      <c r="NT31" s="7"/>
      <c r="NU31" s="2" t="s">
        <v>168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169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168</v>
      </c>
      <c r="OT31" s="2" t="s">
        <v>129</v>
      </c>
      <c r="OU31" s="2" t="s">
        <v>132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168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168</v>
      </c>
      <c r="PR31" s="2" t="s">
        <v>129</v>
      </c>
      <c r="PS31" s="2" t="s">
        <v>132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168</v>
      </c>
      <c r="QD31" s="2" t="s">
        <v>129</v>
      </c>
      <c r="QE31" s="2" t="s">
        <v>132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168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168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132</v>
      </c>
    </row>
    <row r="32">
      <c r="A32" s="2" t="s">
        <v>648</v>
      </c>
      <c r="B32" s="2" t="s">
        <v>121</v>
      </c>
      <c r="C32" s="2" t="s">
        <v>122</v>
      </c>
      <c r="D32" s="2" t="s">
        <v>510</v>
      </c>
      <c r="E32" s="2" t="s">
        <v>511</v>
      </c>
      <c r="F32" s="2" t="s">
        <v>633</v>
      </c>
      <c r="G32" s="2" t="s">
        <v>633</v>
      </c>
      <c r="H32" s="2" t="s">
        <v>633</v>
      </c>
      <c r="I32" s="2" t="s">
        <v>649</v>
      </c>
      <c r="J32" s="2" t="s">
        <v>127</v>
      </c>
      <c r="K32" s="2" t="s">
        <v>650</v>
      </c>
      <c r="L32" s="3">
        <v>52</v>
      </c>
      <c r="M32" s="3">
        <v>54.6</v>
      </c>
      <c r="N32" s="3">
        <v>109.99</v>
      </c>
      <c r="O32" s="2" t="s">
        <v>129</v>
      </c>
      <c r="P32" s="2" t="s">
        <v>385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180</v>
      </c>
      <c r="V32" s="2" t="s">
        <v>181</v>
      </c>
      <c r="W32" s="2" t="s">
        <v>636</v>
      </c>
      <c r="X32" s="2" t="s">
        <v>135</v>
      </c>
      <c r="Y32" s="2" t="s">
        <v>489</v>
      </c>
      <c r="Z32" s="4">
        <v>93</v>
      </c>
      <c r="AA32" s="4">
        <f>=ROUNDDOWN(155,0)</f>
      </c>
      <c r="AB32" s="5">
        <v>0.6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7</v>
      </c>
      <c r="AQ32" s="8">
        <v>365.82</v>
      </c>
      <c r="AR32" s="4"/>
      <c r="AS32" s="8"/>
      <c r="AT32" s="7"/>
      <c r="AU32" s="7"/>
      <c r="AV32" s="4">
        <v>7</v>
      </c>
      <c r="AW32" s="8">
        <v>365.82</v>
      </c>
      <c r="AX32" s="4"/>
      <c r="AY32" s="8"/>
      <c r="AZ32" s="7"/>
      <c r="BA32" s="7"/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0.207</v>
      </c>
      <c r="BJ32" s="4">
        <v>7</v>
      </c>
      <c r="BK32" s="8">
        <v>365.82</v>
      </c>
      <c r="BL32" s="2" t="s">
        <v>353</v>
      </c>
      <c r="BM32" s="7">
        <v>1</v>
      </c>
      <c r="BN32" s="7">
        <v>1</v>
      </c>
      <c r="BO32" s="4">
        <v>3</v>
      </c>
      <c r="BP32" s="8">
        <v>147.42</v>
      </c>
      <c r="BQ32" s="4"/>
      <c r="BR32" s="8"/>
      <c r="BS32" s="7"/>
      <c r="BT32" s="7"/>
      <c r="BU32" s="2" t="s">
        <v>138</v>
      </c>
      <c r="BV32" s="2" t="s">
        <v>129</v>
      </c>
      <c r="BW32" s="2" t="s">
        <v>393</v>
      </c>
      <c r="BX32" s="2" t="s">
        <v>651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210</v>
      </c>
      <c r="CH32" s="2" t="s">
        <v>129</v>
      </c>
      <c r="CI32" s="2" t="s">
        <v>132</v>
      </c>
      <c r="CJ32" s="2" t="s">
        <v>132</v>
      </c>
      <c r="CK32" s="2" t="s">
        <v>141</v>
      </c>
      <c r="CL32" s="2" t="s">
        <v>132</v>
      </c>
      <c r="CM32" s="4">
        <v>4</v>
      </c>
      <c r="CN32" s="8">
        <v>218.4</v>
      </c>
      <c r="CO32" s="4"/>
      <c r="CP32" s="8"/>
      <c r="CQ32" s="7"/>
      <c r="CR32" s="7"/>
      <c r="CS32" s="2" t="s">
        <v>138</v>
      </c>
      <c r="CT32" s="2" t="s">
        <v>129</v>
      </c>
      <c r="CU32" s="2" t="s">
        <v>493</v>
      </c>
      <c r="CV32" s="2" t="s">
        <v>493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138</v>
      </c>
      <c r="DF32" s="2" t="s">
        <v>129</v>
      </c>
      <c r="DG32" s="2" t="s">
        <v>640</v>
      </c>
      <c r="DH32" s="2" t="s">
        <v>132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138</v>
      </c>
      <c r="DR32" s="2" t="s">
        <v>129</v>
      </c>
      <c r="DS32" s="2" t="s">
        <v>396</v>
      </c>
      <c r="DT32" s="2" t="s">
        <v>132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138</v>
      </c>
      <c r="ED32" s="2" t="s">
        <v>129</v>
      </c>
      <c r="EE32" s="2" t="s">
        <v>397</v>
      </c>
      <c r="EF32" s="2" t="s">
        <v>132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168</v>
      </c>
      <c r="EP32" s="2" t="s">
        <v>129</v>
      </c>
      <c r="EQ32" s="2" t="s">
        <v>132</v>
      </c>
      <c r="ER32" s="2" t="s">
        <v>132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481</v>
      </c>
      <c r="FB32" s="2" t="s">
        <v>129</v>
      </c>
      <c r="FC32" s="2" t="s">
        <v>132</v>
      </c>
      <c r="FD32" s="2" t="s">
        <v>132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168</v>
      </c>
      <c r="FN32" s="2" t="s">
        <v>129</v>
      </c>
      <c r="FO32" s="2" t="s">
        <v>132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153</v>
      </c>
      <c r="FZ32" s="2" t="s">
        <v>129</v>
      </c>
      <c r="GA32" s="2" t="s">
        <v>132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168</v>
      </c>
      <c r="GL32" s="2" t="s">
        <v>129</v>
      </c>
      <c r="GM32" s="2" t="s">
        <v>132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168</v>
      </c>
      <c r="GX32" s="2" t="s">
        <v>129</v>
      </c>
      <c r="GY32" s="2" t="s">
        <v>132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210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210</v>
      </c>
      <c r="HV32" s="2" t="s">
        <v>129</v>
      </c>
      <c r="HW32" s="2" t="s">
        <v>132</v>
      </c>
      <c r="HX32" s="2" t="s">
        <v>132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138</v>
      </c>
      <c r="IH32" s="2" t="s">
        <v>129</v>
      </c>
      <c r="II32" s="2" t="s">
        <v>493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168</v>
      </c>
      <c r="IT32" s="2" t="s">
        <v>129</v>
      </c>
      <c r="IU32" s="2" t="s">
        <v>132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138</v>
      </c>
      <c r="JF32" s="2" t="s">
        <v>129</v>
      </c>
      <c r="JG32" s="2" t="s">
        <v>493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168</v>
      </c>
      <c r="JR32" s="2" t="s">
        <v>129</v>
      </c>
      <c r="JS32" s="2" t="s">
        <v>132</v>
      </c>
      <c r="JT32" s="2" t="s">
        <v>132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168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168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169</v>
      </c>
      <c r="LN32" s="2" t="s">
        <v>129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168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168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169</v>
      </c>
      <c r="NJ32" s="2" t="s">
        <v>129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168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169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168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168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168</v>
      </c>
      <c r="PR32" s="2" t="s">
        <v>129</v>
      </c>
      <c r="PS32" s="2" t="s">
        <v>132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168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168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168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132</v>
      </c>
    </row>
    <row r="33">
      <c r="A33" s="2" t="s">
        <v>652</v>
      </c>
      <c r="B33" s="2" t="s">
        <v>121</v>
      </c>
      <c r="C33" s="2" t="s">
        <v>122</v>
      </c>
      <c r="D33" s="2" t="s">
        <v>510</v>
      </c>
      <c r="E33" s="2" t="s">
        <v>511</v>
      </c>
      <c r="F33" s="2" t="s">
        <v>653</v>
      </c>
      <c r="G33" s="2" t="s">
        <v>653</v>
      </c>
      <c r="H33" s="2" t="s">
        <v>653</v>
      </c>
      <c r="I33" s="2" t="s">
        <v>654</v>
      </c>
      <c r="J33" s="2" t="s">
        <v>127</v>
      </c>
      <c r="K33" s="2" t="s">
        <v>655</v>
      </c>
      <c r="L33" s="3">
        <v>78.14</v>
      </c>
      <c r="M33" s="3">
        <v>82.05</v>
      </c>
      <c r="N33" s="3">
        <v>179.99</v>
      </c>
      <c r="O33" s="2" t="s">
        <v>129</v>
      </c>
      <c r="P33" s="2" t="s">
        <v>475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180</v>
      </c>
      <c r="V33" s="2" t="s">
        <v>181</v>
      </c>
      <c r="W33" s="2" t="s">
        <v>132</v>
      </c>
      <c r="X33" s="2" t="s">
        <v>132</v>
      </c>
      <c r="Y33" s="2" t="s">
        <v>656</v>
      </c>
      <c r="Z33" s="4">
        <v>64</v>
      </c>
      <c r="AA33" s="4">
        <f>=ROUNDDOWN(27.8260869565217,0)</f>
      </c>
      <c r="AB33" s="5">
        <v>2.3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19</v>
      </c>
      <c r="AQ33" s="8">
        <v>1688.94</v>
      </c>
      <c r="AR33" s="4"/>
      <c r="AS33" s="8"/>
      <c r="AT33" s="7"/>
      <c r="AU33" s="7"/>
      <c r="AV33" s="4">
        <v>19</v>
      </c>
      <c r="AW33" s="8">
        <v>1688.94</v>
      </c>
      <c r="AX33" s="4"/>
      <c r="AY33" s="8"/>
      <c r="AZ33" s="7"/>
      <c r="BA33" s="7"/>
      <c r="BB33" s="7">
        <v>1</v>
      </c>
      <c r="BC33" s="4">
        <v>19</v>
      </c>
      <c r="BD33" s="8">
        <v>1688.94</v>
      </c>
      <c r="BE33" s="4"/>
      <c r="BF33" s="8"/>
      <c r="BG33" s="7"/>
      <c r="BH33" s="7"/>
      <c r="BI33" s="7">
        <v>1</v>
      </c>
      <c r="BJ33" s="4">
        <v>19</v>
      </c>
      <c r="BK33" s="8">
        <v>1688.94</v>
      </c>
      <c r="BL33" s="2" t="s">
        <v>657</v>
      </c>
      <c r="BM33" s="7">
        <v>1</v>
      </c>
      <c r="BN33" s="7">
        <v>1</v>
      </c>
      <c r="BO33" s="4">
        <v>4</v>
      </c>
      <c r="BP33" s="8">
        <v>306.86</v>
      </c>
      <c r="BQ33" s="4"/>
      <c r="BR33" s="8"/>
      <c r="BS33" s="7"/>
      <c r="BT33" s="7"/>
      <c r="BU33" s="2" t="s">
        <v>138</v>
      </c>
      <c r="BV33" s="2" t="s">
        <v>129</v>
      </c>
      <c r="BW33" s="2" t="s">
        <v>658</v>
      </c>
      <c r="BX33" s="2" t="s">
        <v>659</v>
      </c>
      <c r="BY33" s="2" t="s">
        <v>141</v>
      </c>
      <c r="BZ33" s="2" t="s">
        <v>132</v>
      </c>
      <c r="CA33" s="4"/>
      <c r="CB33" s="8"/>
      <c r="CC33" s="4"/>
      <c r="CD33" s="8"/>
      <c r="CE33" s="7"/>
      <c r="CF33" s="7"/>
      <c r="CG33" s="2" t="s">
        <v>210</v>
      </c>
      <c r="CH33" s="2" t="s">
        <v>170</v>
      </c>
      <c r="CI33" s="2" t="s">
        <v>132</v>
      </c>
      <c r="CJ33" s="2" t="s">
        <v>132</v>
      </c>
      <c r="CK33" s="2" t="s">
        <v>141</v>
      </c>
      <c r="CL33" s="2" t="s">
        <v>132</v>
      </c>
      <c r="CM33" s="4">
        <v>1</v>
      </c>
      <c r="CN33" s="8">
        <v>82.05</v>
      </c>
      <c r="CO33" s="4"/>
      <c r="CP33" s="8"/>
      <c r="CQ33" s="7"/>
      <c r="CR33" s="7"/>
      <c r="CS33" s="2" t="s">
        <v>138</v>
      </c>
      <c r="CT33" s="2" t="s">
        <v>129</v>
      </c>
      <c r="CU33" s="2" t="s">
        <v>660</v>
      </c>
      <c r="CV33" s="2" t="s">
        <v>661</v>
      </c>
      <c r="CW33" s="2" t="s">
        <v>141</v>
      </c>
      <c r="CX33" s="2" t="s">
        <v>132</v>
      </c>
      <c r="CY33" s="4">
        <v>5</v>
      </c>
      <c r="CZ33" s="8">
        <v>454.3</v>
      </c>
      <c r="DA33" s="4"/>
      <c r="DB33" s="8"/>
      <c r="DC33" s="7"/>
      <c r="DD33" s="7"/>
      <c r="DE33" s="2" t="s">
        <v>138</v>
      </c>
      <c r="DF33" s="2" t="s">
        <v>129</v>
      </c>
      <c r="DG33" s="2" t="s">
        <v>662</v>
      </c>
      <c r="DH33" s="2" t="s">
        <v>663</v>
      </c>
      <c r="DI33" s="2" t="s">
        <v>141</v>
      </c>
      <c r="DJ33" s="2" t="s">
        <v>132</v>
      </c>
      <c r="DK33" s="4">
        <v>3</v>
      </c>
      <c r="DL33" s="8">
        <v>317.31</v>
      </c>
      <c r="DM33" s="4"/>
      <c r="DN33" s="8"/>
      <c r="DO33" s="7"/>
      <c r="DP33" s="7"/>
      <c r="DQ33" s="2" t="s">
        <v>138</v>
      </c>
      <c r="DR33" s="2" t="s">
        <v>129</v>
      </c>
      <c r="DS33" s="2" t="s">
        <v>249</v>
      </c>
      <c r="DT33" s="2" t="s">
        <v>664</v>
      </c>
      <c r="DU33" s="2" t="s">
        <v>141</v>
      </c>
      <c r="DV33" s="2" t="s">
        <v>132</v>
      </c>
      <c r="DW33" s="4">
        <v>1</v>
      </c>
      <c r="DX33" s="8">
        <v>80.33</v>
      </c>
      <c r="DY33" s="4"/>
      <c r="DZ33" s="8"/>
      <c r="EA33" s="7"/>
      <c r="EB33" s="7"/>
      <c r="EC33" s="2" t="s">
        <v>138</v>
      </c>
      <c r="ED33" s="2" t="s">
        <v>129</v>
      </c>
      <c r="EE33" s="2" t="s">
        <v>665</v>
      </c>
      <c r="EF33" s="2" t="s">
        <v>666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168</v>
      </c>
      <c r="EP33" s="2" t="s">
        <v>129</v>
      </c>
      <c r="EQ33" s="2" t="s">
        <v>132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138</v>
      </c>
      <c r="FB33" s="2" t="s">
        <v>170</v>
      </c>
      <c r="FC33" s="2" t="s">
        <v>464</v>
      </c>
      <c r="FD33" s="2" t="s">
        <v>667</v>
      </c>
      <c r="FE33" s="2" t="s">
        <v>141</v>
      </c>
      <c r="FF33" s="2" t="s">
        <v>132</v>
      </c>
      <c r="FG33" s="4">
        <v>2</v>
      </c>
      <c r="FH33" s="8">
        <v>177.22</v>
      </c>
      <c r="FI33" s="4"/>
      <c r="FJ33" s="8"/>
      <c r="FK33" s="7"/>
      <c r="FL33" s="7"/>
      <c r="FM33" s="2" t="s">
        <v>138</v>
      </c>
      <c r="FN33" s="2" t="s">
        <v>129</v>
      </c>
      <c r="FO33" s="2" t="s">
        <v>194</v>
      </c>
      <c r="FP33" s="2" t="s">
        <v>668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138</v>
      </c>
      <c r="FZ33" s="2" t="s">
        <v>129</v>
      </c>
      <c r="GA33" s="2" t="s">
        <v>528</v>
      </c>
      <c r="GB33" s="2" t="s">
        <v>669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198</v>
      </c>
      <c r="GN33" s="2" t="s">
        <v>670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159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>
        <v>2</v>
      </c>
      <c r="HD33" s="8">
        <v>177.22</v>
      </c>
      <c r="HE33" s="4"/>
      <c r="HF33" s="8"/>
      <c r="HG33" s="7"/>
      <c r="HH33" s="7"/>
      <c r="HI33" s="2" t="s">
        <v>138</v>
      </c>
      <c r="HJ33" s="2" t="s">
        <v>129</v>
      </c>
      <c r="HK33" s="2" t="s">
        <v>160</v>
      </c>
      <c r="HL33" s="2" t="s">
        <v>671</v>
      </c>
      <c r="HM33" s="2" t="s">
        <v>141</v>
      </c>
      <c r="HN33" s="2" t="s">
        <v>132</v>
      </c>
      <c r="HO33" s="4">
        <v>1</v>
      </c>
      <c r="HP33" s="8">
        <v>93.65</v>
      </c>
      <c r="HQ33" s="4"/>
      <c r="HR33" s="8"/>
      <c r="HS33" s="7"/>
      <c r="HT33" s="7"/>
      <c r="HU33" s="2" t="s">
        <v>138</v>
      </c>
      <c r="HV33" s="2" t="s">
        <v>129</v>
      </c>
      <c r="HW33" s="2" t="s">
        <v>672</v>
      </c>
      <c r="HX33" s="2" t="s">
        <v>673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138</v>
      </c>
      <c r="IH33" s="2" t="s">
        <v>129</v>
      </c>
      <c r="II33" s="2" t="s">
        <v>164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138</v>
      </c>
      <c r="IT33" s="2" t="s">
        <v>129</v>
      </c>
      <c r="IU33" s="2" t="s">
        <v>205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138</v>
      </c>
      <c r="JF33" s="2" t="s">
        <v>129</v>
      </c>
      <c r="JG33" s="2" t="s">
        <v>660</v>
      </c>
      <c r="JH33" s="2" t="s">
        <v>674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132</v>
      </c>
      <c r="JR33" s="2" t="s">
        <v>132</v>
      </c>
      <c r="JS33" s="2" t="s">
        <v>132</v>
      </c>
      <c r="JT33" s="2" t="s">
        <v>132</v>
      </c>
      <c r="JU33" s="2" t="s">
        <v>132</v>
      </c>
      <c r="JV33" s="2" t="s">
        <v>132</v>
      </c>
      <c r="JW33" s="4"/>
      <c r="JX33" s="8"/>
      <c r="JY33" s="4"/>
      <c r="JZ33" s="8"/>
      <c r="KA33" s="7"/>
      <c r="KB33" s="7"/>
      <c r="KC33" s="2" t="s">
        <v>138</v>
      </c>
      <c r="KD33" s="2" t="s">
        <v>165</v>
      </c>
      <c r="KE33" s="2" t="s">
        <v>675</v>
      </c>
      <c r="KF33" s="2" t="s">
        <v>676</v>
      </c>
      <c r="KG33" s="2" t="s">
        <v>141</v>
      </c>
      <c r="KH33" s="2" t="s">
        <v>132</v>
      </c>
      <c r="KI33" s="4"/>
      <c r="KJ33" s="8"/>
      <c r="KK33" s="4"/>
      <c r="KL33" s="8"/>
      <c r="KM33" s="7"/>
      <c r="KN33" s="7"/>
      <c r="KO33" s="2" t="s">
        <v>168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132</v>
      </c>
      <c r="LB33" s="2" t="s">
        <v>132</v>
      </c>
      <c r="LC33" s="2" t="s">
        <v>132</v>
      </c>
      <c r="LD33" s="2" t="s">
        <v>132</v>
      </c>
      <c r="LE33" s="2" t="s">
        <v>132</v>
      </c>
      <c r="LF33" s="2" t="s">
        <v>132</v>
      </c>
      <c r="LG33" s="4"/>
      <c r="LH33" s="8"/>
      <c r="LI33" s="4"/>
      <c r="LJ33" s="8"/>
      <c r="LK33" s="7"/>
      <c r="LL33" s="7"/>
      <c r="LM33" s="2" t="s">
        <v>169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168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168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168</v>
      </c>
      <c r="NJ33" s="2" t="s">
        <v>129</v>
      </c>
      <c r="NK33" s="2" t="s">
        <v>132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168</v>
      </c>
      <c r="NV33" s="2" t="s">
        <v>170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169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168</v>
      </c>
      <c r="OT33" s="2" t="s">
        <v>129</v>
      </c>
      <c r="OU33" s="2" t="s">
        <v>132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132</v>
      </c>
      <c r="PF33" s="2" t="s">
        <v>132</v>
      </c>
      <c r="PG33" s="2" t="s">
        <v>132</v>
      </c>
      <c r="PH33" s="2" t="s">
        <v>132</v>
      </c>
      <c r="PI33" s="2" t="s">
        <v>132</v>
      </c>
      <c r="PJ33" s="2" t="s">
        <v>132</v>
      </c>
      <c r="PK33" s="4"/>
      <c r="PL33" s="8"/>
      <c r="PM33" s="4"/>
      <c r="PN33" s="8"/>
      <c r="PO33" s="7"/>
      <c r="PP33" s="7"/>
      <c r="PQ33" s="2" t="s">
        <v>138</v>
      </c>
      <c r="PR33" s="2" t="s">
        <v>170</v>
      </c>
      <c r="PS33" s="2" t="s">
        <v>209</v>
      </c>
      <c r="PT33" s="2" t="s">
        <v>132</v>
      </c>
      <c r="PU33" s="2" t="s">
        <v>141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138</v>
      </c>
      <c r="QP33" s="2" t="s">
        <v>170</v>
      </c>
      <c r="QQ33" s="2" t="s">
        <v>263</v>
      </c>
      <c r="QR33" s="2" t="s">
        <v>132</v>
      </c>
      <c r="QS33" s="2" t="s">
        <v>141</v>
      </c>
      <c r="QT33" s="2" t="s">
        <v>132</v>
      </c>
      <c r="QU33" s="4"/>
      <c r="QV33" s="8"/>
      <c r="QW33" s="4"/>
      <c r="QX33" s="8"/>
      <c r="QY33" s="7"/>
      <c r="QZ33" s="7"/>
      <c r="RA33" s="2" t="s">
        <v>168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138</v>
      </c>
      <c r="RN33" s="2" t="s">
        <v>170</v>
      </c>
      <c r="RO33" s="2" t="s">
        <v>262</v>
      </c>
      <c r="RP33" s="2" t="s">
        <v>677</v>
      </c>
      <c r="RQ33" s="2" t="s">
        <v>141</v>
      </c>
      <c r="RR33" s="2" t="s">
        <v>132</v>
      </c>
    </row>
    <row r="34">
      <c r="A34" s="2" t="s">
        <v>678</v>
      </c>
      <c r="B34" s="2" t="s">
        <v>121</v>
      </c>
      <c r="C34" s="2" t="s">
        <v>122</v>
      </c>
      <c r="D34" s="2" t="s">
        <v>510</v>
      </c>
      <c r="E34" s="2" t="s">
        <v>511</v>
      </c>
      <c r="F34" s="2" t="s">
        <v>679</v>
      </c>
      <c r="G34" s="2" t="s">
        <v>679</v>
      </c>
      <c r="H34" s="2" t="s">
        <v>679</v>
      </c>
      <c r="I34" s="2" t="s">
        <v>680</v>
      </c>
      <c r="J34" s="2" t="s">
        <v>127</v>
      </c>
      <c r="K34" s="2" t="s">
        <v>645</v>
      </c>
      <c r="L34" s="3">
        <v>53</v>
      </c>
      <c r="M34" s="3">
        <v>55.65</v>
      </c>
      <c r="N34" s="3">
        <v>109.99</v>
      </c>
      <c r="O34" s="2" t="s">
        <v>129</v>
      </c>
      <c r="P34" s="2" t="s">
        <v>385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180</v>
      </c>
      <c r="V34" s="2" t="s">
        <v>181</v>
      </c>
      <c r="W34" s="2" t="s">
        <v>135</v>
      </c>
      <c r="X34" s="2" t="s">
        <v>636</v>
      </c>
      <c r="Y34" s="2" t="s">
        <v>489</v>
      </c>
      <c r="Z34" s="4">
        <v>72</v>
      </c>
      <c r="AA34" s="4">
        <f>=ROUNDDOWN(72,0)</f>
      </c>
      <c r="AB34" s="5">
        <v>1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8</v>
      </c>
      <c r="AQ34" s="8">
        <v>451.88</v>
      </c>
      <c r="AR34" s="4"/>
      <c r="AS34" s="8"/>
      <c r="AT34" s="7"/>
      <c r="AU34" s="7"/>
      <c r="AV34" s="4">
        <v>8</v>
      </c>
      <c r="AW34" s="8">
        <v>451.88</v>
      </c>
      <c r="AX34" s="4"/>
      <c r="AY34" s="8"/>
      <c r="AZ34" s="7"/>
      <c r="BA34" s="7"/>
      <c r="BB34" s="7">
        <v>1</v>
      </c>
      <c r="BC34" s="4">
        <v>19</v>
      </c>
      <c r="BD34" s="8">
        <v>1107.81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0.4079</v>
      </c>
      <c r="BJ34" s="4">
        <v>8</v>
      </c>
      <c r="BK34" s="8">
        <v>451.88</v>
      </c>
      <c r="BL34" s="2" t="s">
        <v>681</v>
      </c>
      <c r="BM34" s="7">
        <v>1</v>
      </c>
      <c r="BN34" s="7">
        <v>1</v>
      </c>
      <c r="BO34" s="4">
        <v>3</v>
      </c>
      <c r="BP34" s="8">
        <v>166.95</v>
      </c>
      <c r="BQ34" s="4"/>
      <c r="BR34" s="8"/>
      <c r="BS34" s="7"/>
      <c r="BT34" s="7"/>
      <c r="BU34" s="2" t="s">
        <v>138</v>
      </c>
      <c r="BV34" s="2" t="s">
        <v>129</v>
      </c>
      <c r="BW34" s="2" t="s">
        <v>393</v>
      </c>
      <c r="BX34" s="2" t="s">
        <v>682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210</v>
      </c>
      <c r="CH34" s="2" t="s">
        <v>129</v>
      </c>
      <c r="CI34" s="2" t="s">
        <v>132</v>
      </c>
      <c r="CJ34" s="2" t="s">
        <v>132</v>
      </c>
      <c r="CK34" s="2" t="s">
        <v>141</v>
      </c>
      <c r="CL34" s="2" t="s">
        <v>132</v>
      </c>
      <c r="CM34" s="4">
        <v>4</v>
      </c>
      <c r="CN34" s="8">
        <v>222.6</v>
      </c>
      <c r="CO34" s="4"/>
      <c r="CP34" s="8"/>
      <c r="CQ34" s="7"/>
      <c r="CR34" s="7"/>
      <c r="CS34" s="2" t="s">
        <v>138</v>
      </c>
      <c r="CT34" s="2" t="s">
        <v>129</v>
      </c>
      <c r="CU34" s="2" t="s">
        <v>493</v>
      </c>
      <c r="CV34" s="2" t="s">
        <v>397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138</v>
      </c>
      <c r="DF34" s="2" t="s">
        <v>129</v>
      </c>
      <c r="DG34" s="2" t="s">
        <v>640</v>
      </c>
      <c r="DH34" s="2" t="s">
        <v>132</v>
      </c>
      <c r="DI34" s="2" t="s">
        <v>141</v>
      </c>
      <c r="DJ34" s="2" t="s">
        <v>132</v>
      </c>
      <c r="DK34" s="4">
        <v>1</v>
      </c>
      <c r="DL34" s="8">
        <v>62.33</v>
      </c>
      <c r="DM34" s="4"/>
      <c r="DN34" s="8"/>
      <c r="DO34" s="7"/>
      <c r="DP34" s="7"/>
      <c r="DQ34" s="2" t="s">
        <v>138</v>
      </c>
      <c r="DR34" s="2" t="s">
        <v>129</v>
      </c>
      <c r="DS34" s="2" t="s">
        <v>396</v>
      </c>
      <c r="DT34" s="2" t="s">
        <v>683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397</v>
      </c>
      <c r="EF34" s="2" t="s">
        <v>132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168</v>
      </c>
      <c r="EP34" s="2" t="s">
        <v>129</v>
      </c>
      <c r="EQ34" s="2" t="s">
        <v>132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481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168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210</v>
      </c>
      <c r="FZ34" s="2" t="s">
        <v>129</v>
      </c>
      <c r="GA34" s="2" t="s">
        <v>132</v>
      </c>
      <c r="GB34" s="2" t="s">
        <v>132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168</v>
      </c>
      <c r="GL34" s="2" t="s">
        <v>129</v>
      </c>
      <c r="GM34" s="2" t="s">
        <v>132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168</v>
      </c>
      <c r="GX34" s="2" t="s">
        <v>129</v>
      </c>
      <c r="GY34" s="2" t="s">
        <v>132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210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210</v>
      </c>
      <c r="HV34" s="2" t="s">
        <v>129</v>
      </c>
      <c r="HW34" s="2" t="s">
        <v>132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138</v>
      </c>
      <c r="IH34" s="2" t="s">
        <v>129</v>
      </c>
      <c r="II34" s="2" t="s">
        <v>493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168</v>
      </c>
      <c r="IT34" s="2" t="s">
        <v>129</v>
      </c>
      <c r="IU34" s="2" t="s">
        <v>132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138</v>
      </c>
      <c r="JF34" s="2" t="s">
        <v>129</v>
      </c>
      <c r="JG34" s="2" t="s">
        <v>493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168</v>
      </c>
      <c r="JR34" s="2" t="s">
        <v>129</v>
      </c>
      <c r="JS34" s="2" t="s">
        <v>132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168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168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169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168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168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169</v>
      </c>
      <c r="NJ34" s="2" t="s">
        <v>129</v>
      </c>
      <c r="NK34" s="2" t="s">
        <v>132</v>
      </c>
      <c r="NL34" s="2" t="s">
        <v>132</v>
      </c>
      <c r="NM34" s="2" t="s">
        <v>141</v>
      </c>
      <c r="NN34" s="2" t="s">
        <v>132</v>
      </c>
      <c r="NO34" s="4"/>
      <c r="NP34" s="8"/>
      <c r="NQ34" s="4"/>
      <c r="NR34" s="8"/>
      <c r="NS34" s="7"/>
      <c r="NT34" s="7"/>
      <c r="NU34" s="2" t="s">
        <v>168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169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168</v>
      </c>
      <c r="OT34" s="2" t="s">
        <v>129</v>
      </c>
      <c r="OU34" s="2" t="s">
        <v>132</v>
      </c>
      <c r="OV34" s="2" t="s">
        <v>132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168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168</v>
      </c>
      <c r="PR34" s="2" t="s">
        <v>129</v>
      </c>
      <c r="PS34" s="2" t="s">
        <v>132</v>
      </c>
      <c r="PT34" s="2" t="s">
        <v>132</v>
      </c>
      <c r="PU34" s="2" t="s">
        <v>141</v>
      </c>
      <c r="PV34" s="2" t="s">
        <v>132</v>
      </c>
      <c r="PW34" s="4"/>
      <c r="PX34" s="8"/>
      <c r="PY34" s="4"/>
      <c r="PZ34" s="8"/>
      <c r="QA34" s="7"/>
      <c r="QB34" s="7"/>
      <c r="QC34" s="2" t="s">
        <v>168</v>
      </c>
      <c r="QD34" s="2" t="s">
        <v>129</v>
      </c>
      <c r="QE34" s="2" t="s">
        <v>132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168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168</v>
      </c>
      <c r="RN34" s="2" t="s">
        <v>129</v>
      </c>
      <c r="RO34" s="2" t="s">
        <v>132</v>
      </c>
      <c r="RP34" s="2" t="s">
        <v>132</v>
      </c>
      <c r="RQ34" s="2" t="s">
        <v>141</v>
      </c>
      <c r="RR34" s="2" t="s">
        <v>132</v>
      </c>
    </row>
    <row r="35">
      <c r="A35" s="2" t="s">
        <v>684</v>
      </c>
      <c r="B35" s="2" t="s">
        <v>121</v>
      </c>
      <c r="C35" s="2" t="s">
        <v>122</v>
      </c>
      <c r="D35" s="2" t="s">
        <v>510</v>
      </c>
      <c r="E35" s="2" t="s">
        <v>511</v>
      </c>
      <c r="F35" s="2" t="s">
        <v>679</v>
      </c>
      <c r="G35" s="2" t="s">
        <v>679</v>
      </c>
      <c r="H35" s="2" t="s">
        <v>679</v>
      </c>
      <c r="I35" s="2" t="s">
        <v>680</v>
      </c>
      <c r="J35" s="2" t="s">
        <v>127</v>
      </c>
      <c r="K35" s="2" t="s">
        <v>635</v>
      </c>
      <c r="L35" s="3">
        <v>53</v>
      </c>
      <c r="M35" s="3">
        <v>55.65</v>
      </c>
      <c r="N35" s="3">
        <v>109.99</v>
      </c>
      <c r="O35" s="2" t="s">
        <v>129</v>
      </c>
      <c r="P35" s="2" t="s">
        <v>385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180</v>
      </c>
      <c r="V35" s="2" t="s">
        <v>181</v>
      </c>
      <c r="W35" s="2" t="s">
        <v>135</v>
      </c>
      <c r="X35" s="2" t="s">
        <v>636</v>
      </c>
      <c r="Y35" s="2" t="s">
        <v>489</v>
      </c>
      <c r="Z35" s="4">
        <v>43</v>
      </c>
      <c r="AA35" s="4">
        <f>=ROUNDDOWN(43,0)</f>
      </c>
      <c r="AB35" s="5">
        <v>1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7</v>
      </c>
      <c r="AQ35" s="8">
        <v>396.23</v>
      </c>
      <c r="AR35" s="4"/>
      <c r="AS35" s="8"/>
      <c r="AT35" s="7"/>
      <c r="AU35" s="7"/>
      <c r="AV35" s="4">
        <v>7</v>
      </c>
      <c r="AW35" s="8">
        <v>396.23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0.3577</v>
      </c>
      <c r="BJ35" s="4">
        <v>7</v>
      </c>
      <c r="BK35" s="8">
        <v>396.23</v>
      </c>
      <c r="BL35" s="2" t="s">
        <v>685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129</v>
      </c>
      <c r="BW35" s="2" t="s">
        <v>393</v>
      </c>
      <c r="BX35" s="2" t="s">
        <v>132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210</v>
      </c>
      <c r="CH35" s="2" t="s">
        <v>129</v>
      </c>
      <c r="CI35" s="2" t="s">
        <v>132</v>
      </c>
      <c r="CJ35" s="2" t="s">
        <v>132</v>
      </c>
      <c r="CK35" s="2" t="s">
        <v>141</v>
      </c>
      <c r="CL35" s="2" t="s">
        <v>132</v>
      </c>
      <c r="CM35" s="4">
        <v>6</v>
      </c>
      <c r="CN35" s="8">
        <v>333.9</v>
      </c>
      <c r="CO35" s="4"/>
      <c r="CP35" s="8"/>
      <c r="CQ35" s="7"/>
      <c r="CR35" s="7"/>
      <c r="CS35" s="2" t="s">
        <v>138</v>
      </c>
      <c r="CT35" s="2" t="s">
        <v>129</v>
      </c>
      <c r="CU35" s="2" t="s">
        <v>493</v>
      </c>
      <c r="CV35" s="2" t="s">
        <v>397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138</v>
      </c>
      <c r="DF35" s="2" t="s">
        <v>129</v>
      </c>
      <c r="DG35" s="2" t="s">
        <v>640</v>
      </c>
      <c r="DH35" s="2" t="s">
        <v>132</v>
      </c>
      <c r="DI35" s="2" t="s">
        <v>141</v>
      </c>
      <c r="DJ35" s="2" t="s">
        <v>132</v>
      </c>
      <c r="DK35" s="4">
        <v>1</v>
      </c>
      <c r="DL35" s="8">
        <v>62.33</v>
      </c>
      <c r="DM35" s="4"/>
      <c r="DN35" s="8"/>
      <c r="DO35" s="7"/>
      <c r="DP35" s="7"/>
      <c r="DQ35" s="2" t="s">
        <v>138</v>
      </c>
      <c r="DR35" s="2" t="s">
        <v>129</v>
      </c>
      <c r="DS35" s="2" t="s">
        <v>396</v>
      </c>
      <c r="DT35" s="2" t="s">
        <v>683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138</v>
      </c>
      <c r="ED35" s="2" t="s">
        <v>129</v>
      </c>
      <c r="EE35" s="2" t="s">
        <v>397</v>
      </c>
      <c r="EF35" s="2" t="s">
        <v>132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168</v>
      </c>
      <c r="EP35" s="2" t="s">
        <v>129</v>
      </c>
      <c r="EQ35" s="2" t="s">
        <v>132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168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168</v>
      </c>
      <c r="FN35" s="2" t="s">
        <v>129</v>
      </c>
      <c r="FO35" s="2" t="s">
        <v>132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210</v>
      </c>
      <c r="FZ35" s="2" t="s">
        <v>129</v>
      </c>
      <c r="GA35" s="2" t="s">
        <v>132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168</v>
      </c>
      <c r="GL35" s="2" t="s">
        <v>129</v>
      </c>
      <c r="GM35" s="2" t="s">
        <v>132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168</v>
      </c>
      <c r="GX35" s="2" t="s">
        <v>129</v>
      </c>
      <c r="GY35" s="2" t="s">
        <v>132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210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210</v>
      </c>
      <c r="HV35" s="2" t="s">
        <v>129</v>
      </c>
      <c r="HW35" s="2" t="s">
        <v>132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138</v>
      </c>
      <c r="IH35" s="2" t="s">
        <v>129</v>
      </c>
      <c r="II35" s="2" t="s">
        <v>493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168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138</v>
      </c>
      <c r="JF35" s="2" t="s">
        <v>129</v>
      </c>
      <c r="JG35" s="2" t="s">
        <v>493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168</v>
      </c>
      <c r="JR35" s="2" t="s">
        <v>129</v>
      </c>
      <c r="JS35" s="2" t="s">
        <v>132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168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168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169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168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168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169</v>
      </c>
      <c r="NJ35" s="2" t="s">
        <v>129</v>
      </c>
      <c r="NK35" s="2" t="s">
        <v>132</v>
      </c>
      <c r="NL35" s="2" t="s">
        <v>132</v>
      </c>
      <c r="NM35" s="2" t="s">
        <v>141</v>
      </c>
      <c r="NN35" s="2" t="s">
        <v>132</v>
      </c>
      <c r="NO35" s="4"/>
      <c r="NP35" s="8"/>
      <c r="NQ35" s="4"/>
      <c r="NR35" s="8"/>
      <c r="NS35" s="7"/>
      <c r="NT35" s="7"/>
      <c r="NU35" s="2" t="s">
        <v>168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169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168</v>
      </c>
      <c r="OT35" s="2" t="s">
        <v>129</v>
      </c>
      <c r="OU35" s="2" t="s">
        <v>132</v>
      </c>
      <c r="OV35" s="2" t="s">
        <v>132</v>
      </c>
      <c r="OW35" s="2" t="s">
        <v>141</v>
      </c>
      <c r="OX35" s="2" t="s">
        <v>132</v>
      </c>
      <c r="OY35" s="4"/>
      <c r="OZ35" s="8"/>
      <c r="PA35" s="4"/>
      <c r="PB35" s="8"/>
      <c r="PC35" s="7"/>
      <c r="PD35" s="7"/>
      <c r="PE35" s="2" t="s">
        <v>168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168</v>
      </c>
      <c r="PR35" s="2" t="s">
        <v>129</v>
      </c>
      <c r="PS35" s="2" t="s">
        <v>132</v>
      </c>
      <c r="PT35" s="2" t="s">
        <v>132</v>
      </c>
      <c r="PU35" s="2" t="s">
        <v>141</v>
      </c>
      <c r="PV35" s="2" t="s">
        <v>132</v>
      </c>
      <c r="PW35" s="4"/>
      <c r="PX35" s="8"/>
      <c r="PY35" s="4"/>
      <c r="PZ35" s="8"/>
      <c r="QA35" s="7"/>
      <c r="QB35" s="7"/>
      <c r="QC35" s="2" t="s">
        <v>168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168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168</v>
      </c>
      <c r="RN35" s="2" t="s">
        <v>129</v>
      </c>
      <c r="RO35" s="2" t="s">
        <v>132</v>
      </c>
      <c r="RP35" s="2" t="s">
        <v>132</v>
      </c>
      <c r="RQ35" s="2" t="s">
        <v>141</v>
      </c>
      <c r="RR35" s="2" t="s">
        <v>132</v>
      </c>
    </row>
    <row r="36">
      <c r="A36" s="2" t="s">
        <v>686</v>
      </c>
      <c r="B36" s="2" t="s">
        <v>121</v>
      </c>
      <c r="C36" s="2" t="s">
        <v>122</v>
      </c>
      <c r="D36" s="2" t="s">
        <v>510</v>
      </c>
      <c r="E36" s="2" t="s">
        <v>511</v>
      </c>
      <c r="F36" s="2" t="s">
        <v>679</v>
      </c>
      <c r="G36" s="2" t="s">
        <v>679</v>
      </c>
      <c r="H36" s="2" t="s">
        <v>679</v>
      </c>
      <c r="I36" s="2" t="s">
        <v>680</v>
      </c>
      <c r="J36" s="2" t="s">
        <v>127</v>
      </c>
      <c r="K36" s="2" t="s">
        <v>687</v>
      </c>
      <c r="L36" s="3">
        <v>53</v>
      </c>
      <c r="M36" s="3">
        <v>55.65</v>
      </c>
      <c r="N36" s="3">
        <v>109.99</v>
      </c>
      <c r="O36" s="2" t="s">
        <v>129</v>
      </c>
      <c r="P36" s="2" t="s">
        <v>385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180</v>
      </c>
      <c r="V36" s="2" t="s">
        <v>181</v>
      </c>
      <c r="W36" s="2" t="s">
        <v>135</v>
      </c>
      <c r="X36" s="2" t="s">
        <v>636</v>
      </c>
      <c r="Y36" s="2" t="s">
        <v>489</v>
      </c>
      <c r="Z36" s="4">
        <v>116</v>
      </c>
      <c r="AA36" s="4">
        <f>=ROUNDDOWN(116,0)</f>
      </c>
      <c r="AB36" s="5">
        <v>1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4</v>
      </c>
      <c r="AQ36" s="8">
        <v>259.7</v>
      </c>
      <c r="AR36" s="4"/>
      <c r="AS36" s="8"/>
      <c r="AT36" s="7"/>
      <c r="AU36" s="7"/>
      <c r="AV36" s="4">
        <v>4</v>
      </c>
      <c r="AW36" s="8">
        <v>259.7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0.2344</v>
      </c>
      <c r="BJ36" s="4">
        <v>4</v>
      </c>
      <c r="BK36" s="8">
        <v>259.7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129</v>
      </c>
      <c r="BW36" s="2" t="s">
        <v>393</v>
      </c>
      <c r="BX36" s="2" t="s">
        <v>132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210</v>
      </c>
      <c r="CH36" s="2" t="s">
        <v>129</v>
      </c>
      <c r="CI36" s="2" t="s">
        <v>132</v>
      </c>
      <c r="CJ36" s="2" t="s">
        <v>132</v>
      </c>
      <c r="CK36" s="2" t="s">
        <v>141</v>
      </c>
      <c r="CL36" s="2" t="s">
        <v>132</v>
      </c>
      <c r="CM36" s="4">
        <v>4</v>
      </c>
      <c r="CN36" s="8">
        <v>259.7</v>
      </c>
      <c r="CO36" s="4"/>
      <c r="CP36" s="8"/>
      <c r="CQ36" s="7"/>
      <c r="CR36" s="7"/>
      <c r="CS36" s="2" t="s">
        <v>138</v>
      </c>
      <c r="CT36" s="2" t="s">
        <v>129</v>
      </c>
      <c r="CU36" s="2" t="s">
        <v>493</v>
      </c>
      <c r="CV36" s="2" t="s">
        <v>688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138</v>
      </c>
      <c r="DF36" s="2" t="s">
        <v>129</v>
      </c>
      <c r="DG36" s="2" t="s">
        <v>640</v>
      </c>
      <c r="DH36" s="2" t="s">
        <v>132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396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138</v>
      </c>
      <c r="ED36" s="2" t="s">
        <v>129</v>
      </c>
      <c r="EE36" s="2" t="s">
        <v>397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168</v>
      </c>
      <c r="EP36" s="2" t="s">
        <v>129</v>
      </c>
      <c r="EQ36" s="2" t="s">
        <v>132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481</v>
      </c>
      <c r="FB36" s="2" t="s">
        <v>129</v>
      </c>
      <c r="FC36" s="2" t="s">
        <v>132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168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210</v>
      </c>
      <c r="FZ36" s="2" t="s">
        <v>129</v>
      </c>
      <c r="GA36" s="2" t="s">
        <v>132</v>
      </c>
      <c r="GB36" s="2" t="s">
        <v>132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168</v>
      </c>
      <c r="GL36" s="2" t="s">
        <v>129</v>
      </c>
      <c r="GM36" s="2" t="s">
        <v>132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168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210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210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138</v>
      </c>
      <c r="IH36" s="2" t="s">
        <v>129</v>
      </c>
      <c r="II36" s="2" t="s">
        <v>493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168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138</v>
      </c>
      <c r="JF36" s="2" t="s">
        <v>129</v>
      </c>
      <c r="JG36" s="2" t="s">
        <v>493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168</v>
      </c>
      <c r="JR36" s="2" t="s">
        <v>129</v>
      </c>
      <c r="JS36" s="2" t="s">
        <v>132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168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168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169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168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168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169</v>
      </c>
      <c r="NJ36" s="2" t="s">
        <v>129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168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169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168</v>
      </c>
      <c r="OT36" s="2" t="s">
        <v>129</v>
      </c>
      <c r="OU36" s="2" t="s">
        <v>132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168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168</v>
      </c>
      <c r="PR36" s="2" t="s">
        <v>129</v>
      </c>
      <c r="PS36" s="2" t="s">
        <v>132</v>
      </c>
      <c r="PT36" s="2" t="s">
        <v>132</v>
      </c>
      <c r="PU36" s="2" t="s">
        <v>141</v>
      </c>
      <c r="PV36" s="2" t="s">
        <v>132</v>
      </c>
      <c r="PW36" s="4"/>
      <c r="PX36" s="8"/>
      <c r="PY36" s="4"/>
      <c r="PZ36" s="8"/>
      <c r="QA36" s="7"/>
      <c r="QB36" s="7"/>
      <c r="QC36" s="2" t="s">
        <v>168</v>
      </c>
      <c r="QD36" s="2" t="s">
        <v>129</v>
      </c>
      <c r="QE36" s="2" t="s">
        <v>132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168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168</v>
      </c>
      <c r="RN36" s="2" t="s">
        <v>129</v>
      </c>
      <c r="RO36" s="2" t="s">
        <v>132</v>
      </c>
      <c r="RP36" s="2" t="s">
        <v>132</v>
      </c>
      <c r="RQ36" s="2" t="s">
        <v>141</v>
      </c>
      <c r="RR36" s="2" t="s">
        <v>132</v>
      </c>
    </row>
    <row r="37">
      <c r="A37" s="2" t="s">
        <v>689</v>
      </c>
      <c r="B37" s="2" t="s">
        <v>121</v>
      </c>
      <c r="C37" s="2" t="s">
        <v>122</v>
      </c>
      <c r="D37" s="2" t="s">
        <v>510</v>
      </c>
      <c r="E37" s="2" t="s">
        <v>511</v>
      </c>
      <c r="F37" s="2" t="s">
        <v>690</v>
      </c>
      <c r="G37" s="2" t="s">
        <v>690</v>
      </c>
      <c r="H37" s="2" t="s">
        <v>690</v>
      </c>
      <c r="I37" s="2" t="s">
        <v>691</v>
      </c>
      <c r="J37" s="2" t="s">
        <v>127</v>
      </c>
      <c r="K37" s="2" t="s">
        <v>296</v>
      </c>
      <c r="L37" s="3">
        <v>37.75</v>
      </c>
      <c r="M37" s="3">
        <v>39.64</v>
      </c>
      <c r="N37" s="3">
        <v>84.99</v>
      </c>
      <c r="O37" s="2" t="s">
        <v>129</v>
      </c>
      <c r="P37" s="2" t="s">
        <v>475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180</v>
      </c>
      <c r="V37" s="2" t="s">
        <v>181</v>
      </c>
      <c r="W37" s="2" t="s">
        <v>332</v>
      </c>
      <c r="X37" s="2" t="s">
        <v>132</v>
      </c>
      <c r="Y37" s="2" t="s">
        <v>692</v>
      </c>
      <c r="Z37" s="4">
        <v>128</v>
      </c>
      <c r="AA37" s="4">
        <f>=ROUNDDOWN(106.666666666667,0)</f>
      </c>
      <c r="AB37" s="5">
        <v>1.2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18</v>
      </c>
      <c r="AQ37" s="8">
        <v>849.45</v>
      </c>
      <c r="AR37" s="4"/>
      <c r="AS37" s="8"/>
      <c r="AT37" s="7"/>
      <c r="AU37" s="7"/>
      <c r="AV37" s="4">
        <v>18</v>
      </c>
      <c r="AW37" s="8">
        <v>849.45</v>
      </c>
      <c r="AX37" s="4"/>
      <c r="AY37" s="8"/>
      <c r="AZ37" s="7"/>
      <c r="BA37" s="7"/>
      <c r="BB37" s="7">
        <v>1</v>
      </c>
      <c r="BC37" s="4">
        <v>18</v>
      </c>
      <c r="BD37" s="8">
        <v>849.45</v>
      </c>
      <c r="BE37" s="4"/>
      <c r="BF37" s="8"/>
      <c r="BG37" s="7"/>
      <c r="BH37" s="7"/>
      <c r="BI37" s="7">
        <v>1</v>
      </c>
      <c r="BJ37" s="4">
        <v>18</v>
      </c>
      <c r="BK37" s="8">
        <v>849.45</v>
      </c>
      <c r="BL37" s="2" t="s">
        <v>693</v>
      </c>
      <c r="BM37" s="7">
        <v>1</v>
      </c>
      <c r="BN37" s="7">
        <v>1</v>
      </c>
      <c r="BO37" s="4">
        <v>3</v>
      </c>
      <c r="BP37" s="8">
        <v>114.76</v>
      </c>
      <c r="BQ37" s="4"/>
      <c r="BR37" s="8"/>
      <c r="BS37" s="7"/>
      <c r="BT37" s="7"/>
      <c r="BU37" s="2" t="s">
        <v>138</v>
      </c>
      <c r="BV37" s="2" t="s">
        <v>129</v>
      </c>
      <c r="BW37" s="2" t="s">
        <v>694</v>
      </c>
      <c r="BX37" s="2" t="s">
        <v>695</v>
      </c>
      <c r="BY37" s="2" t="s">
        <v>141</v>
      </c>
      <c r="BZ37" s="2" t="s">
        <v>132</v>
      </c>
      <c r="CA37" s="4"/>
      <c r="CB37" s="8"/>
      <c r="CC37" s="4"/>
      <c r="CD37" s="8"/>
      <c r="CE37" s="7"/>
      <c r="CF37" s="7"/>
      <c r="CG37" s="2" t="s">
        <v>210</v>
      </c>
      <c r="CH37" s="2" t="s">
        <v>129</v>
      </c>
      <c r="CI37" s="2" t="s">
        <v>132</v>
      </c>
      <c r="CJ37" s="2" t="s">
        <v>132</v>
      </c>
      <c r="CK37" s="2" t="s">
        <v>141</v>
      </c>
      <c r="CL37" s="2" t="s">
        <v>132</v>
      </c>
      <c r="CM37" s="4">
        <v>5</v>
      </c>
      <c r="CN37" s="8">
        <v>288.07</v>
      </c>
      <c r="CO37" s="4"/>
      <c r="CP37" s="8"/>
      <c r="CQ37" s="7"/>
      <c r="CR37" s="7"/>
      <c r="CS37" s="2" t="s">
        <v>138</v>
      </c>
      <c r="CT37" s="2" t="s">
        <v>129</v>
      </c>
      <c r="CU37" s="2" t="s">
        <v>692</v>
      </c>
      <c r="CV37" s="2" t="s">
        <v>696</v>
      </c>
      <c r="CW37" s="2" t="s">
        <v>141</v>
      </c>
      <c r="CX37" s="2" t="s">
        <v>132</v>
      </c>
      <c r="CY37" s="4">
        <v>4</v>
      </c>
      <c r="CZ37" s="8">
        <v>183.6</v>
      </c>
      <c r="DA37" s="4"/>
      <c r="DB37" s="8"/>
      <c r="DC37" s="7"/>
      <c r="DD37" s="7"/>
      <c r="DE37" s="2" t="s">
        <v>138</v>
      </c>
      <c r="DF37" s="2" t="s">
        <v>129</v>
      </c>
      <c r="DG37" s="2" t="s">
        <v>697</v>
      </c>
      <c r="DH37" s="2" t="s">
        <v>698</v>
      </c>
      <c r="DI37" s="2" t="s">
        <v>141</v>
      </c>
      <c r="DJ37" s="2" t="s">
        <v>132</v>
      </c>
      <c r="DK37" s="4">
        <v>2</v>
      </c>
      <c r="DL37" s="8">
        <v>93.46</v>
      </c>
      <c r="DM37" s="4"/>
      <c r="DN37" s="8"/>
      <c r="DO37" s="7"/>
      <c r="DP37" s="7"/>
      <c r="DQ37" s="2" t="s">
        <v>138</v>
      </c>
      <c r="DR37" s="2" t="s">
        <v>129</v>
      </c>
      <c r="DS37" s="2" t="s">
        <v>281</v>
      </c>
      <c r="DT37" s="2" t="s">
        <v>699</v>
      </c>
      <c r="DU37" s="2" t="s">
        <v>141</v>
      </c>
      <c r="DV37" s="2" t="s">
        <v>132</v>
      </c>
      <c r="DW37" s="4">
        <v>3</v>
      </c>
      <c r="DX37" s="8">
        <v>118.02</v>
      </c>
      <c r="DY37" s="4"/>
      <c r="DZ37" s="8"/>
      <c r="EA37" s="7"/>
      <c r="EB37" s="7"/>
      <c r="EC37" s="2" t="s">
        <v>138</v>
      </c>
      <c r="ED37" s="2" t="s">
        <v>129</v>
      </c>
      <c r="EE37" s="2" t="s">
        <v>700</v>
      </c>
      <c r="EF37" s="2" t="s">
        <v>701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168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138</v>
      </c>
      <c r="FB37" s="2" t="s">
        <v>129</v>
      </c>
      <c r="FC37" s="2" t="s">
        <v>547</v>
      </c>
      <c r="FD37" s="2" t="s">
        <v>549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138</v>
      </c>
      <c r="FN37" s="2" t="s">
        <v>129</v>
      </c>
      <c r="FO37" s="2" t="s">
        <v>702</v>
      </c>
      <c r="FP37" s="2" t="s">
        <v>132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138</v>
      </c>
      <c r="FZ37" s="2" t="s">
        <v>129</v>
      </c>
      <c r="GA37" s="2" t="s">
        <v>703</v>
      </c>
      <c r="GB37" s="2" t="s">
        <v>704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482</v>
      </c>
      <c r="GN37" s="2" t="s">
        <v>307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159</v>
      </c>
      <c r="GX37" s="2" t="s">
        <v>129</v>
      </c>
      <c r="GY37" s="2" t="s">
        <v>132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129</v>
      </c>
      <c r="HK37" s="2" t="s">
        <v>308</v>
      </c>
      <c r="HL37" s="2" t="s">
        <v>132</v>
      </c>
      <c r="HM37" s="2" t="s">
        <v>141</v>
      </c>
      <c r="HN37" s="2" t="s">
        <v>132</v>
      </c>
      <c r="HO37" s="4">
        <v>1</v>
      </c>
      <c r="HP37" s="8">
        <v>51.54</v>
      </c>
      <c r="HQ37" s="4"/>
      <c r="HR37" s="8"/>
      <c r="HS37" s="7"/>
      <c r="HT37" s="7"/>
      <c r="HU37" s="2" t="s">
        <v>138</v>
      </c>
      <c r="HV37" s="2" t="s">
        <v>129</v>
      </c>
      <c r="HW37" s="2" t="s">
        <v>705</v>
      </c>
      <c r="HX37" s="2" t="s">
        <v>706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138</v>
      </c>
      <c r="IH37" s="2" t="s">
        <v>129</v>
      </c>
      <c r="II37" s="2" t="s">
        <v>164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153</v>
      </c>
      <c r="IT37" s="2" t="s">
        <v>129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138</v>
      </c>
      <c r="JF37" s="2" t="s">
        <v>129</v>
      </c>
      <c r="JG37" s="2" t="s">
        <v>707</v>
      </c>
      <c r="JH37" s="2" t="s">
        <v>132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132</v>
      </c>
      <c r="JR37" s="2" t="s">
        <v>132</v>
      </c>
      <c r="JS37" s="2" t="s">
        <v>132</v>
      </c>
      <c r="JT37" s="2" t="s">
        <v>132</v>
      </c>
      <c r="JU37" s="2" t="s">
        <v>132</v>
      </c>
      <c r="JV37" s="2" t="s">
        <v>132</v>
      </c>
      <c r="JW37" s="4"/>
      <c r="JX37" s="8"/>
      <c r="JY37" s="4"/>
      <c r="JZ37" s="8"/>
      <c r="KA37" s="7"/>
      <c r="KB37" s="7"/>
      <c r="KC37" s="2" t="s">
        <v>159</v>
      </c>
      <c r="KD37" s="2" t="s">
        <v>129</v>
      </c>
      <c r="KE37" s="2" t="s">
        <v>132</v>
      </c>
      <c r="KF37" s="2" t="s">
        <v>132</v>
      </c>
      <c r="KG37" s="2" t="s">
        <v>141</v>
      </c>
      <c r="KH37" s="2" t="s">
        <v>132</v>
      </c>
      <c r="KI37" s="4"/>
      <c r="KJ37" s="8"/>
      <c r="KK37" s="4"/>
      <c r="KL37" s="8"/>
      <c r="KM37" s="7"/>
      <c r="KN37" s="7"/>
      <c r="KO37" s="2" t="s">
        <v>168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168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169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168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168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169</v>
      </c>
      <c r="MX37" s="2" t="s">
        <v>129</v>
      </c>
      <c r="MY37" s="2" t="s">
        <v>132</v>
      </c>
      <c r="MZ37" s="2" t="s">
        <v>132</v>
      </c>
      <c r="NA37" s="2" t="s">
        <v>141</v>
      </c>
      <c r="NB37" s="2" t="s">
        <v>132</v>
      </c>
      <c r="NC37" s="4"/>
      <c r="ND37" s="8"/>
      <c r="NE37" s="4"/>
      <c r="NF37" s="8"/>
      <c r="NG37" s="7"/>
      <c r="NH37" s="7"/>
      <c r="NI37" s="2" t="s">
        <v>168</v>
      </c>
      <c r="NJ37" s="2" t="s">
        <v>129</v>
      </c>
      <c r="NK37" s="2" t="s">
        <v>132</v>
      </c>
      <c r="NL37" s="2" t="s">
        <v>132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168</v>
      </c>
      <c r="NV37" s="2" t="s">
        <v>170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169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168</v>
      </c>
      <c r="OT37" s="2" t="s">
        <v>129</v>
      </c>
      <c r="OU37" s="2" t="s">
        <v>132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153</v>
      </c>
      <c r="PR37" s="2" t="s">
        <v>129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168</v>
      </c>
      <c r="QP37" s="2" t="s">
        <v>170</v>
      </c>
      <c r="QQ37" s="2" t="s">
        <v>132</v>
      </c>
      <c r="QR37" s="2" t="s">
        <v>132</v>
      </c>
      <c r="QS37" s="2" t="s">
        <v>141</v>
      </c>
      <c r="QT37" s="2" t="s">
        <v>132</v>
      </c>
      <c r="QU37" s="4"/>
      <c r="QV37" s="8"/>
      <c r="QW37" s="4"/>
      <c r="QX37" s="8"/>
      <c r="QY37" s="7"/>
      <c r="QZ37" s="7"/>
      <c r="RA37" s="2" t="s">
        <v>168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138</v>
      </c>
      <c r="RN37" s="2" t="s">
        <v>170</v>
      </c>
      <c r="RO37" s="2" t="s">
        <v>546</v>
      </c>
      <c r="RP37" s="2" t="s">
        <v>324</v>
      </c>
      <c r="RQ37" s="2" t="s">
        <v>141</v>
      </c>
      <c r="RR37" s="2" t="s">
        <v>132</v>
      </c>
    </row>
    <row r="38">
      <c r="A38" s="2" t="s">
        <v>708</v>
      </c>
      <c r="B38" s="2" t="s">
        <v>121</v>
      </c>
      <c r="C38" s="2" t="s">
        <v>122</v>
      </c>
      <c r="D38" s="2" t="s">
        <v>510</v>
      </c>
      <c r="E38" s="2" t="s">
        <v>511</v>
      </c>
      <c r="F38" s="2" t="s">
        <v>709</v>
      </c>
      <c r="G38" s="2" t="s">
        <v>709</v>
      </c>
      <c r="H38" s="2" t="s">
        <v>709</v>
      </c>
      <c r="I38" s="2" t="s">
        <v>710</v>
      </c>
      <c r="J38" s="2" t="s">
        <v>127</v>
      </c>
      <c r="K38" s="2" t="s">
        <v>711</v>
      </c>
      <c r="L38" s="3">
        <v>50</v>
      </c>
      <c r="M38" s="3">
        <v>52.5</v>
      </c>
      <c r="N38" s="3">
        <v>104.99</v>
      </c>
      <c r="O38" s="2" t="s">
        <v>129</v>
      </c>
      <c r="P38" s="2" t="s">
        <v>385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180</v>
      </c>
      <c r="V38" s="2" t="s">
        <v>181</v>
      </c>
      <c r="W38" s="2" t="s">
        <v>712</v>
      </c>
      <c r="X38" s="2" t="s">
        <v>135</v>
      </c>
      <c r="Y38" s="2" t="s">
        <v>386</v>
      </c>
      <c r="Z38" s="4">
        <v>84</v>
      </c>
      <c r="AA38" s="4">
        <f>=ROUNDDOWN(36.5217391304348,0)</f>
      </c>
      <c r="AB38" s="5">
        <v>2.3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13</v>
      </c>
      <c r="AQ38" s="8">
        <v>671.48</v>
      </c>
      <c r="AR38" s="4"/>
      <c r="AS38" s="8"/>
      <c r="AT38" s="7"/>
      <c r="AU38" s="7"/>
      <c r="AV38" s="4">
        <v>13</v>
      </c>
      <c r="AW38" s="8">
        <v>671.48</v>
      </c>
      <c r="AX38" s="4"/>
      <c r="AY38" s="8"/>
      <c r="AZ38" s="7"/>
      <c r="BA38" s="7"/>
      <c r="BB38" s="7">
        <v>1</v>
      </c>
      <c r="BC38" s="4">
        <v>13</v>
      </c>
      <c r="BD38" s="8">
        <v>671.48</v>
      </c>
      <c r="BE38" s="4"/>
      <c r="BF38" s="8"/>
      <c r="BG38" s="7"/>
      <c r="BH38" s="7"/>
      <c r="BI38" s="7">
        <v>1</v>
      </c>
      <c r="BJ38" s="4">
        <v>13</v>
      </c>
      <c r="BK38" s="8">
        <v>671.48</v>
      </c>
      <c r="BL38" s="2" t="s">
        <v>713</v>
      </c>
      <c r="BM38" s="7">
        <v>1</v>
      </c>
      <c r="BN38" s="7">
        <v>1</v>
      </c>
      <c r="BO38" s="4">
        <v>7</v>
      </c>
      <c r="BP38" s="8">
        <v>343.88</v>
      </c>
      <c r="BQ38" s="4"/>
      <c r="BR38" s="8"/>
      <c r="BS38" s="7"/>
      <c r="BT38" s="7"/>
      <c r="BU38" s="2" t="s">
        <v>138</v>
      </c>
      <c r="BV38" s="2" t="s">
        <v>129</v>
      </c>
      <c r="BW38" s="2" t="s">
        <v>389</v>
      </c>
      <c r="BX38" s="2" t="s">
        <v>489</v>
      </c>
      <c r="BY38" s="2" t="s">
        <v>141</v>
      </c>
      <c r="BZ38" s="2" t="s">
        <v>132</v>
      </c>
      <c r="CA38" s="4"/>
      <c r="CB38" s="8"/>
      <c r="CC38" s="4"/>
      <c r="CD38" s="8"/>
      <c r="CE38" s="7"/>
      <c r="CF38" s="7"/>
      <c r="CG38" s="2" t="s">
        <v>210</v>
      </c>
      <c r="CH38" s="2" t="s">
        <v>129</v>
      </c>
      <c r="CI38" s="2" t="s">
        <v>132</v>
      </c>
      <c r="CJ38" s="2" t="s">
        <v>132</v>
      </c>
      <c r="CK38" s="2" t="s">
        <v>141</v>
      </c>
      <c r="CL38" s="2" t="s">
        <v>132</v>
      </c>
      <c r="CM38" s="4">
        <v>4</v>
      </c>
      <c r="CN38" s="8">
        <v>210</v>
      </c>
      <c r="CO38" s="4"/>
      <c r="CP38" s="8"/>
      <c r="CQ38" s="7"/>
      <c r="CR38" s="7"/>
      <c r="CS38" s="2" t="s">
        <v>138</v>
      </c>
      <c r="CT38" s="2" t="s">
        <v>129</v>
      </c>
      <c r="CU38" s="2" t="s">
        <v>392</v>
      </c>
      <c r="CV38" s="2" t="s">
        <v>389</v>
      </c>
      <c r="CW38" s="2" t="s">
        <v>141</v>
      </c>
      <c r="CX38" s="2" t="s">
        <v>132</v>
      </c>
      <c r="CY38" s="4"/>
      <c r="CZ38" s="8"/>
      <c r="DA38" s="4"/>
      <c r="DB38" s="8"/>
      <c r="DC38" s="7"/>
      <c r="DD38" s="7"/>
      <c r="DE38" s="2" t="s">
        <v>138</v>
      </c>
      <c r="DF38" s="2" t="s">
        <v>129</v>
      </c>
      <c r="DG38" s="2" t="s">
        <v>714</v>
      </c>
      <c r="DH38" s="2" t="s">
        <v>132</v>
      </c>
      <c r="DI38" s="2" t="s">
        <v>141</v>
      </c>
      <c r="DJ38" s="2" t="s">
        <v>132</v>
      </c>
      <c r="DK38" s="4"/>
      <c r="DL38" s="8"/>
      <c r="DM38" s="4"/>
      <c r="DN38" s="8"/>
      <c r="DO38" s="7"/>
      <c r="DP38" s="7"/>
      <c r="DQ38" s="2" t="s">
        <v>138</v>
      </c>
      <c r="DR38" s="2" t="s">
        <v>129</v>
      </c>
      <c r="DS38" s="2" t="s">
        <v>396</v>
      </c>
      <c r="DT38" s="2" t="s">
        <v>132</v>
      </c>
      <c r="DU38" s="2" t="s">
        <v>141</v>
      </c>
      <c r="DV38" s="2" t="s">
        <v>132</v>
      </c>
      <c r="DW38" s="4">
        <v>2</v>
      </c>
      <c r="DX38" s="8">
        <v>117.6</v>
      </c>
      <c r="DY38" s="4"/>
      <c r="DZ38" s="8"/>
      <c r="EA38" s="7"/>
      <c r="EB38" s="7"/>
      <c r="EC38" s="2" t="s">
        <v>138</v>
      </c>
      <c r="ED38" s="2" t="s">
        <v>129</v>
      </c>
      <c r="EE38" s="2" t="s">
        <v>397</v>
      </c>
      <c r="EF38" s="2" t="s">
        <v>715</v>
      </c>
      <c r="EG38" s="2" t="s">
        <v>141</v>
      </c>
      <c r="EH38" s="2" t="s">
        <v>132</v>
      </c>
      <c r="EI38" s="4"/>
      <c r="EJ38" s="8"/>
      <c r="EK38" s="4"/>
      <c r="EL38" s="8"/>
      <c r="EM38" s="7"/>
      <c r="EN38" s="7"/>
      <c r="EO38" s="2" t="s">
        <v>168</v>
      </c>
      <c r="EP38" s="2" t="s">
        <v>129</v>
      </c>
      <c r="EQ38" s="2" t="s">
        <v>132</v>
      </c>
      <c r="ER38" s="2" t="s">
        <v>132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168</v>
      </c>
      <c r="FB38" s="2" t="s">
        <v>129</v>
      </c>
      <c r="FC38" s="2" t="s">
        <v>132</v>
      </c>
      <c r="FD38" s="2" t="s">
        <v>132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168</v>
      </c>
      <c r="FN38" s="2" t="s">
        <v>129</v>
      </c>
      <c r="FO38" s="2" t="s">
        <v>132</v>
      </c>
      <c r="FP38" s="2" t="s">
        <v>132</v>
      </c>
      <c r="FQ38" s="2" t="s">
        <v>141</v>
      </c>
      <c r="FR38" s="2" t="s">
        <v>132</v>
      </c>
      <c r="FS38" s="4"/>
      <c r="FT38" s="8"/>
      <c r="FU38" s="4"/>
      <c r="FV38" s="8"/>
      <c r="FW38" s="7"/>
      <c r="FX38" s="7"/>
      <c r="FY38" s="2" t="s">
        <v>210</v>
      </c>
      <c r="FZ38" s="2" t="s">
        <v>129</v>
      </c>
      <c r="GA38" s="2" t="s">
        <v>132</v>
      </c>
      <c r="GB38" s="2" t="s">
        <v>132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168</v>
      </c>
      <c r="GL38" s="2" t="s">
        <v>129</v>
      </c>
      <c r="GM38" s="2" t="s">
        <v>132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159</v>
      </c>
      <c r="GX38" s="2" t="s">
        <v>129</v>
      </c>
      <c r="GY38" s="2" t="s">
        <v>132</v>
      </c>
      <c r="GZ38" s="2" t="s">
        <v>132</v>
      </c>
      <c r="HA38" s="2" t="s">
        <v>141</v>
      </c>
      <c r="HB38" s="2" t="s">
        <v>132</v>
      </c>
      <c r="HC38" s="4"/>
      <c r="HD38" s="8"/>
      <c r="HE38" s="4"/>
      <c r="HF38" s="8"/>
      <c r="HG38" s="7"/>
      <c r="HH38" s="7"/>
      <c r="HI38" s="2" t="s">
        <v>210</v>
      </c>
      <c r="HJ38" s="2" t="s">
        <v>129</v>
      </c>
      <c r="HK38" s="2" t="s">
        <v>132</v>
      </c>
      <c r="HL38" s="2" t="s">
        <v>132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138</v>
      </c>
      <c r="HV38" s="2" t="s">
        <v>129</v>
      </c>
      <c r="HW38" s="2" t="s">
        <v>400</v>
      </c>
      <c r="HX38" s="2" t="s">
        <v>132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138</v>
      </c>
      <c r="IH38" s="2" t="s">
        <v>129</v>
      </c>
      <c r="II38" s="2" t="s">
        <v>392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168</v>
      </c>
      <c r="IT38" s="2" t="s">
        <v>129</v>
      </c>
      <c r="IU38" s="2" t="s">
        <v>132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138</v>
      </c>
      <c r="JF38" s="2" t="s">
        <v>129</v>
      </c>
      <c r="JG38" s="2" t="s">
        <v>392</v>
      </c>
      <c r="JH38" s="2" t="s">
        <v>132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168</v>
      </c>
      <c r="JR38" s="2" t="s">
        <v>129</v>
      </c>
      <c r="JS38" s="2" t="s">
        <v>132</v>
      </c>
      <c r="JT38" s="2" t="s">
        <v>132</v>
      </c>
      <c r="JU38" s="2" t="s">
        <v>141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168</v>
      </c>
      <c r="KP38" s="2" t="s">
        <v>129</v>
      </c>
      <c r="KQ38" s="2" t="s">
        <v>132</v>
      </c>
      <c r="KR38" s="2" t="s">
        <v>132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168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169</v>
      </c>
      <c r="LN38" s="2" t="s">
        <v>129</v>
      </c>
      <c r="LO38" s="2" t="s">
        <v>132</v>
      </c>
      <c r="LP38" s="2" t="s">
        <v>132</v>
      </c>
      <c r="LQ38" s="2" t="s">
        <v>141</v>
      </c>
      <c r="LR38" s="2" t="s">
        <v>132</v>
      </c>
      <c r="LS38" s="4"/>
      <c r="LT38" s="8"/>
      <c r="LU38" s="4"/>
      <c r="LV38" s="8"/>
      <c r="LW38" s="7"/>
      <c r="LX38" s="7"/>
      <c r="LY38" s="2" t="s">
        <v>168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168</v>
      </c>
      <c r="ML38" s="2" t="s">
        <v>129</v>
      </c>
      <c r="MM38" s="2" t="s">
        <v>132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169</v>
      </c>
      <c r="NJ38" s="2" t="s">
        <v>129</v>
      </c>
      <c r="NK38" s="2" t="s">
        <v>132</v>
      </c>
      <c r="NL38" s="2" t="s">
        <v>132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168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169</v>
      </c>
      <c r="OH38" s="2" t="s">
        <v>129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168</v>
      </c>
      <c r="OT38" s="2" t="s">
        <v>129</v>
      </c>
      <c r="OU38" s="2" t="s">
        <v>132</v>
      </c>
      <c r="OV38" s="2" t="s">
        <v>132</v>
      </c>
      <c r="OW38" s="2" t="s">
        <v>141</v>
      </c>
      <c r="OX38" s="2" t="s">
        <v>132</v>
      </c>
      <c r="OY38" s="4"/>
      <c r="OZ38" s="8"/>
      <c r="PA38" s="4"/>
      <c r="PB38" s="8"/>
      <c r="PC38" s="7"/>
      <c r="PD38" s="7"/>
      <c r="PE38" s="2" t="s">
        <v>168</v>
      </c>
      <c r="PF38" s="2" t="s">
        <v>129</v>
      </c>
      <c r="PG38" s="2" t="s">
        <v>132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168</v>
      </c>
      <c r="PR38" s="2" t="s">
        <v>129</v>
      </c>
      <c r="PS38" s="2" t="s">
        <v>132</v>
      </c>
      <c r="PT38" s="2" t="s">
        <v>132</v>
      </c>
      <c r="PU38" s="2" t="s">
        <v>141</v>
      </c>
      <c r="PV38" s="2" t="s">
        <v>132</v>
      </c>
      <c r="PW38" s="4"/>
      <c r="PX38" s="8"/>
      <c r="PY38" s="4"/>
      <c r="PZ38" s="8"/>
      <c r="QA38" s="7"/>
      <c r="QB38" s="7"/>
      <c r="QC38" s="2" t="s">
        <v>168</v>
      </c>
      <c r="QD38" s="2" t="s">
        <v>129</v>
      </c>
      <c r="QE38" s="2" t="s">
        <v>132</v>
      </c>
      <c r="QF38" s="2" t="s">
        <v>132</v>
      </c>
      <c r="QG38" s="2" t="s">
        <v>141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168</v>
      </c>
      <c r="RB38" s="2" t="s">
        <v>129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168</v>
      </c>
      <c r="RN38" s="2" t="s">
        <v>129</v>
      </c>
      <c r="RO38" s="2" t="s">
        <v>132</v>
      </c>
      <c r="RP38" s="2" t="s">
        <v>132</v>
      </c>
      <c r="RQ38" s="2" t="s">
        <v>141</v>
      </c>
      <c r="RR38" s="2" t="s">
        <v>132</v>
      </c>
    </row>
    <row r="39">
      <c r="A39" s="2" t="s">
        <v>716</v>
      </c>
      <c r="B39" s="2" t="s">
        <v>121</v>
      </c>
      <c r="C39" s="2" t="s">
        <v>122</v>
      </c>
      <c r="D39" s="2" t="s">
        <v>510</v>
      </c>
      <c r="E39" s="2" t="s">
        <v>511</v>
      </c>
      <c r="F39" s="2" t="s">
        <v>717</v>
      </c>
      <c r="G39" s="2" t="s">
        <v>717</v>
      </c>
      <c r="H39" s="2" t="s">
        <v>717</v>
      </c>
      <c r="I39" s="2" t="s">
        <v>718</v>
      </c>
      <c r="J39" s="2" t="s">
        <v>127</v>
      </c>
      <c r="K39" s="2" t="s">
        <v>645</v>
      </c>
      <c r="L39" s="3">
        <v>57</v>
      </c>
      <c r="M39" s="3">
        <v>59.85</v>
      </c>
      <c r="N39" s="3">
        <v>119</v>
      </c>
      <c r="O39" s="2" t="s">
        <v>129</v>
      </c>
      <c r="P39" s="2" t="s">
        <v>385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180</v>
      </c>
      <c r="V39" s="2" t="s">
        <v>181</v>
      </c>
      <c r="W39" s="2" t="s">
        <v>719</v>
      </c>
      <c r="X39" s="2" t="s">
        <v>273</v>
      </c>
      <c r="Y39" s="2" t="s">
        <v>720</v>
      </c>
      <c r="Z39" s="4">
        <v>68</v>
      </c>
      <c r="AA39" s="4">
        <f>=ROUNDDOWN(48.5714285714286,0)</f>
      </c>
      <c r="AB39" s="5">
        <v>1.4</v>
      </c>
      <c r="AC39" s="2" t="s">
        <v>132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7</v>
      </c>
      <c r="AQ39" s="8">
        <v>383.05</v>
      </c>
      <c r="AR39" s="4"/>
      <c r="AS39" s="8"/>
      <c r="AT39" s="7"/>
      <c r="AU39" s="7"/>
      <c r="AV39" s="4">
        <v>7</v>
      </c>
      <c r="AW39" s="8">
        <v>383.05</v>
      </c>
      <c r="AX39" s="4"/>
      <c r="AY39" s="8"/>
      <c r="AZ39" s="7"/>
      <c r="BA39" s="7"/>
      <c r="BB39" s="7">
        <v>1</v>
      </c>
      <c r="BC39" s="4">
        <v>10</v>
      </c>
      <c r="BD39" s="8">
        <v>558.83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0.6854</v>
      </c>
      <c r="BJ39" s="4">
        <v>7</v>
      </c>
      <c r="BK39" s="8">
        <v>383.05</v>
      </c>
      <c r="BL39" s="2" t="s">
        <v>353</v>
      </c>
      <c r="BM39" s="7">
        <v>1</v>
      </c>
      <c r="BN39" s="7">
        <v>1</v>
      </c>
      <c r="BO39" s="4">
        <v>3</v>
      </c>
      <c r="BP39" s="8">
        <v>143.65</v>
      </c>
      <c r="BQ39" s="4"/>
      <c r="BR39" s="8"/>
      <c r="BS39" s="7"/>
      <c r="BT39" s="7"/>
      <c r="BU39" s="2" t="s">
        <v>138</v>
      </c>
      <c r="BV39" s="2" t="s">
        <v>129</v>
      </c>
      <c r="BW39" s="2" t="s">
        <v>720</v>
      </c>
      <c r="BX39" s="2" t="s">
        <v>500</v>
      </c>
      <c r="BY39" s="2" t="s">
        <v>141</v>
      </c>
      <c r="BZ39" s="2" t="s">
        <v>132</v>
      </c>
      <c r="CA39" s="4"/>
      <c r="CB39" s="8"/>
      <c r="CC39" s="4"/>
      <c r="CD39" s="8"/>
      <c r="CE39" s="7"/>
      <c r="CF39" s="7"/>
      <c r="CG39" s="2" t="s">
        <v>210</v>
      </c>
      <c r="CH39" s="2" t="s">
        <v>129</v>
      </c>
      <c r="CI39" s="2" t="s">
        <v>132</v>
      </c>
      <c r="CJ39" s="2" t="s">
        <v>132</v>
      </c>
      <c r="CK39" s="2" t="s">
        <v>141</v>
      </c>
      <c r="CL39" s="2" t="s">
        <v>132</v>
      </c>
      <c r="CM39" s="4">
        <v>4</v>
      </c>
      <c r="CN39" s="8">
        <v>239.4</v>
      </c>
      <c r="CO39" s="4"/>
      <c r="CP39" s="8"/>
      <c r="CQ39" s="7"/>
      <c r="CR39" s="7"/>
      <c r="CS39" s="2" t="s">
        <v>138</v>
      </c>
      <c r="CT39" s="2" t="s">
        <v>129</v>
      </c>
      <c r="CU39" s="2" t="s">
        <v>721</v>
      </c>
      <c r="CV39" s="2" t="s">
        <v>505</v>
      </c>
      <c r="CW39" s="2" t="s">
        <v>141</v>
      </c>
      <c r="CX39" s="2" t="s">
        <v>132</v>
      </c>
      <c r="CY39" s="4"/>
      <c r="CZ39" s="8"/>
      <c r="DA39" s="4"/>
      <c r="DB39" s="8"/>
      <c r="DC39" s="7"/>
      <c r="DD39" s="7"/>
      <c r="DE39" s="2" t="s">
        <v>138</v>
      </c>
      <c r="DF39" s="2" t="s">
        <v>129</v>
      </c>
      <c r="DG39" s="2" t="s">
        <v>722</v>
      </c>
      <c r="DH39" s="2" t="s">
        <v>132</v>
      </c>
      <c r="DI39" s="2" t="s">
        <v>141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396</v>
      </c>
      <c r="DT39" s="2" t="s">
        <v>132</v>
      </c>
      <c r="DU39" s="2" t="s">
        <v>141</v>
      </c>
      <c r="DV39" s="2" t="s">
        <v>132</v>
      </c>
      <c r="DW39" s="4"/>
      <c r="DX39" s="8"/>
      <c r="DY39" s="4"/>
      <c r="DZ39" s="8"/>
      <c r="EA39" s="7"/>
      <c r="EB39" s="7"/>
      <c r="EC39" s="2" t="s">
        <v>138</v>
      </c>
      <c r="ED39" s="2" t="s">
        <v>129</v>
      </c>
      <c r="EE39" s="2" t="s">
        <v>720</v>
      </c>
      <c r="EF39" s="2" t="s">
        <v>723</v>
      </c>
      <c r="EG39" s="2" t="s">
        <v>141</v>
      </c>
      <c r="EH39" s="2" t="s">
        <v>132</v>
      </c>
      <c r="EI39" s="4"/>
      <c r="EJ39" s="8"/>
      <c r="EK39" s="4"/>
      <c r="EL39" s="8"/>
      <c r="EM39" s="7"/>
      <c r="EN39" s="7"/>
      <c r="EO39" s="2" t="s">
        <v>168</v>
      </c>
      <c r="EP39" s="2" t="s">
        <v>129</v>
      </c>
      <c r="EQ39" s="2" t="s">
        <v>132</v>
      </c>
      <c r="ER39" s="2" t="s">
        <v>132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481</v>
      </c>
      <c r="FB39" s="2" t="s">
        <v>129</v>
      </c>
      <c r="FC39" s="2" t="s">
        <v>132</v>
      </c>
      <c r="FD39" s="2" t="s">
        <v>132</v>
      </c>
      <c r="FE39" s="2" t="s">
        <v>141</v>
      </c>
      <c r="FF39" s="2" t="s">
        <v>132</v>
      </c>
      <c r="FG39" s="4"/>
      <c r="FH39" s="8"/>
      <c r="FI39" s="4"/>
      <c r="FJ39" s="8"/>
      <c r="FK39" s="7"/>
      <c r="FL39" s="7"/>
      <c r="FM39" s="2" t="s">
        <v>138</v>
      </c>
      <c r="FN39" s="2" t="s">
        <v>129</v>
      </c>
      <c r="FO39" s="2" t="s">
        <v>398</v>
      </c>
      <c r="FP39" s="2" t="s">
        <v>132</v>
      </c>
      <c r="FQ39" s="2" t="s">
        <v>141</v>
      </c>
      <c r="FR39" s="2" t="s">
        <v>132</v>
      </c>
      <c r="FS39" s="4"/>
      <c r="FT39" s="8"/>
      <c r="FU39" s="4"/>
      <c r="FV39" s="8"/>
      <c r="FW39" s="7"/>
      <c r="FX39" s="7"/>
      <c r="FY39" s="2" t="s">
        <v>210</v>
      </c>
      <c r="FZ39" s="2" t="s">
        <v>129</v>
      </c>
      <c r="GA39" s="2" t="s">
        <v>132</v>
      </c>
      <c r="GB39" s="2" t="s">
        <v>132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399</v>
      </c>
      <c r="GN39" s="2" t="s">
        <v>132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159</v>
      </c>
      <c r="GX39" s="2" t="s">
        <v>129</v>
      </c>
      <c r="GY39" s="2" t="s">
        <v>132</v>
      </c>
      <c r="GZ39" s="2" t="s">
        <v>132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210</v>
      </c>
      <c r="HJ39" s="2" t="s">
        <v>129</v>
      </c>
      <c r="HK39" s="2" t="s">
        <v>132</v>
      </c>
      <c r="HL39" s="2" t="s">
        <v>132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138</v>
      </c>
      <c r="HV39" s="2" t="s">
        <v>129</v>
      </c>
      <c r="HW39" s="2" t="s">
        <v>724</v>
      </c>
      <c r="HX39" s="2" t="s">
        <v>725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168</v>
      </c>
      <c r="IT39" s="2" t="s">
        <v>129</v>
      </c>
      <c r="IU39" s="2" t="s">
        <v>132</v>
      </c>
      <c r="IV39" s="2" t="s">
        <v>132</v>
      </c>
      <c r="IW39" s="2" t="s">
        <v>141</v>
      </c>
      <c r="IX39" s="2" t="s">
        <v>132</v>
      </c>
      <c r="IY39" s="4"/>
      <c r="IZ39" s="8"/>
      <c r="JA39" s="4"/>
      <c r="JB39" s="8"/>
      <c r="JC39" s="7"/>
      <c r="JD39" s="7"/>
      <c r="JE39" s="2" t="s">
        <v>138</v>
      </c>
      <c r="JF39" s="2" t="s">
        <v>129</v>
      </c>
      <c r="JG39" s="2" t="s">
        <v>720</v>
      </c>
      <c r="JH39" s="2" t="s">
        <v>726</v>
      </c>
      <c r="JI39" s="2" t="s">
        <v>141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168</v>
      </c>
      <c r="KP39" s="2" t="s">
        <v>129</v>
      </c>
      <c r="KQ39" s="2" t="s">
        <v>132</v>
      </c>
      <c r="KR39" s="2" t="s">
        <v>132</v>
      </c>
      <c r="KS39" s="2" t="s">
        <v>141</v>
      </c>
      <c r="KT39" s="2" t="s">
        <v>132</v>
      </c>
      <c r="KU39" s="4"/>
      <c r="KV39" s="8"/>
      <c r="KW39" s="4"/>
      <c r="KX39" s="8"/>
      <c r="KY39" s="7"/>
      <c r="KZ39" s="7"/>
      <c r="LA39" s="2" t="s">
        <v>168</v>
      </c>
      <c r="LB39" s="2" t="s">
        <v>129</v>
      </c>
      <c r="LC39" s="2" t="s">
        <v>132</v>
      </c>
      <c r="LD39" s="2" t="s">
        <v>132</v>
      </c>
      <c r="LE39" s="2" t="s">
        <v>141</v>
      </c>
      <c r="LF39" s="2" t="s">
        <v>132</v>
      </c>
      <c r="LG39" s="4"/>
      <c r="LH39" s="8"/>
      <c r="LI39" s="4"/>
      <c r="LJ39" s="8"/>
      <c r="LK39" s="7"/>
      <c r="LL39" s="7"/>
      <c r="LM39" s="2" t="s">
        <v>169</v>
      </c>
      <c r="LN39" s="2" t="s">
        <v>129</v>
      </c>
      <c r="LO39" s="2" t="s">
        <v>132</v>
      </c>
      <c r="LP39" s="2" t="s">
        <v>132</v>
      </c>
      <c r="LQ39" s="2" t="s">
        <v>141</v>
      </c>
      <c r="LR39" s="2" t="s">
        <v>132</v>
      </c>
      <c r="LS39" s="4"/>
      <c r="LT39" s="8"/>
      <c r="LU39" s="4"/>
      <c r="LV39" s="8"/>
      <c r="LW39" s="7"/>
      <c r="LX39" s="7"/>
      <c r="LY39" s="2" t="s">
        <v>168</v>
      </c>
      <c r="LZ39" s="2" t="s">
        <v>129</v>
      </c>
      <c r="MA39" s="2" t="s">
        <v>132</v>
      </c>
      <c r="MB39" s="2" t="s">
        <v>132</v>
      </c>
      <c r="MC39" s="2" t="s">
        <v>141</v>
      </c>
      <c r="MD39" s="2" t="s">
        <v>132</v>
      </c>
      <c r="ME39" s="4"/>
      <c r="MF39" s="8"/>
      <c r="MG39" s="4"/>
      <c r="MH39" s="8"/>
      <c r="MI39" s="7"/>
      <c r="MJ39" s="7"/>
      <c r="MK39" s="2" t="s">
        <v>168</v>
      </c>
      <c r="ML39" s="2" t="s">
        <v>129</v>
      </c>
      <c r="MM39" s="2" t="s">
        <v>132</v>
      </c>
      <c r="MN39" s="2" t="s">
        <v>132</v>
      </c>
      <c r="MO39" s="2" t="s">
        <v>141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169</v>
      </c>
      <c r="NJ39" s="2" t="s">
        <v>129</v>
      </c>
      <c r="NK39" s="2" t="s">
        <v>132</v>
      </c>
      <c r="NL39" s="2" t="s">
        <v>132</v>
      </c>
      <c r="NM39" s="2" t="s">
        <v>141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169</v>
      </c>
      <c r="OH39" s="2" t="s">
        <v>129</v>
      </c>
      <c r="OI39" s="2" t="s">
        <v>132</v>
      </c>
      <c r="OJ39" s="2" t="s">
        <v>132</v>
      </c>
      <c r="OK39" s="2" t="s">
        <v>141</v>
      </c>
      <c r="OL39" s="2" t="s">
        <v>132</v>
      </c>
      <c r="OM39" s="4"/>
      <c r="ON39" s="8"/>
      <c r="OO39" s="4"/>
      <c r="OP39" s="8"/>
      <c r="OQ39" s="7"/>
      <c r="OR39" s="7"/>
      <c r="OS39" s="2" t="s">
        <v>168</v>
      </c>
      <c r="OT39" s="2" t="s">
        <v>129</v>
      </c>
      <c r="OU39" s="2" t="s">
        <v>132</v>
      </c>
      <c r="OV39" s="2" t="s">
        <v>132</v>
      </c>
      <c r="OW39" s="2" t="s">
        <v>141</v>
      </c>
      <c r="OX39" s="2" t="s">
        <v>132</v>
      </c>
      <c r="OY39" s="4"/>
      <c r="OZ39" s="8"/>
      <c r="PA39" s="4"/>
      <c r="PB39" s="8"/>
      <c r="PC39" s="7"/>
      <c r="PD39" s="7"/>
      <c r="PE39" s="2" t="s">
        <v>168</v>
      </c>
      <c r="PF39" s="2" t="s">
        <v>129</v>
      </c>
      <c r="PG39" s="2" t="s">
        <v>132</v>
      </c>
      <c r="PH39" s="2" t="s">
        <v>132</v>
      </c>
      <c r="PI39" s="2" t="s">
        <v>141</v>
      </c>
      <c r="PJ39" s="2" t="s">
        <v>132</v>
      </c>
      <c r="PK39" s="4"/>
      <c r="PL39" s="8"/>
      <c r="PM39" s="4"/>
      <c r="PN39" s="8"/>
      <c r="PO39" s="7"/>
      <c r="PP39" s="7"/>
      <c r="PQ39" s="2" t="s">
        <v>168</v>
      </c>
      <c r="PR39" s="2" t="s">
        <v>129</v>
      </c>
      <c r="PS39" s="2" t="s">
        <v>132</v>
      </c>
      <c r="PT39" s="2" t="s">
        <v>132</v>
      </c>
      <c r="PU39" s="2" t="s">
        <v>141</v>
      </c>
      <c r="PV39" s="2" t="s">
        <v>132</v>
      </c>
      <c r="PW39" s="4"/>
      <c r="PX39" s="8"/>
      <c r="PY39" s="4"/>
      <c r="PZ39" s="8"/>
      <c r="QA39" s="7"/>
      <c r="QB39" s="7"/>
      <c r="QC39" s="2" t="s">
        <v>168</v>
      </c>
      <c r="QD39" s="2" t="s">
        <v>129</v>
      </c>
      <c r="QE39" s="2" t="s">
        <v>132</v>
      </c>
      <c r="QF39" s="2" t="s">
        <v>132</v>
      </c>
      <c r="QG39" s="2" t="s">
        <v>141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168</v>
      </c>
      <c r="RB39" s="2" t="s">
        <v>129</v>
      </c>
      <c r="RC39" s="2" t="s">
        <v>132</v>
      </c>
      <c r="RD39" s="2" t="s">
        <v>132</v>
      </c>
      <c r="RE39" s="2" t="s">
        <v>141</v>
      </c>
      <c r="RF39" s="2" t="s">
        <v>132</v>
      </c>
      <c r="RG39" s="4"/>
      <c r="RH39" s="8"/>
      <c r="RI39" s="4"/>
      <c r="RJ39" s="8"/>
      <c r="RK39" s="7"/>
      <c r="RL39" s="7"/>
      <c r="RM39" s="2" t="s">
        <v>168</v>
      </c>
      <c r="RN39" s="2" t="s">
        <v>129</v>
      </c>
      <c r="RO39" s="2" t="s">
        <v>132</v>
      </c>
      <c r="RP39" s="2" t="s">
        <v>132</v>
      </c>
      <c r="RQ39" s="2" t="s">
        <v>141</v>
      </c>
      <c r="RR39" s="2" t="s">
        <v>132</v>
      </c>
    </row>
    <row r="40">
      <c r="A40" s="2" t="s">
        <v>727</v>
      </c>
      <c r="B40" s="2" t="s">
        <v>121</v>
      </c>
      <c r="C40" s="2" t="s">
        <v>122</v>
      </c>
      <c r="D40" s="2" t="s">
        <v>510</v>
      </c>
      <c r="E40" s="2" t="s">
        <v>511</v>
      </c>
      <c r="F40" s="2" t="s">
        <v>717</v>
      </c>
      <c r="G40" s="2" t="s">
        <v>717</v>
      </c>
      <c r="H40" s="2" t="s">
        <v>717</v>
      </c>
      <c r="I40" s="2" t="s">
        <v>718</v>
      </c>
      <c r="J40" s="2" t="s">
        <v>127</v>
      </c>
      <c r="K40" s="2" t="s">
        <v>728</v>
      </c>
      <c r="L40" s="3">
        <v>62</v>
      </c>
      <c r="M40" s="3">
        <v>65.1</v>
      </c>
      <c r="N40" s="3">
        <v>129.99</v>
      </c>
      <c r="O40" s="2" t="s">
        <v>129</v>
      </c>
      <c r="P40" s="2" t="s">
        <v>385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180</v>
      </c>
      <c r="V40" s="2" t="s">
        <v>181</v>
      </c>
      <c r="W40" s="2" t="s">
        <v>719</v>
      </c>
      <c r="X40" s="2" t="s">
        <v>273</v>
      </c>
      <c r="Y40" s="2" t="s">
        <v>729</v>
      </c>
      <c r="Z40" s="4">
        <v>94</v>
      </c>
      <c r="AA40" s="4">
        <f>=ROUNDDOWN(52.2222222222222,0)</f>
      </c>
      <c r="AB40" s="5">
        <v>1.8</v>
      </c>
      <c r="AC40" s="2" t="s">
        <v>132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3</v>
      </c>
      <c r="AQ40" s="8">
        <v>175.78</v>
      </c>
      <c r="AR40" s="4"/>
      <c r="AS40" s="8"/>
      <c r="AT40" s="7"/>
      <c r="AU40" s="7"/>
      <c r="AV40" s="4">
        <v>3</v>
      </c>
      <c r="AW40" s="8">
        <v>175.78</v>
      </c>
      <c r="AX40" s="4"/>
      <c r="AY40" s="8"/>
      <c r="AZ40" s="7"/>
      <c r="BA40" s="7"/>
      <c r="BB40" s="7">
        <v>1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>
        <v>0.3146</v>
      </c>
      <c r="BJ40" s="4">
        <v>3</v>
      </c>
      <c r="BK40" s="8">
        <v>175.78</v>
      </c>
      <c r="BL40" s="2" t="s">
        <v>353</v>
      </c>
      <c r="BM40" s="7">
        <v>1</v>
      </c>
      <c r="BN40" s="7">
        <v>1</v>
      </c>
      <c r="BO40" s="4">
        <v>2</v>
      </c>
      <c r="BP40" s="8">
        <v>110.68</v>
      </c>
      <c r="BQ40" s="4"/>
      <c r="BR40" s="8"/>
      <c r="BS40" s="7"/>
      <c r="BT40" s="7"/>
      <c r="BU40" s="2" t="s">
        <v>138</v>
      </c>
      <c r="BV40" s="2" t="s">
        <v>129</v>
      </c>
      <c r="BW40" s="2" t="s">
        <v>730</v>
      </c>
      <c r="BX40" s="2" t="s">
        <v>715</v>
      </c>
      <c r="BY40" s="2" t="s">
        <v>141</v>
      </c>
      <c r="BZ40" s="2" t="s">
        <v>132</v>
      </c>
      <c r="CA40" s="4"/>
      <c r="CB40" s="8"/>
      <c r="CC40" s="4"/>
      <c r="CD40" s="8"/>
      <c r="CE40" s="7"/>
      <c r="CF40" s="7"/>
      <c r="CG40" s="2" t="s">
        <v>210</v>
      </c>
      <c r="CH40" s="2" t="s">
        <v>129</v>
      </c>
      <c r="CI40" s="2" t="s">
        <v>132</v>
      </c>
      <c r="CJ40" s="2" t="s">
        <v>132</v>
      </c>
      <c r="CK40" s="2" t="s">
        <v>141</v>
      </c>
      <c r="CL40" s="2" t="s">
        <v>132</v>
      </c>
      <c r="CM40" s="4">
        <v>1</v>
      </c>
      <c r="CN40" s="8">
        <v>65.1</v>
      </c>
      <c r="CO40" s="4"/>
      <c r="CP40" s="8"/>
      <c r="CQ40" s="7"/>
      <c r="CR40" s="7"/>
      <c r="CS40" s="2" t="s">
        <v>138</v>
      </c>
      <c r="CT40" s="2" t="s">
        <v>129</v>
      </c>
      <c r="CU40" s="2" t="s">
        <v>731</v>
      </c>
      <c r="CV40" s="2" t="s">
        <v>641</v>
      </c>
      <c r="CW40" s="2" t="s">
        <v>141</v>
      </c>
      <c r="CX40" s="2" t="s">
        <v>132</v>
      </c>
      <c r="CY40" s="4"/>
      <c r="CZ40" s="8"/>
      <c r="DA40" s="4"/>
      <c r="DB40" s="8"/>
      <c r="DC40" s="7"/>
      <c r="DD40" s="7"/>
      <c r="DE40" s="2" t="s">
        <v>138</v>
      </c>
      <c r="DF40" s="2" t="s">
        <v>129</v>
      </c>
      <c r="DG40" s="2" t="s">
        <v>722</v>
      </c>
      <c r="DH40" s="2" t="s">
        <v>132</v>
      </c>
      <c r="DI40" s="2" t="s">
        <v>141</v>
      </c>
      <c r="DJ40" s="2" t="s">
        <v>132</v>
      </c>
      <c r="DK40" s="4"/>
      <c r="DL40" s="8"/>
      <c r="DM40" s="4"/>
      <c r="DN40" s="8"/>
      <c r="DO40" s="7"/>
      <c r="DP40" s="7"/>
      <c r="DQ40" s="2" t="s">
        <v>138</v>
      </c>
      <c r="DR40" s="2" t="s">
        <v>129</v>
      </c>
      <c r="DS40" s="2" t="s">
        <v>396</v>
      </c>
      <c r="DT40" s="2" t="s">
        <v>132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138</v>
      </c>
      <c r="ED40" s="2" t="s">
        <v>129</v>
      </c>
      <c r="EE40" s="2" t="s">
        <v>397</v>
      </c>
      <c r="EF40" s="2" t="s">
        <v>132</v>
      </c>
      <c r="EG40" s="2" t="s">
        <v>141</v>
      </c>
      <c r="EH40" s="2" t="s">
        <v>132</v>
      </c>
      <c r="EI40" s="4"/>
      <c r="EJ40" s="8"/>
      <c r="EK40" s="4"/>
      <c r="EL40" s="8"/>
      <c r="EM40" s="7"/>
      <c r="EN40" s="7"/>
      <c r="EO40" s="2" t="s">
        <v>168</v>
      </c>
      <c r="EP40" s="2" t="s">
        <v>129</v>
      </c>
      <c r="EQ40" s="2" t="s">
        <v>132</v>
      </c>
      <c r="ER40" s="2" t="s">
        <v>132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481</v>
      </c>
      <c r="FB40" s="2" t="s">
        <v>129</v>
      </c>
      <c r="FC40" s="2" t="s">
        <v>132</v>
      </c>
      <c r="FD40" s="2" t="s">
        <v>132</v>
      </c>
      <c r="FE40" s="2" t="s">
        <v>141</v>
      </c>
      <c r="FF40" s="2" t="s">
        <v>132</v>
      </c>
      <c r="FG40" s="4"/>
      <c r="FH40" s="8"/>
      <c r="FI40" s="4"/>
      <c r="FJ40" s="8"/>
      <c r="FK40" s="7"/>
      <c r="FL40" s="7"/>
      <c r="FM40" s="2" t="s">
        <v>138</v>
      </c>
      <c r="FN40" s="2" t="s">
        <v>129</v>
      </c>
      <c r="FO40" s="2" t="s">
        <v>398</v>
      </c>
      <c r="FP40" s="2" t="s">
        <v>132</v>
      </c>
      <c r="FQ40" s="2" t="s">
        <v>141</v>
      </c>
      <c r="FR40" s="2" t="s">
        <v>132</v>
      </c>
      <c r="FS40" s="4"/>
      <c r="FT40" s="8"/>
      <c r="FU40" s="4"/>
      <c r="FV40" s="8"/>
      <c r="FW40" s="7"/>
      <c r="FX40" s="7"/>
      <c r="FY40" s="2" t="s">
        <v>210</v>
      </c>
      <c r="FZ40" s="2" t="s">
        <v>129</v>
      </c>
      <c r="GA40" s="2" t="s">
        <v>132</v>
      </c>
      <c r="GB40" s="2" t="s">
        <v>132</v>
      </c>
      <c r="GC40" s="2" t="s">
        <v>141</v>
      </c>
      <c r="GD40" s="2" t="s">
        <v>132</v>
      </c>
      <c r="GE40" s="4"/>
      <c r="GF40" s="8"/>
      <c r="GG40" s="4"/>
      <c r="GH40" s="8"/>
      <c r="GI40" s="7"/>
      <c r="GJ40" s="7"/>
      <c r="GK40" s="2" t="s">
        <v>138</v>
      </c>
      <c r="GL40" s="2" t="s">
        <v>129</v>
      </c>
      <c r="GM40" s="2" t="s">
        <v>399</v>
      </c>
      <c r="GN40" s="2" t="s">
        <v>132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159</v>
      </c>
      <c r="GX40" s="2" t="s">
        <v>129</v>
      </c>
      <c r="GY40" s="2" t="s">
        <v>132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210</v>
      </c>
      <c r="HJ40" s="2" t="s">
        <v>129</v>
      </c>
      <c r="HK40" s="2" t="s">
        <v>132</v>
      </c>
      <c r="HL40" s="2" t="s">
        <v>132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138</v>
      </c>
      <c r="HV40" s="2" t="s">
        <v>129</v>
      </c>
      <c r="HW40" s="2" t="s">
        <v>400</v>
      </c>
      <c r="HX40" s="2" t="s">
        <v>132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138</v>
      </c>
      <c r="IH40" s="2" t="s">
        <v>129</v>
      </c>
      <c r="II40" s="2" t="s">
        <v>731</v>
      </c>
      <c r="IJ40" s="2" t="s">
        <v>132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168</v>
      </c>
      <c r="IT40" s="2" t="s">
        <v>129</v>
      </c>
      <c r="IU40" s="2" t="s">
        <v>132</v>
      </c>
      <c r="IV40" s="2" t="s">
        <v>132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138</v>
      </c>
      <c r="JF40" s="2" t="s">
        <v>129</v>
      </c>
      <c r="JG40" s="2" t="s">
        <v>731</v>
      </c>
      <c r="JH40" s="2" t="s">
        <v>132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168</v>
      </c>
      <c r="JR40" s="2" t="s">
        <v>129</v>
      </c>
      <c r="JS40" s="2" t="s">
        <v>132</v>
      </c>
      <c r="JT40" s="2" t="s">
        <v>132</v>
      </c>
      <c r="JU40" s="2" t="s">
        <v>141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168</v>
      </c>
      <c r="KP40" s="2" t="s">
        <v>129</v>
      </c>
      <c r="KQ40" s="2" t="s">
        <v>132</v>
      </c>
      <c r="KR40" s="2" t="s">
        <v>132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168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169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168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168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169</v>
      </c>
      <c r="NJ40" s="2" t="s">
        <v>129</v>
      </c>
      <c r="NK40" s="2" t="s">
        <v>132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168</v>
      </c>
      <c r="NV40" s="2" t="s">
        <v>129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169</v>
      </c>
      <c r="OH40" s="2" t="s">
        <v>129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168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168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168</v>
      </c>
      <c r="PR40" s="2" t="s">
        <v>129</v>
      </c>
      <c r="PS40" s="2" t="s">
        <v>132</v>
      </c>
      <c r="PT40" s="2" t="s">
        <v>132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168</v>
      </c>
      <c r="QD40" s="2" t="s">
        <v>129</v>
      </c>
      <c r="QE40" s="2" t="s">
        <v>132</v>
      </c>
      <c r="QF40" s="2" t="s">
        <v>132</v>
      </c>
      <c r="QG40" s="2" t="s">
        <v>141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168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168</v>
      </c>
      <c r="RN40" s="2" t="s">
        <v>129</v>
      </c>
      <c r="RO40" s="2" t="s">
        <v>132</v>
      </c>
      <c r="RP40" s="2" t="s">
        <v>132</v>
      </c>
      <c r="RQ40" s="2" t="s">
        <v>141</v>
      </c>
      <c r="RR40" s="2" t="s">
        <v>132</v>
      </c>
    </row>
    <row r="41">
      <c r="A41" s="2" t="s">
        <v>732</v>
      </c>
      <c r="B41" s="2" t="s">
        <v>121</v>
      </c>
      <c r="C41" s="2" t="s">
        <v>122</v>
      </c>
      <c r="D41" s="2" t="s">
        <v>510</v>
      </c>
      <c r="E41" s="2" t="s">
        <v>511</v>
      </c>
      <c r="F41" s="2" t="s">
        <v>733</v>
      </c>
      <c r="G41" s="2" t="s">
        <v>733</v>
      </c>
      <c r="H41" s="2" t="s">
        <v>733</v>
      </c>
      <c r="I41" s="2" t="s">
        <v>734</v>
      </c>
      <c r="J41" s="2" t="s">
        <v>127</v>
      </c>
      <c r="K41" s="2" t="s">
        <v>585</v>
      </c>
      <c r="L41" s="3">
        <v>50.14</v>
      </c>
      <c r="M41" s="3">
        <v>52.65</v>
      </c>
      <c r="N41" s="3">
        <v>119.99</v>
      </c>
      <c r="O41" s="2" t="s">
        <v>129</v>
      </c>
      <c r="P41" s="2" t="s">
        <v>475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180</v>
      </c>
      <c r="V41" s="2" t="s">
        <v>181</v>
      </c>
      <c r="W41" s="2" t="s">
        <v>135</v>
      </c>
      <c r="X41" s="2" t="s">
        <v>332</v>
      </c>
      <c r="Y41" s="2" t="s">
        <v>310</v>
      </c>
      <c r="Z41" s="4">
        <v>97</v>
      </c>
      <c r="AA41" s="4">
        <f>=ROUNDDOWN(35.9259259259259,0)</f>
      </c>
      <c r="AB41" s="5">
        <v>2.7</v>
      </c>
      <c r="AC41" s="2" t="s">
        <v>132</v>
      </c>
      <c r="AD41" s="4"/>
      <c r="AE41" s="4"/>
      <c r="AF41" s="6">
        <v>63</v>
      </c>
      <c r="AG41" s="6"/>
      <c r="AH41" s="7">
        <v>0.4286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7</v>
      </c>
      <c r="AQ41" s="8">
        <v>421.22</v>
      </c>
      <c r="AR41" s="4"/>
      <c r="AS41" s="8"/>
      <c r="AT41" s="7"/>
      <c r="AU41" s="7"/>
      <c r="AV41" s="4">
        <v>7</v>
      </c>
      <c r="AW41" s="8">
        <v>421.22</v>
      </c>
      <c r="AX41" s="4"/>
      <c r="AY41" s="8"/>
      <c r="AZ41" s="7"/>
      <c r="BA41" s="7"/>
      <c r="BB41" s="7">
        <v>1</v>
      </c>
      <c r="BC41" s="4">
        <v>7</v>
      </c>
      <c r="BD41" s="8">
        <v>421.22</v>
      </c>
      <c r="BE41" s="4"/>
      <c r="BF41" s="8"/>
      <c r="BG41" s="7"/>
      <c r="BH41" s="7"/>
      <c r="BI41" s="7">
        <v>1</v>
      </c>
      <c r="BJ41" s="4">
        <v>7</v>
      </c>
      <c r="BK41" s="8">
        <v>421.22</v>
      </c>
      <c r="BL41" s="2" t="s">
        <v>735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129</v>
      </c>
      <c r="BW41" s="2" t="s">
        <v>736</v>
      </c>
      <c r="BX41" s="2" t="s">
        <v>737</v>
      </c>
      <c r="BY41" s="2" t="s">
        <v>141</v>
      </c>
      <c r="BZ41" s="2" t="s">
        <v>132</v>
      </c>
      <c r="CA41" s="4">
        <v>1</v>
      </c>
      <c r="CB41" s="8">
        <v>60.55</v>
      </c>
      <c r="CC41" s="4"/>
      <c r="CD41" s="8"/>
      <c r="CE41" s="7"/>
      <c r="CF41" s="7"/>
      <c r="CG41" s="2" t="s">
        <v>138</v>
      </c>
      <c r="CH41" s="2" t="s">
        <v>129</v>
      </c>
      <c r="CI41" s="2" t="s">
        <v>132</v>
      </c>
      <c r="CJ41" s="2" t="s">
        <v>738</v>
      </c>
      <c r="CK41" s="2" t="s">
        <v>141</v>
      </c>
      <c r="CL41" s="2" t="s">
        <v>132</v>
      </c>
      <c r="CM41" s="4">
        <v>4</v>
      </c>
      <c r="CN41" s="8">
        <v>241.3</v>
      </c>
      <c r="CO41" s="4"/>
      <c r="CP41" s="8"/>
      <c r="CQ41" s="7"/>
      <c r="CR41" s="7"/>
      <c r="CS41" s="2" t="s">
        <v>138</v>
      </c>
      <c r="CT41" s="2" t="s">
        <v>129</v>
      </c>
      <c r="CU41" s="2" t="s">
        <v>739</v>
      </c>
      <c r="CV41" s="2" t="s">
        <v>740</v>
      </c>
      <c r="CW41" s="2" t="s">
        <v>141</v>
      </c>
      <c r="CX41" s="2" t="s">
        <v>132</v>
      </c>
      <c r="CY41" s="4"/>
      <c r="CZ41" s="8"/>
      <c r="DA41" s="4"/>
      <c r="DB41" s="8"/>
      <c r="DC41" s="7"/>
      <c r="DD41" s="7"/>
      <c r="DE41" s="2" t="s">
        <v>138</v>
      </c>
      <c r="DF41" s="2" t="s">
        <v>129</v>
      </c>
      <c r="DG41" s="2" t="s">
        <v>741</v>
      </c>
      <c r="DH41" s="2" t="s">
        <v>740</v>
      </c>
      <c r="DI41" s="2" t="s">
        <v>141</v>
      </c>
      <c r="DJ41" s="2" t="s">
        <v>132</v>
      </c>
      <c r="DK41" s="4">
        <v>1</v>
      </c>
      <c r="DL41" s="8">
        <v>64.09</v>
      </c>
      <c r="DM41" s="4"/>
      <c r="DN41" s="8"/>
      <c r="DO41" s="7"/>
      <c r="DP41" s="7"/>
      <c r="DQ41" s="2" t="s">
        <v>138</v>
      </c>
      <c r="DR41" s="2" t="s">
        <v>129</v>
      </c>
      <c r="DS41" s="2" t="s">
        <v>281</v>
      </c>
      <c r="DT41" s="2" t="s">
        <v>742</v>
      </c>
      <c r="DU41" s="2" t="s">
        <v>141</v>
      </c>
      <c r="DV41" s="2" t="s">
        <v>132</v>
      </c>
      <c r="DW41" s="4"/>
      <c r="DX41" s="8"/>
      <c r="DY41" s="4"/>
      <c r="DZ41" s="8"/>
      <c r="EA41" s="7"/>
      <c r="EB41" s="7"/>
      <c r="EC41" s="2" t="s">
        <v>138</v>
      </c>
      <c r="ED41" s="2" t="s">
        <v>129</v>
      </c>
      <c r="EE41" s="2" t="s">
        <v>739</v>
      </c>
      <c r="EF41" s="2" t="s">
        <v>743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168</v>
      </c>
      <c r="EP41" s="2" t="s">
        <v>129</v>
      </c>
      <c r="EQ41" s="2" t="s">
        <v>132</v>
      </c>
      <c r="ER41" s="2" t="s">
        <v>132</v>
      </c>
      <c r="ES41" s="2" t="s">
        <v>141</v>
      </c>
      <c r="ET41" s="2" t="s">
        <v>132</v>
      </c>
      <c r="EU41" s="4">
        <v>1</v>
      </c>
      <c r="EV41" s="8">
        <v>55.28</v>
      </c>
      <c r="EW41" s="4"/>
      <c r="EX41" s="8"/>
      <c r="EY41" s="7"/>
      <c r="EZ41" s="7"/>
      <c r="FA41" s="2" t="s">
        <v>138</v>
      </c>
      <c r="FB41" s="2" t="s">
        <v>129</v>
      </c>
      <c r="FC41" s="2" t="s">
        <v>744</v>
      </c>
      <c r="FD41" s="2" t="s">
        <v>745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138</v>
      </c>
      <c r="FN41" s="2" t="s">
        <v>129</v>
      </c>
      <c r="FO41" s="2" t="s">
        <v>702</v>
      </c>
      <c r="FP41" s="2" t="s">
        <v>132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129</v>
      </c>
      <c r="GA41" s="2" t="s">
        <v>288</v>
      </c>
      <c r="GB41" s="2" t="s">
        <v>746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482</v>
      </c>
      <c r="GN41" s="2" t="s">
        <v>132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159</v>
      </c>
      <c r="GX41" s="2" t="s">
        <v>129</v>
      </c>
      <c r="GY41" s="2" t="s">
        <v>132</v>
      </c>
      <c r="GZ41" s="2" t="s">
        <v>132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138</v>
      </c>
      <c r="HJ41" s="2" t="s">
        <v>129</v>
      </c>
      <c r="HK41" s="2" t="s">
        <v>289</v>
      </c>
      <c r="HL41" s="2" t="s">
        <v>132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138</v>
      </c>
      <c r="HV41" s="2" t="s">
        <v>129</v>
      </c>
      <c r="HW41" s="2" t="s">
        <v>291</v>
      </c>
      <c r="HX41" s="2" t="s">
        <v>466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138</v>
      </c>
      <c r="IH41" s="2" t="s">
        <v>129</v>
      </c>
      <c r="II41" s="2" t="s">
        <v>164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168</v>
      </c>
      <c r="IT41" s="2" t="s">
        <v>129</v>
      </c>
      <c r="IU41" s="2" t="s">
        <v>132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138</v>
      </c>
      <c r="JF41" s="2" t="s">
        <v>129</v>
      </c>
      <c r="JG41" s="2" t="s">
        <v>739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210</v>
      </c>
      <c r="KD41" s="2" t="s">
        <v>129</v>
      </c>
      <c r="KE41" s="2" t="s">
        <v>132</v>
      </c>
      <c r="KF41" s="2" t="s">
        <v>132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168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168</v>
      </c>
      <c r="LB41" s="2" t="s">
        <v>129</v>
      </c>
      <c r="LC41" s="2" t="s">
        <v>132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169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168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168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169</v>
      </c>
      <c r="MX41" s="2" t="s">
        <v>129</v>
      </c>
      <c r="MY41" s="2" t="s">
        <v>132</v>
      </c>
      <c r="MZ41" s="2" t="s">
        <v>132</v>
      </c>
      <c r="NA41" s="2" t="s">
        <v>141</v>
      </c>
      <c r="NB41" s="2" t="s">
        <v>132</v>
      </c>
      <c r="NC41" s="4"/>
      <c r="ND41" s="8"/>
      <c r="NE41" s="4"/>
      <c r="NF41" s="8"/>
      <c r="NG41" s="7"/>
      <c r="NH41" s="7"/>
      <c r="NI41" s="2" t="s">
        <v>168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169</v>
      </c>
      <c r="OH41" s="2" t="s">
        <v>129</v>
      </c>
      <c r="OI41" s="2" t="s">
        <v>132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168</v>
      </c>
      <c r="OT41" s="2" t="s">
        <v>129</v>
      </c>
      <c r="OU41" s="2" t="s">
        <v>132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138</v>
      </c>
      <c r="PR41" s="2" t="s">
        <v>170</v>
      </c>
      <c r="PS41" s="2" t="s">
        <v>209</v>
      </c>
      <c r="PT41" s="2" t="s">
        <v>132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168</v>
      </c>
      <c r="QD41" s="2" t="s">
        <v>129</v>
      </c>
      <c r="QE41" s="2" t="s">
        <v>132</v>
      </c>
      <c r="QF41" s="2" t="s">
        <v>132</v>
      </c>
      <c r="QG41" s="2" t="s">
        <v>141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168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138</v>
      </c>
      <c r="RN41" s="2" t="s">
        <v>170</v>
      </c>
      <c r="RO41" s="2" t="s">
        <v>747</v>
      </c>
      <c r="RP41" s="2" t="s">
        <v>550</v>
      </c>
      <c r="RQ41" s="2" t="s">
        <v>141</v>
      </c>
      <c r="RR41" s="2" t="s">
        <v>132</v>
      </c>
    </row>
    <row r="42">
      <c r="A42" s="2" t="s">
        <v>748</v>
      </c>
      <c r="B42" s="2" t="s">
        <v>121</v>
      </c>
      <c r="C42" s="2" t="s">
        <v>122</v>
      </c>
      <c r="D42" s="2" t="s">
        <v>510</v>
      </c>
      <c r="E42" s="2" t="s">
        <v>511</v>
      </c>
      <c r="F42" s="2" t="s">
        <v>381</v>
      </c>
      <c r="G42" s="2" t="s">
        <v>381</v>
      </c>
      <c r="H42" s="2" t="s">
        <v>381</v>
      </c>
      <c r="I42" s="2" t="s">
        <v>749</v>
      </c>
      <c r="J42" s="2" t="s">
        <v>127</v>
      </c>
      <c r="K42" s="2" t="s">
        <v>316</v>
      </c>
      <c r="L42" s="3">
        <v>52.44</v>
      </c>
      <c r="M42" s="3">
        <v>55.06</v>
      </c>
      <c r="N42" s="3">
        <v>119.99</v>
      </c>
      <c r="O42" s="2" t="s">
        <v>129</v>
      </c>
      <c r="P42" s="2" t="s">
        <v>271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180</v>
      </c>
      <c r="V42" s="2" t="s">
        <v>181</v>
      </c>
      <c r="W42" s="2" t="s">
        <v>332</v>
      </c>
      <c r="X42" s="2" t="s">
        <v>135</v>
      </c>
      <c r="Y42" s="2" t="s">
        <v>301</v>
      </c>
      <c r="Z42" s="4">
        <v>33</v>
      </c>
      <c r="AA42" s="4">
        <f>=ROUNDDOWN(82.5,0)</f>
      </c>
      <c r="AB42" s="5">
        <v>0.4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4</v>
      </c>
      <c r="AQ42" s="8">
        <v>234.57</v>
      </c>
      <c r="AR42" s="4"/>
      <c r="AS42" s="8"/>
      <c r="AT42" s="7"/>
      <c r="AU42" s="7"/>
      <c r="AV42" s="4">
        <v>4</v>
      </c>
      <c r="AW42" s="8">
        <v>234.57</v>
      </c>
      <c r="AX42" s="4"/>
      <c r="AY42" s="8"/>
      <c r="AZ42" s="7"/>
      <c r="BA42" s="7"/>
      <c r="BB42" s="7">
        <v>1</v>
      </c>
      <c r="BC42" s="4">
        <v>4</v>
      </c>
      <c r="BD42" s="8">
        <v>234.57</v>
      </c>
      <c r="BE42" s="4"/>
      <c r="BF42" s="8"/>
      <c r="BG42" s="7"/>
      <c r="BH42" s="7"/>
      <c r="BI42" s="7">
        <v>1</v>
      </c>
      <c r="BJ42" s="4">
        <v>4</v>
      </c>
      <c r="BK42" s="8">
        <v>234.57</v>
      </c>
      <c r="BL42" s="2" t="s">
        <v>750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138</v>
      </c>
      <c r="BV42" s="2" t="s">
        <v>129</v>
      </c>
      <c r="BW42" s="2" t="s">
        <v>751</v>
      </c>
      <c r="BX42" s="2" t="s">
        <v>752</v>
      </c>
      <c r="BY42" s="2" t="s">
        <v>141</v>
      </c>
      <c r="BZ42" s="2" t="s">
        <v>132</v>
      </c>
      <c r="CA42" s="4"/>
      <c r="CB42" s="8"/>
      <c r="CC42" s="4"/>
      <c r="CD42" s="8"/>
      <c r="CE42" s="7"/>
      <c r="CF42" s="7"/>
      <c r="CG42" s="2" t="s">
        <v>168</v>
      </c>
      <c r="CH42" s="2" t="s">
        <v>129</v>
      </c>
      <c r="CI42" s="2" t="s">
        <v>132</v>
      </c>
      <c r="CJ42" s="2" t="s">
        <v>132</v>
      </c>
      <c r="CK42" s="2" t="s">
        <v>141</v>
      </c>
      <c r="CL42" s="2" t="s">
        <v>132</v>
      </c>
      <c r="CM42" s="4">
        <v>3</v>
      </c>
      <c r="CN42" s="8">
        <v>179.5</v>
      </c>
      <c r="CO42" s="4"/>
      <c r="CP42" s="8"/>
      <c r="CQ42" s="7"/>
      <c r="CR42" s="7"/>
      <c r="CS42" s="2" t="s">
        <v>138</v>
      </c>
      <c r="CT42" s="2" t="s">
        <v>129</v>
      </c>
      <c r="CU42" s="2" t="s">
        <v>301</v>
      </c>
      <c r="CV42" s="2" t="s">
        <v>302</v>
      </c>
      <c r="CW42" s="2" t="s">
        <v>141</v>
      </c>
      <c r="CX42" s="2" t="s">
        <v>132</v>
      </c>
      <c r="CY42" s="4"/>
      <c r="CZ42" s="8"/>
      <c r="DA42" s="4"/>
      <c r="DB42" s="8"/>
      <c r="DC42" s="7"/>
      <c r="DD42" s="7"/>
      <c r="DE42" s="2" t="s">
        <v>138</v>
      </c>
      <c r="DF42" s="2" t="s">
        <v>129</v>
      </c>
      <c r="DG42" s="2" t="s">
        <v>753</v>
      </c>
      <c r="DH42" s="2" t="s">
        <v>754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281</v>
      </c>
      <c r="DT42" s="2" t="s">
        <v>755</v>
      </c>
      <c r="DU42" s="2" t="s">
        <v>141</v>
      </c>
      <c r="DV42" s="2" t="s">
        <v>132</v>
      </c>
      <c r="DW42" s="4"/>
      <c r="DX42" s="8"/>
      <c r="DY42" s="4"/>
      <c r="DZ42" s="8"/>
      <c r="EA42" s="7"/>
      <c r="EB42" s="7"/>
      <c r="EC42" s="2" t="s">
        <v>138</v>
      </c>
      <c r="ED42" s="2" t="s">
        <v>129</v>
      </c>
      <c r="EE42" s="2" t="s">
        <v>756</v>
      </c>
      <c r="EF42" s="2" t="s">
        <v>757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168</v>
      </c>
      <c r="EP42" s="2" t="s">
        <v>129</v>
      </c>
      <c r="EQ42" s="2" t="s">
        <v>132</v>
      </c>
      <c r="ER42" s="2" t="s">
        <v>132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481</v>
      </c>
      <c r="FB42" s="2" t="s">
        <v>129</v>
      </c>
      <c r="FC42" s="2" t="s">
        <v>132</v>
      </c>
      <c r="FD42" s="2" t="s">
        <v>132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168</v>
      </c>
      <c r="FN42" s="2" t="s">
        <v>129</v>
      </c>
      <c r="FO42" s="2" t="s">
        <v>132</v>
      </c>
      <c r="FP42" s="2" t="s">
        <v>132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138</v>
      </c>
      <c r="FZ42" s="2" t="s">
        <v>129</v>
      </c>
      <c r="GA42" s="2" t="s">
        <v>288</v>
      </c>
      <c r="GB42" s="2" t="s">
        <v>758</v>
      </c>
      <c r="GC42" s="2" t="s">
        <v>141</v>
      </c>
      <c r="GD42" s="2" t="s">
        <v>132</v>
      </c>
      <c r="GE42" s="4">
        <v>1</v>
      </c>
      <c r="GF42" s="8">
        <v>55.07</v>
      </c>
      <c r="GG42" s="4"/>
      <c r="GH42" s="8"/>
      <c r="GI42" s="7"/>
      <c r="GJ42" s="7"/>
      <c r="GK42" s="2" t="s">
        <v>138</v>
      </c>
      <c r="GL42" s="2" t="s">
        <v>129</v>
      </c>
      <c r="GM42" s="2" t="s">
        <v>482</v>
      </c>
      <c r="GN42" s="2" t="s">
        <v>489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759</v>
      </c>
      <c r="GZ42" s="2" t="s">
        <v>325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484</v>
      </c>
      <c r="HL42" s="2" t="s">
        <v>760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138</v>
      </c>
      <c r="HV42" s="2" t="s">
        <v>129</v>
      </c>
      <c r="HW42" s="2" t="s">
        <v>291</v>
      </c>
      <c r="HX42" s="2" t="s">
        <v>761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138</v>
      </c>
      <c r="IH42" s="2" t="s">
        <v>129</v>
      </c>
      <c r="II42" s="2" t="s">
        <v>164</v>
      </c>
      <c r="IJ42" s="2" t="s">
        <v>132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168</v>
      </c>
      <c r="IT42" s="2" t="s">
        <v>129</v>
      </c>
      <c r="IU42" s="2" t="s">
        <v>132</v>
      </c>
      <c r="IV42" s="2" t="s">
        <v>132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138</v>
      </c>
      <c r="JF42" s="2" t="s">
        <v>129</v>
      </c>
      <c r="JG42" s="2" t="s">
        <v>301</v>
      </c>
      <c r="JH42" s="2" t="s">
        <v>132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210</v>
      </c>
      <c r="KD42" s="2" t="s">
        <v>129</v>
      </c>
      <c r="KE42" s="2" t="s">
        <v>132</v>
      </c>
      <c r="KF42" s="2" t="s">
        <v>132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168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168</v>
      </c>
      <c r="LB42" s="2" t="s">
        <v>129</v>
      </c>
      <c r="LC42" s="2" t="s">
        <v>132</v>
      </c>
      <c r="LD42" s="2" t="s">
        <v>132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169</v>
      </c>
      <c r="LN42" s="2" t="s">
        <v>129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168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168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169</v>
      </c>
      <c r="NJ42" s="2" t="s">
        <v>129</v>
      </c>
      <c r="NK42" s="2" t="s">
        <v>132</v>
      </c>
      <c r="NL42" s="2" t="s">
        <v>132</v>
      </c>
      <c r="NM42" s="2" t="s">
        <v>141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169</v>
      </c>
      <c r="OH42" s="2" t="s">
        <v>129</v>
      </c>
      <c r="OI42" s="2" t="s">
        <v>132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168</v>
      </c>
      <c r="OT42" s="2" t="s">
        <v>129</v>
      </c>
      <c r="OU42" s="2" t="s">
        <v>132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138</v>
      </c>
      <c r="PR42" s="2" t="s">
        <v>170</v>
      </c>
      <c r="PS42" s="2" t="s">
        <v>209</v>
      </c>
      <c r="PT42" s="2" t="s">
        <v>132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168</v>
      </c>
      <c r="QD42" s="2" t="s">
        <v>129</v>
      </c>
      <c r="QE42" s="2" t="s">
        <v>132</v>
      </c>
      <c r="QF42" s="2" t="s">
        <v>132</v>
      </c>
      <c r="QG42" s="2" t="s">
        <v>141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168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138</v>
      </c>
      <c r="RN42" s="2" t="s">
        <v>170</v>
      </c>
      <c r="RO42" s="2" t="s">
        <v>762</v>
      </c>
      <c r="RP42" s="2" t="s">
        <v>132</v>
      </c>
      <c r="RQ42" s="2" t="s">
        <v>141</v>
      </c>
      <c r="RR42" s="2" t="s">
        <v>132</v>
      </c>
    </row>
    <row r="43">
      <c r="A43" s="2" t="s">
        <v>763</v>
      </c>
      <c r="B43" s="2" t="s">
        <v>121</v>
      </c>
      <c r="C43" s="2" t="s">
        <v>122</v>
      </c>
      <c r="D43" s="2" t="s">
        <v>510</v>
      </c>
      <c r="E43" s="2" t="s">
        <v>511</v>
      </c>
      <c r="F43" s="2" t="s">
        <v>764</v>
      </c>
      <c r="G43" s="2" t="s">
        <v>764</v>
      </c>
      <c r="H43" s="2" t="s">
        <v>764</v>
      </c>
      <c r="I43" s="2" t="s">
        <v>765</v>
      </c>
      <c r="J43" s="2" t="s">
        <v>127</v>
      </c>
      <c r="K43" s="2" t="s">
        <v>296</v>
      </c>
      <c r="L43" s="3">
        <v>45.36</v>
      </c>
      <c r="M43" s="3">
        <v>47.63</v>
      </c>
      <c r="N43" s="3">
        <v>104.99</v>
      </c>
      <c r="O43" s="2" t="s">
        <v>766</v>
      </c>
      <c r="P43" s="2" t="s">
        <v>271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180</v>
      </c>
      <c r="V43" s="2" t="s">
        <v>181</v>
      </c>
      <c r="W43" s="2" t="s">
        <v>332</v>
      </c>
      <c r="X43" s="2" t="s">
        <v>135</v>
      </c>
      <c r="Y43" s="2" t="s">
        <v>352</v>
      </c>
      <c r="Z43" s="4">
        <v>7</v>
      </c>
      <c r="AA43" s="4">
        <f>=ROUNDDOWN(2.33333333333333,0)</f>
      </c>
      <c r="AB43" s="5">
        <v>3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4</v>
      </c>
      <c r="AQ43" s="8">
        <v>213.52</v>
      </c>
      <c r="AR43" s="4"/>
      <c r="AS43" s="8"/>
      <c r="AT43" s="7"/>
      <c r="AU43" s="7"/>
      <c r="AV43" s="4">
        <v>4</v>
      </c>
      <c r="AW43" s="8">
        <v>213.52</v>
      </c>
      <c r="AX43" s="4"/>
      <c r="AY43" s="8"/>
      <c r="AZ43" s="7"/>
      <c r="BA43" s="7"/>
      <c r="BB43" s="7">
        <v>1</v>
      </c>
      <c r="BC43" s="4">
        <v>4</v>
      </c>
      <c r="BD43" s="8">
        <v>213.52</v>
      </c>
      <c r="BE43" s="4"/>
      <c r="BF43" s="8"/>
      <c r="BG43" s="7"/>
      <c r="BH43" s="7"/>
      <c r="BI43" s="7">
        <v>1</v>
      </c>
      <c r="BJ43" s="4">
        <v>4</v>
      </c>
      <c r="BK43" s="8">
        <v>213.52</v>
      </c>
      <c r="BL43" s="2" t="s">
        <v>767</v>
      </c>
      <c r="BM43" s="7">
        <v>1</v>
      </c>
      <c r="BN43" s="7">
        <v>1</v>
      </c>
      <c r="BO43" s="4">
        <v>1</v>
      </c>
      <c r="BP43" s="8">
        <v>24.59</v>
      </c>
      <c r="BQ43" s="4"/>
      <c r="BR43" s="8"/>
      <c r="BS43" s="7"/>
      <c r="BT43" s="7"/>
      <c r="BU43" s="2" t="s">
        <v>138</v>
      </c>
      <c r="BV43" s="2" t="s">
        <v>129</v>
      </c>
      <c r="BW43" s="2" t="s">
        <v>533</v>
      </c>
      <c r="BX43" s="2" t="s">
        <v>768</v>
      </c>
      <c r="BY43" s="2" t="s">
        <v>141</v>
      </c>
      <c r="BZ43" s="2" t="s">
        <v>132</v>
      </c>
      <c r="CA43" s="4"/>
      <c r="CB43" s="8"/>
      <c r="CC43" s="4"/>
      <c r="CD43" s="8"/>
      <c r="CE43" s="7"/>
      <c r="CF43" s="7"/>
      <c r="CG43" s="2" t="s">
        <v>168</v>
      </c>
      <c r="CH43" s="2" t="s">
        <v>129</v>
      </c>
      <c r="CI43" s="2" t="s">
        <v>132</v>
      </c>
      <c r="CJ43" s="2" t="s">
        <v>132</v>
      </c>
      <c r="CK43" s="2" t="s">
        <v>141</v>
      </c>
      <c r="CL43" s="2" t="s">
        <v>132</v>
      </c>
      <c r="CM43" s="4">
        <v>1</v>
      </c>
      <c r="CN43" s="8">
        <v>70.64</v>
      </c>
      <c r="CO43" s="4"/>
      <c r="CP43" s="8"/>
      <c r="CQ43" s="7"/>
      <c r="CR43" s="7"/>
      <c r="CS43" s="2" t="s">
        <v>138</v>
      </c>
      <c r="CT43" s="2" t="s">
        <v>129</v>
      </c>
      <c r="CU43" s="2" t="s">
        <v>352</v>
      </c>
      <c r="CV43" s="2" t="s">
        <v>304</v>
      </c>
      <c r="CW43" s="2" t="s">
        <v>141</v>
      </c>
      <c r="CX43" s="2" t="s">
        <v>132</v>
      </c>
      <c r="CY43" s="4"/>
      <c r="CZ43" s="8"/>
      <c r="DA43" s="4"/>
      <c r="DB43" s="8"/>
      <c r="DC43" s="7"/>
      <c r="DD43" s="7"/>
      <c r="DE43" s="2" t="s">
        <v>138</v>
      </c>
      <c r="DF43" s="2" t="s">
        <v>129</v>
      </c>
      <c r="DG43" s="2" t="s">
        <v>769</v>
      </c>
      <c r="DH43" s="2" t="s">
        <v>770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187</v>
      </c>
      <c r="DT43" s="2" t="s">
        <v>132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138</v>
      </c>
      <c r="ED43" s="2" t="s">
        <v>129</v>
      </c>
      <c r="EE43" s="2" t="s">
        <v>205</v>
      </c>
      <c r="EF43" s="2" t="s">
        <v>468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168</v>
      </c>
      <c r="EP43" s="2" t="s">
        <v>129</v>
      </c>
      <c r="EQ43" s="2" t="s">
        <v>132</v>
      </c>
      <c r="ER43" s="2" t="s">
        <v>132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138</v>
      </c>
      <c r="FB43" s="2" t="s">
        <v>170</v>
      </c>
      <c r="FC43" s="2" t="s">
        <v>303</v>
      </c>
      <c r="FD43" s="2" t="s">
        <v>771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702</v>
      </c>
      <c r="FP43" s="2" t="s">
        <v>132</v>
      </c>
      <c r="FQ43" s="2" t="s">
        <v>141</v>
      </c>
      <c r="FR43" s="2" t="s">
        <v>132</v>
      </c>
      <c r="FS43" s="4">
        <v>1</v>
      </c>
      <c r="FT43" s="8">
        <v>54.35</v>
      </c>
      <c r="FU43" s="4"/>
      <c r="FV43" s="8"/>
      <c r="FW43" s="7"/>
      <c r="FX43" s="7"/>
      <c r="FY43" s="2" t="s">
        <v>138</v>
      </c>
      <c r="FZ43" s="2" t="s">
        <v>129</v>
      </c>
      <c r="GA43" s="2" t="s">
        <v>304</v>
      </c>
      <c r="GB43" s="2" t="s">
        <v>508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482</v>
      </c>
      <c r="GN43" s="2" t="s">
        <v>132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306</v>
      </c>
      <c r="GZ43" s="2" t="s">
        <v>772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308</v>
      </c>
      <c r="HL43" s="2" t="s">
        <v>132</v>
      </c>
      <c r="HM43" s="2" t="s">
        <v>141</v>
      </c>
      <c r="HN43" s="2" t="s">
        <v>132</v>
      </c>
      <c r="HO43" s="4">
        <v>1</v>
      </c>
      <c r="HP43" s="8">
        <v>63.94</v>
      </c>
      <c r="HQ43" s="4"/>
      <c r="HR43" s="8"/>
      <c r="HS43" s="7"/>
      <c r="HT43" s="7"/>
      <c r="HU43" s="2" t="s">
        <v>138</v>
      </c>
      <c r="HV43" s="2" t="s">
        <v>129</v>
      </c>
      <c r="HW43" s="2" t="s">
        <v>291</v>
      </c>
      <c r="HX43" s="2" t="s">
        <v>726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138</v>
      </c>
      <c r="IH43" s="2" t="s">
        <v>129</v>
      </c>
      <c r="II43" s="2" t="s">
        <v>164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168</v>
      </c>
      <c r="IT43" s="2" t="s">
        <v>129</v>
      </c>
      <c r="IU43" s="2" t="s">
        <v>132</v>
      </c>
      <c r="IV43" s="2" t="s">
        <v>132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138</v>
      </c>
      <c r="JF43" s="2" t="s">
        <v>129</v>
      </c>
      <c r="JG43" s="2" t="s">
        <v>773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138</v>
      </c>
      <c r="KD43" s="2" t="s">
        <v>165</v>
      </c>
      <c r="KE43" s="2" t="s">
        <v>774</v>
      </c>
      <c r="KF43" s="2" t="s">
        <v>132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168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168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169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168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168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169</v>
      </c>
      <c r="MX43" s="2" t="s">
        <v>129</v>
      </c>
      <c r="MY43" s="2" t="s">
        <v>132</v>
      </c>
      <c r="MZ43" s="2" t="s">
        <v>132</v>
      </c>
      <c r="NA43" s="2" t="s">
        <v>141</v>
      </c>
      <c r="NB43" s="2" t="s">
        <v>132</v>
      </c>
      <c r="NC43" s="4"/>
      <c r="ND43" s="8"/>
      <c r="NE43" s="4"/>
      <c r="NF43" s="8"/>
      <c r="NG43" s="7"/>
      <c r="NH43" s="7"/>
      <c r="NI43" s="2" t="s">
        <v>169</v>
      </c>
      <c r="NJ43" s="2" t="s">
        <v>129</v>
      </c>
      <c r="NK43" s="2" t="s">
        <v>132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169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168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138</v>
      </c>
      <c r="PR43" s="2" t="s">
        <v>170</v>
      </c>
      <c r="PS43" s="2" t="s">
        <v>209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168</v>
      </c>
      <c r="QD43" s="2" t="s">
        <v>129</v>
      </c>
      <c r="QE43" s="2" t="s">
        <v>132</v>
      </c>
      <c r="QF43" s="2" t="s">
        <v>132</v>
      </c>
      <c r="QG43" s="2" t="s">
        <v>141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168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138</v>
      </c>
      <c r="RN43" s="2" t="s">
        <v>170</v>
      </c>
      <c r="RO43" s="2" t="s">
        <v>358</v>
      </c>
      <c r="RP43" s="2" t="s">
        <v>132</v>
      </c>
      <c r="RQ43" s="2" t="s">
        <v>141</v>
      </c>
      <c r="RR43" s="2" t="s">
        <v>132</v>
      </c>
    </row>
    <row r="44">
      <c r="A44" s="2" t="s">
        <v>775</v>
      </c>
      <c r="B44" s="2" t="s">
        <v>121</v>
      </c>
      <c r="C44" s="2" t="s">
        <v>122</v>
      </c>
      <c r="D44" s="2" t="s">
        <v>510</v>
      </c>
      <c r="E44" s="2" t="s">
        <v>511</v>
      </c>
      <c r="F44" s="2" t="s">
        <v>776</v>
      </c>
      <c r="G44" s="2" t="s">
        <v>776</v>
      </c>
      <c r="H44" s="2" t="s">
        <v>776</v>
      </c>
      <c r="I44" s="2" t="s">
        <v>777</v>
      </c>
      <c r="J44" s="2" t="s">
        <v>127</v>
      </c>
      <c r="K44" s="2" t="s">
        <v>778</v>
      </c>
      <c r="L44" s="3">
        <v>56.1</v>
      </c>
      <c r="M44" s="3">
        <v>58.9</v>
      </c>
      <c r="N44" s="3">
        <v>119.99</v>
      </c>
      <c r="O44" s="2" t="s">
        <v>766</v>
      </c>
      <c r="P44" s="2" t="s">
        <v>271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180</v>
      </c>
      <c r="V44" s="2" t="s">
        <v>181</v>
      </c>
      <c r="W44" s="2" t="s">
        <v>332</v>
      </c>
      <c r="X44" s="2" t="s">
        <v>135</v>
      </c>
      <c r="Y44" s="2" t="s">
        <v>779</v>
      </c>
      <c r="Z44" s="4">
        <v>13</v>
      </c>
      <c r="AA44" s="4">
        <f>=ROUNDDOWN(18.5714285714286,0)</f>
      </c>
      <c r="AB44" s="5">
        <v>0.7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4</v>
      </c>
      <c r="AQ44" s="8">
        <v>131.49</v>
      </c>
      <c r="AR44" s="4"/>
      <c r="AS44" s="8"/>
      <c r="AT44" s="7"/>
      <c r="AU44" s="7"/>
      <c r="AV44" s="4">
        <v>4</v>
      </c>
      <c r="AW44" s="8">
        <v>131.49</v>
      </c>
      <c r="AX44" s="4"/>
      <c r="AY44" s="8"/>
      <c r="AZ44" s="7"/>
      <c r="BA44" s="7"/>
      <c r="BB44" s="7">
        <v>1</v>
      </c>
      <c r="BC44" s="4">
        <v>4</v>
      </c>
      <c r="BD44" s="8">
        <v>131.49</v>
      </c>
      <c r="BE44" s="4"/>
      <c r="BF44" s="8"/>
      <c r="BG44" s="7"/>
      <c r="BH44" s="7"/>
      <c r="BI44" s="7">
        <v>1</v>
      </c>
      <c r="BJ44" s="4">
        <v>4</v>
      </c>
      <c r="BK44" s="8">
        <v>131.49</v>
      </c>
      <c r="BL44" s="2" t="s">
        <v>780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138</v>
      </c>
      <c r="BV44" s="2" t="s">
        <v>129</v>
      </c>
      <c r="BW44" s="2" t="s">
        <v>533</v>
      </c>
      <c r="BX44" s="2" t="s">
        <v>158</v>
      </c>
      <c r="BY44" s="2" t="s">
        <v>141</v>
      </c>
      <c r="BZ44" s="2" t="s">
        <v>132</v>
      </c>
      <c r="CA44" s="4"/>
      <c r="CB44" s="8"/>
      <c r="CC44" s="4"/>
      <c r="CD44" s="8"/>
      <c r="CE44" s="7"/>
      <c r="CF44" s="7"/>
      <c r="CG44" s="2" t="s">
        <v>168</v>
      </c>
      <c r="CH44" s="2" t="s">
        <v>129</v>
      </c>
      <c r="CI44" s="2" t="s">
        <v>132</v>
      </c>
      <c r="CJ44" s="2" t="s">
        <v>132</v>
      </c>
      <c r="CK44" s="2" t="s">
        <v>141</v>
      </c>
      <c r="CL44" s="2" t="s">
        <v>132</v>
      </c>
      <c r="CM44" s="4"/>
      <c r="CN44" s="8"/>
      <c r="CO44" s="4"/>
      <c r="CP44" s="8"/>
      <c r="CQ44" s="7"/>
      <c r="CR44" s="7"/>
      <c r="CS44" s="2" t="s">
        <v>138</v>
      </c>
      <c r="CT44" s="2" t="s">
        <v>129</v>
      </c>
      <c r="CU44" s="2" t="s">
        <v>779</v>
      </c>
      <c r="CV44" s="2" t="s">
        <v>533</v>
      </c>
      <c r="CW44" s="2" t="s">
        <v>141</v>
      </c>
      <c r="CX44" s="2" t="s">
        <v>132</v>
      </c>
      <c r="CY44" s="4">
        <v>3</v>
      </c>
      <c r="CZ44" s="8">
        <v>116.64</v>
      </c>
      <c r="DA44" s="4"/>
      <c r="DB44" s="8"/>
      <c r="DC44" s="7"/>
      <c r="DD44" s="7"/>
      <c r="DE44" s="2" t="s">
        <v>138</v>
      </c>
      <c r="DF44" s="2" t="s">
        <v>129</v>
      </c>
      <c r="DG44" s="2" t="s">
        <v>769</v>
      </c>
      <c r="DH44" s="2" t="s">
        <v>781</v>
      </c>
      <c r="DI44" s="2" t="s">
        <v>141</v>
      </c>
      <c r="DJ44" s="2" t="s">
        <v>132</v>
      </c>
      <c r="DK44" s="4"/>
      <c r="DL44" s="8"/>
      <c r="DM44" s="4"/>
      <c r="DN44" s="8"/>
      <c r="DO44" s="7"/>
      <c r="DP44" s="7"/>
      <c r="DQ44" s="2" t="s">
        <v>138</v>
      </c>
      <c r="DR44" s="2" t="s">
        <v>129</v>
      </c>
      <c r="DS44" s="2" t="s">
        <v>187</v>
      </c>
      <c r="DT44" s="2" t="s">
        <v>782</v>
      </c>
      <c r="DU44" s="2" t="s">
        <v>141</v>
      </c>
      <c r="DV44" s="2" t="s">
        <v>132</v>
      </c>
      <c r="DW44" s="4">
        <v>1</v>
      </c>
      <c r="DX44" s="8">
        <v>14.85</v>
      </c>
      <c r="DY44" s="4"/>
      <c r="DZ44" s="8"/>
      <c r="EA44" s="7"/>
      <c r="EB44" s="7"/>
      <c r="EC44" s="2" t="s">
        <v>138</v>
      </c>
      <c r="ED44" s="2" t="s">
        <v>129</v>
      </c>
      <c r="EE44" s="2" t="s">
        <v>205</v>
      </c>
      <c r="EF44" s="2" t="s">
        <v>757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168</v>
      </c>
      <c r="EP44" s="2" t="s">
        <v>129</v>
      </c>
      <c r="EQ44" s="2" t="s">
        <v>132</v>
      </c>
      <c r="ER44" s="2" t="s">
        <v>132</v>
      </c>
      <c r="ES44" s="2" t="s">
        <v>141</v>
      </c>
      <c r="ET44" s="2" t="s">
        <v>132</v>
      </c>
      <c r="EU44" s="4"/>
      <c r="EV44" s="8"/>
      <c r="EW44" s="4"/>
      <c r="EX44" s="8"/>
      <c r="EY44" s="7"/>
      <c r="EZ44" s="7"/>
      <c r="FA44" s="2" t="s">
        <v>159</v>
      </c>
      <c r="FB44" s="2" t="s">
        <v>129</v>
      </c>
      <c r="FC44" s="2" t="s">
        <v>132</v>
      </c>
      <c r="FD44" s="2" t="s">
        <v>132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168</v>
      </c>
      <c r="FN44" s="2" t="s">
        <v>129</v>
      </c>
      <c r="FO44" s="2" t="s">
        <v>132</v>
      </c>
      <c r="FP44" s="2" t="s">
        <v>132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138</v>
      </c>
      <c r="FZ44" s="2" t="s">
        <v>129</v>
      </c>
      <c r="GA44" s="2" t="s">
        <v>304</v>
      </c>
      <c r="GB44" s="2" t="s">
        <v>172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168</v>
      </c>
      <c r="GL44" s="2" t="s">
        <v>129</v>
      </c>
      <c r="GM44" s="2" t="s">
        <v>132</v>
      </c>
      <c r="GN44" s="2" t="s">
        <v>132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138</v>
      </c>
      <c r="GX44" s="2" t="s">
        <v>129</v>
      </c>
      <c r="GY44" s="2" t="s">
        <v>306</v>
      </c>
      <c r="GZ44" s="2" t="s">
        <v>132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129</v>
      </c>
      <c r="HK44" s="2" t="s">
        <v>308</v>
      </c>
      <c r="HL44" s="2" t="s">
        <v>132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138</v>
      </c>
      <c r="HV44" s="2" t="s">
        <v>129</v>
      </c>
      <c r="HW44" s="2" t="s">
        <v>291</v>
      </c>
      <c r="HX44" s="2" t="s">
        <v>132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132</v>
      </c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4"/>
      <c r="IN44" s="8"/>
      <c r="IO44" s="4"/>
      <c r="IP44" s="8"/>
      <c r="IQ44" s="7"/>
      <c r="IR44" s="7"/>
      <c r="IS44" s="2" t="s">
        <v>168</v>
      </c>
      <c r="IT44" s="2" t="s">
        <v>129</v>
      </c>
      <c r="IU44" s="2" t="s">
        <v>132</v>
      </c>
      <c r="IV44" s="2" t="s">
        <v>132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138</v>
      </c>
      <c r="JF44" s="2" t="s">
        <v>129</v>
      </c>
      <c r="JG44" s="2" t="s">
        <v>783</v>
      </c>
      <c r="JH44" s="2" t="s">
        <v>192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138</v>
      </c>
      <c r="KD44" s="2" t="s">
        <v>165</v>
      </c>
      <c r="KE44" s="2" t="s">
        <v>774</v>
      </c>
      <c r="KF44" s="2" t="s">
        <v>132</v>
      </c>
      <c r="KG44" s="2" t="s">
        <v>141</v>
      </c>
      <c r="KH44" s="2" t="s">
        <v>132</v>
      </c>
      <c r="KI44" s="4"/>
      <c r="KJ44" s="8"/>
      <c r="KK44" s="4"/>
      <c r="KL44" s="8"/>
      <c r="KM44" s="7"/>
      <c r="KN44" s="7"/>
      <c r="KO44" s="2" t="s">
        <v>168</v>
      </c>
      <c r="KP44" s="2" t="s">
        <v>129</v>
      </c>
      <c r="KQ44" s="2" t="s">
        <v>132</v>
      </c>
      <c r="KR44" s="2" t="s">
        <v>132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168</v>
      </c>
      <c r="LB44" s="2" t="s">
        <v>129</v>
      </c>
      <c r="LC44" s="2" t="s">
        <v>132</v>
      </c>
      <c r="LD44" s="2" t="s">
        <v>132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169</v>
      </c>
      <c r="LN44" s="2" t="s">
        <v>129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168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168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169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169</v>
      </c>
      <c r="NJ44" s="2" t="s">
        <v>129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169</v>
      </c>
      <c r="OH44" s="2" t="s">
        <v>129</v>
      </c>
      <c r="OI44" s="2" t="s">
        <v>132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168</v>
      </c>
      <c r="OT44" s="2" t="s">
        <v>129</v>
      </c>
      <c r="OU44" s="2" t="s">
        <v>132</v>
      </c>
      <c r="OV44" s="2" t="s">
        <v>132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138</v>
      </c>
      <c r="PR44" s="2" t="s">
        <v>170</v>
      </c>
      <c r="PS44" s="2" t="s">
        <v>209</v>
      </c>
      <c r="PT44" s="2" t="s">
        <v>132</v>
      </c>
      <c r="PU44" s="2" t="s">
        <v>141</v>
      </c>
      <c r="PV44" s="2" t="s">
        <v>132</v>
      </c>
      <c r="PW44" s="4"/>
      <c r="PX44" s="8"/>
      <c r="PY44" s="4"/>
      <c r="PZ44" s="8"/>
      <c r="QA44" s="7"/>
      <c r="QB44" s="7"/>
      <c r="QC44" s="2" t="s">
        <v>168</v>
      </c>
      <c r="QD44" s="2" t="s">
        <v>129</v>
      </c>
      <c r="QE44" s="2" t="s">
        <v>132</v>
      </c>
      <c r="QF44" s="2" t="s">
        <v>132</v>
      </c>
      <c r="QG44" s="2" t="s">
        <v>141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168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138</v>
      </c>
      <c r="RN44" s="2" t="s">
        <v>170</v>
      </c>
      <c r="RO44" s="2" t="s">
        <v>358</v>
      </c>
      <c r="RP44" s="2" t="s">
        <v>132</v>
      </c>
      <c r="RQ44" s="2" t="s">
        <v>141</v>
      </c>
      <c r="RR44" s="2" t="s">
        <v>132</v>
      </c>
    </row>
    <row r="45">
      <c r="A45" s="2" t="s">
        <v>784</v>
      </c>
      <c r="B45" s="2" t="s">
        <v>121</v>
      </c>
      <c r="C45" s="2" t="s">
        <v>122</v>
      </c>
      <c r="D45" s="2" t="s">
        <v>510</v>
      </c>
      <c r="E45" s="2" t="s">
        <v>511</v>
      </c>
      <c r="F45" s="2" t="s">
        <v>785</v>
      </c>
      <c r="G45" s="2" t="s">
        <v>785</v>
      </c>
      <c r="H45" s="2" t="s">
        <v>785</v>
      </c>
      <c r="I45" s="2" t="s">
        <v>786</v>
      </c>
      <c r="J45" s="2" t="s">
        <v>127</v>
      </c>
      <c r="K45" s="2" t="s">
        <v>635</v>
      </c>
      <c r="L45" s="3">
        <v>38</v>
      </c>
      <c r="M45" s="3">
        <v>39.9</v>
      </c>
      <c r="N45" s="3">
        <v>79.99</v>
      </c>
      <c r="O45" s="2" t="s">
        <v>129</v>
      </c>
      <c r="P45" s="2" t="s">
        <v>385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180</v>
      </c>
      <c r="V45" s="2" t="s">
        <v>181</v>
      </c>
      <c r="W45" s="2" t="s">
        <v>135</v>
      </c>
      <c r="X45" s="2" t="s">
        <v>132</v>
      </c>
      <c r="Y45" s="2" t="s">
        <v>642</v>
      </c>
      <c r="Z45" s="4">
        <v>100</v>
      </c>
      <c r="AA45" s="4">
        <f>=ROUNDDOWN({0},0)</f>
      </c>
      <c r="AB45" s="5"/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132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129</v>
      </c>
      <c r="BW45" s="2" t="s">
        <v>132</v>
      </c>
      <c r="BX45" s="2" t="s">
        <v>132</v>
      </c>
      <c r="BY45" s="2" t="s">
        <v>141</v>
      </c>
      <c r="BZ45" s="2" t="s">
        <v>132</v>
      </c>
      <c r="CA45" s="4"/>
      <c r="CB45" s="8"/>
      <c r="CC45" s="4"/>
      <c r="CD45" s="8"/>
      <c r="CE45" s="7"/>
      <c r="CF45" s="7"/>
      <c r="CG45" s="2" t="s">
        <v>168</v>
      </c>
      <c r="CH45" s="2" t="s">
        <v>129</v>
      </c>
      <c r="CI45" s="2" t="s">
        <v>132</v>
      </c>
      <c r="CJ45" s="2" t="s">
        <v>132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138</v>
      </c>
      <c r="CT45" s="2" t="s">
        <v>129</v>
      </c>
      <c r="CU45" s="2" t="s">
        <v>787</v>
      </c>
      <c r="CV45" s="2" t="s">
        <v>132</v>
      </c>
      <c r="CW45" s="2" t="s">
        <v>141</v>
      </c>
      <c r="CX45" s="2" t="s">
        <v>132</v>
      </c>
      <c r="CY45" s="4"/>
      <c r="CZ45" s="8"/>
      <c r="DA45" s="4"/>
      <c r="DB45" s="8"/>
      <c r="DC45" s="7"/>
      <c r="DD45" s="7"/>
      <c r="DE45" s="2" t="s">
        <v>168</v>
      </c>
      <c r="DF45" s="2" t="s">
        <v>129</v>
      </c>
      <c r="DG45" s="2" t="s">
        <v>132</v>
      </c>
      <c r="DH45" s="2" t="s">
        <v>132</v>
      </c>
      <c r="DI45" s="2" t="s">
        <v>141</v>
      </c>
      <c r="DJ45" s="2" t="s">
        <v>132</v>
      </c>
      <c r="DK45" s="4"/>
      <c r="DL45" s="8"/>
      <c r="DM45" s="4"/>
      <c r="DN45" s="8"/>
      <c r="DO45" s="7"/>
      <c r="DP45" s="7"/>
      <c r="DQ45" s="2" t="s">
        <v>168</v>
      </c>
      <c r="DR45" s="2" t="s">
        <v>129</v>
      </c>
      <c r="DS45" s="2" t="s">
        <v>132</v>
      </c>
      <c r="DT45" s="2" t="s">
        <v>132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481</v>
      </c>
      <c r="ED45" s="2" t="s">
        <v>129</v>
      </c>
      <c r="EE45" s="2" t="s">
        <v>132</v>
      </c>
      <c r="EF45" s="2" t="s">
        <v>132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168</v>
      </c>
      <c r="EP45" s="2" t="s">
        <v>129</v>
      </c>
      <c r="EQ45" s="2" t="s">
        <v>132</v>
      </c>
      <c r="ER45" s="2" t="s">
        <v>132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168</v>
      </c>
      <c r="FB45" s="2" t="s">
        <v>129</v>
      </c>
      <c r="FC45" s="2" t="s">
        <v>132</v>
      </c>
      <c r="FD45" s="2" t="s">
        <v>132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168</v>
      </c>
      <c r="FN45" s="2" t="s">
        <v>129</v>
      </c>
      <c r="FO45" s="2" t="s">
        <v>132</v>
      </c>
      <c r="FP45" s="2" t="s">
        <v>132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168</v>
      </c>
      <c r="FZ45" s="2" t="s">
        <v>129</v>
      </c>
      <c r="GA45" s="2" t="s">
        <v>132</v>
      </c>
      <c r="GB45" s="2" t="s">
        <v>132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168</v>
      </c>
      <c r="GL45" s="2" t="s">
        <v>129</v>
      </c>
      <c r="GM45" s="2" t="s">
        <v>132</v>
      </c>
      <c r="GN45" s="2" t="s">
        <v>132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168</v>
      </c>
      <c r="GX45" s="2" t="s">
        <v>129</v>
      </c>
      <c r="GY45" s="2" t="s">
        <v>132</v>
      </c>
      <c r="GZ45" s="2" t="s">
        <v>132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168</v>
      </c>
      <c r="HJ45" s="2" t="s">
        <v>129</v>
      </c>
      <c r="HK45" s="2" t="s">
        <v>132</v>
      </c>
      <c r="HL45" s="2" t="s">
        <v>132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168</v>
      </c>
      <c r="HV45" s="2" t="s">
        <v>129</v>
      </c>
      <c r="HW45" s="2" t="s">
        <v>132</v>
      </c>
      <c r="HX45" s="2" t="s">
        <v>132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138</v>
      </c>
      <c r="IH45" s="2" t="s">
        <v>129</v>
      </c>
      <c r="II45" s="2" t="s">
        <v>787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168</v>
      </c>
      <c r="IT45" s="2" t="s">
        <v>129</v>
      </c>
      <c r="IU45" s="2" t="s">
        <v>132</v>
      </c>
      <c r="IV45" s="2" t="s">
        <v>132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138</v>
      </c>
      <c r="JF45" s="2" t="s">
        <v>129</v>
      </c>
      <c r="JG45" s="2" t="s">
        <v>787</v>
      </c>
      <c r="JH45" s="2" t="s">
        <v>132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168</v>
      </c>
      <c r="JR45" s="2" t="s">
        <v>129</v>
      </c>
      <c r="JS45" s="2" t="s">
        <v>132</v>
      </c>
      <c r="JT45" s="2" t="s">
        <v>132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168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168</v>
      </c>
      <c r="LB45" s="2" t="s">
        <v>129</v>
      </c>
      <c r="LC45" s="2" t="s">
        <v>132</v>
      </c>
      <c r="LD45" s="2" t="s">
        <v>132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169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168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168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169</v>
      </c>
      <c r="NJ45" s="2" t="s">
        <v>129</v>
      </c>
      <c r="NK45" s="2" t="s">
        <v>132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168</v>
      </c>
      <c r="NV45" s="2" t="s">
        <v>129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169</v>
      </c>
      <c r="OH45" s="2" t="s">
        <v>129</v>
      </c>
      <c r="OI45" s="2" t="s">
        <v>132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168</v>
      </c>
      <c r="OT45" s="2" t="s">
        <v>129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168</v>
      </c>
      <c r="PF45" s="2" t="s">
        <v>129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168</v>
      </c>
      <c r="QD45" s="2" t="s">
        <v>129</v>
      </c>
      <c r="QE45" s="2" t="s">
        <v>132</v>
      </c>
      <c r="QF45" s="2" t="s">
        <v>132</v>
      </c>
      <c r="QG45" s="2" t="s">
        <v>141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168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788</v>
      </c>
      <c r="B46" s="2" t="s">
        <v>121</v>
      </c>
      <c r="C46" s="2" t="s">
        <v>122</v>
      </c>
      <c r="D46" s="2" t="s">
        <v>789</v>
      </c>
      <c r="E46" s="2" t="s">
        <v>790</v>
      </c>
      <c r="F46" s="2" t="s">
        <v>791</v>
      </c>
      <c r="G46" s="2" t="s">
        <v>791</v>
      </c>
      <c r="H46" s="2" t="s">
        <v>791</v>
      </c>
      <c r="I46" s="2" t="s">
        <v>792</v>
      </c>
      <c r="J46" s="2" t="s">
        <v>127</v>
      </c>
      <c r="K46" s="2" t="s">
        <v>316</v>
      </c>
      <c r="L46" s="3">
        <v>63</v>
      </c>
      <c r="M46" s="3">
        <v>66.15</v>
      </c>
      <c r="N46" s="3">
        <v>134.99</v>
      </c>
      <c r="O46" s="2" t="s">
        <v>129</v>
      </c>
      <c r="P46" s="2" t="s">
        <v>179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180</v>
      </c>
      <c r="V46" s="2" t="s">
        <v>181</v>
      </c>
      <c r="W46" s="2" t="s">
        <v>135</v>
      </c>
      <c r="X46" s="2" t="s">
        <v>132</v>
      </c>
      <c r="Y46" s="2" t="s">
        <v>317</v>
      </c>
      <c r="Z46" s="4">
        <v>404</v>
      </c>
      <c r="AA46" s="4">
        <f>=ROUNDDOWN(80.8,0)</f>
      </c>
      <c r="AB46" s="5">
        <v>5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52</v>
      </c>
      <c r="AQ46" s="8">
        <v>3937.87</v>
      </c>
      <c r="AR46" s="4"/>
      <c r="AS46" s="8"/>
      <c r="AT46" s="7"/>
      <c r="AU46" s="7"/>
      <c r="AV46" s="4">
        <v>52</v>
      </c>
      <c r="AW46" s="8">
        <v>3937.87</v>
      </c>
      <c r="AX46" s="4"/>
      <c r="AY46" s="8"/>
      <c r="AZ46" s="7"/>
      <c r="BA46" s="7"/>
      <c r="BB46" s="7">
        <v>1</v>
      </c>
      <c r="BC46" s="4">
        <v>66</v>
      </c>
      <c r="BD46" s="8">
        <v>4897.08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0.8041</v>
      </c>
      <c r="BJ46" s="4">
        <v>52</v>
      </c>
      <c r="BK46" s="8">
        <v>3937.87</v>
      </c>
      <c r="BL46" s="2" t="s">
        <v>793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129</v>
      </c>
      <c r="BW46" s="2" t="s">
        <v>794</v>
      </c>
      <c r="BX46" s="2" t="s">
        <v>339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138</v>
      </c>
      <c r="CH46" s="2" t="s">
        <v>129</v>
      </c>
      <c r="CI46" s="2" t="s">
        <v>132</v>
      </c>
      <c r="CJ46" s="2" t="s">
        <v>132</v>
      </c>
      <c r="CK46" s="2" t="s">
        <v>141</v>
      </c>
      <c r="CL46" s="2" t="s">
        <v>132</v>
      </c>
      <c r="CM46" s="4">
        <v>3</v>
      </c>
      <c r="CN46" s="8">
        <v>237.7</v>
      </c>
      <c r="CO46" s="4"/>
      <c r="CP46" s="8"/>
      <c r="CQ46" s="7"/>
      <c r="CR46" s="7"/>
      <c r="CS46" s="2" t="s">
        <v>138</v>
      </c>
      <c r="CT46" s="2" t="s">
        <v>129</v>
      </c>
      <c r="CU46" s="2" t="s">
        <v>317</v>
      </c>
      <c r="CV46" s="2" t="s">
        <v>151</v>
      </c>
      <c r="CW46" s="2" t="s">
        <v>141</v>
      </c>
      <c r="CX46" s="2" t="s">
        <v>132</v>
      </c>
      <c r="CY46" s="4">
        <v>2</v>
      </c>
      <c r="CZ46" s="8">
        <v>145.54</v>
      </c>
      <c r="DA46" s="4"/>
      <c r="DB46" s="8"/>
      <c r="DC46" s="7"/>
      <c r="DD46" s="7"/>
      <c r="DE46" s="2" t="s">
        <v>138</v>
      </c>
      <c r="DF46" s="2" t="s">
        <v>129</v>
      </c>
      <c r="DG46" s="2" t="s">
        <v>795</v>
      </c>
      <c r="DH46" s="2" t="s">
        <v>796</v>
      </c>
      <c r="DI46" s="2" t="s">
        <v>141</v>
      </c>
      <c r="DJ46" s="2" t="s">
        <v>132</v>
      </c>
      <c r="DK46" s="4">
        <v>21</v>
      </c>
      <c r="DL46" s="8">
        <v>1728.72</v>
      </c>
      <c r="DM46" s="4"/>
      <c r="DN46" s="8"/>
      <c r="DO46" s="7"/>
      <c r="DP46" s="7"/>
      <c r="DQ46" s="2" t="s">
        <v>138</v>
      </c>
      <c r="DR46" s="2" t="s">
        <v>129</v>
      </c>
      <c r="DS46" s="2" t="s">
        <v>187</v>
      </c>
      <c r="DT46" s="2" t="s">
        <v>797</v>
      </c>
      <c r="DU46" s="2" t="s">
        <v>141</v>
      </c>
      <c r="DV46" s="2" t="s">
        <v>132</v>
      </c>
      <c r="DW46" s="4">
        <v>2</v>
      </c>
      <c r="DX46" s="8">
        <v>133.36</v>
      </c>
      <c r="DY46" s="4"/>
      <c r="DZ46" s="8"/>
      <c r="EA46" s="7"/>
      <c r="EB46" s="7"/>
      <c r="EC46" s="2" t="s">
        <v>138</v>
      </c>
      <c r="ED46" s="2" t="s">
        <v>129</v>
      </c>
      <c r="EE46" s="2" t="s">
        <v>794</v>
      </c>
      <c r="EF46" s="2" t="s">
        <v>468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168</v>
      </c>
      <c r="EP46" s="2" t="s">
        <v>129</v>
      </c>
      <c r="EQ46" s="2" t="s">
        <v>132</v>
      </c>
      <c r="ER46" s="2" t="s">
        <v>132</v>
      </c>
      <c r="ES46" s="2" t="s">
        <v>141</v>
      </c>
      <c r="ET46" s="2" t="s">
        <v>132</v>
      </c>
      <c r="EU46" s="4">
        <v>1</v>
      </c>
      <c r="EV46" s="8">
        <v>69.46</v>
      </c>
      <c r="EW46" s="4"/>
      <c r="EX46" s="8"/>
      <c r="EY46" s="7"/>
      <c r="EZ46" s="7"/>
      <c r="FA46" s="2" t="s">
        <v>138</v>
      </c>
      <c r="FB46" s="2" t="s">
        <v>129</v>
      </c>
      <c r="FC46" s="2" t="s">
        <v>794</v>
      </c>
      <c r="FD46" s="2" t="s">
        <v>798</v>
      </c>
      <c r="FE46" s="2" t="s">
        <v>141</v>
      </c>
      <c r="FF46" s="2" t="s">
        <v>132</v>
      </c>
      <c r="FG46" s="4">
        <v>2</v>
      </c>
      <c r="FH46" s="8">
        <v>142.88</v>
      </c>
      <c r="FI46" s="4"/>
      <c r="FJ46" s="8"/>
      <c r="FK46" s="7"/>
      <c r="FL46" s="7"/>
      <c r="FM46" s="2" t="s">
        <v>138</v>
      </c>
      <c r="FN46" s="2" t="s">
        <v>129</v>
      </c>
      <c r="FO46" s="2" t="s">
        <v>194</v>
      </c>
      <c r="FP46" s="2" t="s">
        <v>572</v>
      </c>
      <c r="FQ46" s="2" t="s">
        <v>141</v>
      </c>
      <c r="FR46" s="2" t="s">
        <v>132</v>
      </c>
      <c r="FS46" s="4">
        <v>5</v>
      </c>
      <c r="FT46" s="8">
        <v>347.3</v>
      </c>
      <c r="FU46" s="4"/>
      <c r="FV46" s="8"/>
      <c r="FW46" s="7"/>
      <c r="FX46" s="7"/>
      <c r="FY46" s="2" t="s">
        <v>138</v>
      </c>
      <c r="FZ46" s="2" t="s">
        <v>129</v>
      </c>
      <c r="GA46" s="2" t="s">
        <v>304</v>
      </c>
      <c r="GB46" s="2" t="s">
        <v>799</v>
      </c>
      <c r="GC46" s="2" t="s">
        <v>141</v>
      </c>
      <c r="GD46" s="2" t="s">
        <v>132</v>
      </c>
      <c r="GE46" s="4">
        <v>3</v>
      </c>
      <c r="GF46" s="8">
        <v>198.45</v>
      </c>
      <c r="GG46" s="4"/>
      <c r="GH46" s="8"/>
      <c r="GI46" s="7"/>
      <c r="GJ46" s="7"/>
      <c r="GK46" s="2" t="s">
        <v>138</v>
      </c>
      <c r="GL46" s="2" t="s">
        <v>129</v>
      </c>
      <c r="GM46" s="2" t="s">
        <v>482</v>
      </c>
      <c r="GN46" s="2" t="s">
        <v>493</v>
      </c>
      <c r="GO46" s="2" t="s">
        <v>141</v>
      </c>
      <c r="GP46" s="2" t="s">
        <v>132</v>
      </c>
      <c r="GQ46" s="4">
        <v>12</v>
      </c>
      <c r="GR46" s="8">
        <v>857.28</v>
      </c>
      <c r="GS46" s="4"/>
      <c r="GT46" s="8"/>
      <c r="GU46" s="7"/>
      <c r="GV46" s="7"/>
      <c r="GW46" s="2" t="s">
        <v>138</v>
      </c>
      <c r="GX46" s="2" t="s">
        <v>129</v>
      </c>
      <c r="GY46" s="2" t="s">
        <v>504</v>
      </c>
      <c r="GZ46" s="2" t="s">
        <v>800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739</v>
      </c>
      <c r="HL46" s="2" t="s">
        <v>132</v>
      </c>
      <c r="HM46" s="2" t="s">
        <v>141</v>
      </c>
      <c r="HN46" s="2" t="s">
        <v>132</v>
      </c>
      <c r="HO46" s="4">
        <v>1</v>
      </c>
      <c r="HP46" s="8">
        <v>77.18</v>
      </c>
      <c r="HQ46" s="4"/>
      <c r="HR46" s="8"/>
      <c r="HS46" s="7"/>
      <c r="HT46" s="7"/>
      <c r="HU46" s="2" t="s">
        <v>138</v>
      </c>
      <c r="HV46" s="2" t="s">
        <v>129</v>
      </c>
      <c r="HW46" s="2" t="s">
        <v>291</v>
      </c>
      <c r="HX46" s="2" t="s">
        <v>493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138</v>
      </c>
      <c r="IH46" s="2" t="s">
        <v>129</v>
      </c>
      <c r="II46" s="2" t="s">
        <v>164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168</v>
      </c>
      <c r="IT46" s="2" t="s">
        <v>129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138</v>
      </c>
      <c r="JF46" s="2" t="s">
        <v>129</v>
      </c>
      <c r="JG46" s="2" t="s">
        <v>794</v>
      </c>
      <c r="JH46" s="2" t="s">
        <v>339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138</v>
      </c>
      <c r="KD46" s="2" t="s">
        <v>165</v>
      </c>
      <c r="KE46" s="2" t="s">
        <v>309</v>
      </c>
      <c r="KF46" s="2" t="s">
        <v>801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168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168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169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168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168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169</v>
      </c>
      <c r="MX46" s="2" t="s">
        <v>129</v>
      </c>
      <c r="MY46" s="2" t="s">
        <v>132</v>
      </c>
      <c r="MZ46" s="2" t="s">
        <v>132</v>
      </c>
      <c r="NA46" s="2" t="s">
        <v>141</v>
      </c>
      <c r="NB46" s="2" t="s">
        <v>132</v>
      </c>
      <c r="NC46" s="4"/>
      <c r="ND46" s="8"/>
      <c r="NE46" s="4"/>
      <c r="NF46" s="8"/>
      <c r="NG46" s="7"/>
      <c r="NH46" s="7"/>
      <c r="NI46" s="2" t="s">
        <v>168</v>
      </c>
      <c r="NJ46" s="2" t="s">
        <v>129</v>
      </c>
      <c r="NK46" s="2" t="s">
        <v>132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138</v>
      </c>
      <c r="OH46" s="2" t="s">
        <v>129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168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153</v>
      </c>
      <c r="PR46" s="2" t="s">
        <v>129</v>
      </c>
      <c r="PS46" s="2" t="s">
        <v>132</v>
      </c>
      <c r="PT46" s="2" t="s">
        <v>132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168</v>
      </c>
      <c r="QD46" s="2" t="s">
        <v>129</v>
      </c>
      <c r="QE46" s="2" t="s">
        <v>132</v>
      </c>
      <c r="QF46" s="2" t="s">
        <v>132</v>
      </c>
      <c r="QG46" s="2" t="s">
        <v>141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168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138</v>
      </c>
      <c r="RN46" s="2" t="s">
        <v>170</v>
      </c>
      <c r="RO46" s="2" t="s">
        <v>326</v>
      </c>
      <c r="RP46" s="2" t="s">
        <v>742</v>
      </c>
      <c r="RQ46" s="2" t="s">
        <v>141</v>
      </c>
      <c r="RR46" s="2" t="s">
        <v>132</v>
      </c>
    </row>
    <row r="47">
      <c r="A47" s="2" t="s">
        <v>802</v>
      </c>
      <c r="B47" s="2" t="s">
        <v>121</v>
      </c>
      <c r="C47" s="2" t="s">
        <v>122</v>
      </c>
      <c r="D47" s="2" t="s">
        <v>789</v>
      </c>
      <c r="E47" s="2" t="s">
        <v>790</v>
      </c>
      <c r="F47" s="2" t="s">
        <v>791</v>
      </c>
      <c r="G47" s="2" t="s">
        <v>791</v>
      </c>
      <c r="H47" s="2" t="s">
        <v>791</v>
      </c>
      <c r="I47" s="2" t="s">
        <v>792</v>
      </c>
      <c r="J47" s="2" t="s">
        <v>127</v>
      </c>
      <c r="K47" s="2" t="s">
        <v>803</v>
      </c>
      <c r="L47" s="3">
        <v>63</v>
      </c>
      <c r="M47" s="3">
        <v>66.15</v>
      </c>
      <c r="N47" s="3">
        <v>134.99</v>
      </c>
      <c r="O47" s="2" t="s">
        <v>129</v>
      </c>
      <c r="P47" s="2" t="s">
        <v>804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132</v>
      </c>
      <c r="V47" s="2" t="s">
        <v>181</v>
      </c>
      <c r="W47" s="2" t="s">
        <v>135</v>
      </c>
      <c r="X47" s="2" t="s">
        <v>132</v>
      </c>
      <c r="Y47" s="2" t="s">
        <v>805</v>
      </c>
      <c r="Z47" s="4">
        <v>46</v>
      </c>
      <c r="AA47" s="4">
        <f>=ROUNDDOWN(23,0)</f>
      </c>
      <c r="AB47" s="5">
        <v>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14</v>
      </c>
      <c r="AQ47" s="8">
        <v>959.21</v>
      </c>
      <c r="AR47" s="4"/>
      <c r="AS47" s="8"/>
      <c r="AT47" s="7"/>
      <c r="AU47" s="7"/>
      <c r="AV47" s="4">
        <v>14</v>
      </c>
      <c r="AW47" s="8">
        <v>959.21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0.1959</v>
      </c>
      <c r="BJ47" s="4">
        <v>14</v>
      </c>
      <c r="BK47" s="8">
        <v>959.21</v>
      </c>
      <c r="BL47" s="2" t="s">
        <v>806</v>
      </c>
      <c r="BM47" s="7">
        <v>1</v>
      </c>
      <c r="BN47" s="7">
        <v>1</v>
      </c>
      <c r="BO47" s="4">
        <v>3</v>
      </c>
      <c r="BP47" s="8">
        <v>168.68</v>
      </c>
      <c r="BQ47" s="4"/>
      <c r="BR47" s="8"/>
      <c r="BS47" s="7"/>
      <c r="BT47" s="7"/>
      <c r="BU47" s="2" t="s">
        <v>138</v>
      </c>
      <c r="BV47" s="2" t="s">
        <v>129</v>
      </c>
      <c r="BW47" s="2" t="s">
        <v>807</v>
      </c>
      <c r="BX47" s="2" t="s">
        <v>808</v>
      </c>
      <c r="BY47" s="2" t="s">
        <v>141</v>
      </c>
      <c r="BZ47" s="2" t="s">
        <v>132</v>
      </c>
      <c r="CA47" s="4">
        <v>2</v>
      </c>
      <c r="CB47" s="8">
        <v>144.9</v>
      </c>
      <c r="CC47" s="4"/>
      <c r="CD47" s="8"/>
      <c r="CE47" s="7"/>
      <c r="CF47" s="7"/>
      <c r="CG47" s="2" t="s">
        <v>138</v>
      </c>
      <c r="CH47" s="2" t="s">
        <v>129</v>
      </c>
      <c r="CI47" s="2" t="s">
        <v>132</v>
      </c>
      <c r="CJ47" s="2" t="s">
        <v>809</v>
      </c>
      <c r="CK47" s="2" t="s">
        <v>141</v>
      </c>
      <c r="CL47" s="2" t="s">
        <v>132</v>
      </c>
      <c r="CM47" s="4">
        <v>2</v>
      </c>
      <c r="CN47" s="8">
        <v>137.59</v>
      </c>
      <c r="CO47" s="4"/>
      <c r="CP47" s="8"/>
      <c r="CQ47" s="7"/>
      <c r="CR47" s="7"/>
      <c r="CS47" s="2" t="s">
        <v>138</v>
      </c>
      <c r="CT47" s="2" t="s">
        <v>129</v>
      </c>
      <c r="CU47" s="2" t="s">
        <v>699</v>
      </c>
      <c r="CV47" s="2" t="s">
        <v>810</v>
      </c>
      <c r="CW47" s="2" t="s">
        <v>141</v>
      </c>
      <c r="CX47" s="2" t="s">
        <v>132</v>
      </c>
      <c r="CY47" s="4">
        <v>2</v>
      </c>
      <c r="CZ47" s="8">
        <v>145.54</v>
      </c>
      <c r="DA47" s="4"/>
      <c r="DB47" s="8"/>
      <c r="DC47" s="7"/>
      <c r="DD47" s="7"/>
      <c r="DE47" s="2" t="s">
        <v>138</v>
      </c>
      <c r="DF47" s="2" t="s">
        <v>129</v>
      </c>
      <c r="DG47" s="2" t="s">
        <v>572</v>
      </c>
      <c r="DH47" s="2" t="s">
        <v>811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396</v>
      </c>
      <c r="DT47" s="2" t="s">
        <v>132</v>
      </c>
      <c r="DU47" s="2" t="s">
        <v>141</v>
      </c>
      <c r="DV47" s="2" t="s">
        <v>132</v>
      </c>
      <c r="DW47" s="4">
        <v>2</v>
      </c>
      <c r="DX47" s="8">
        <v>148.18</v>
      </c>
      <c r="DY47" s="4"/>
      <c r="DZ47" s="8"/>
      <c r="EA47" s="7"/>
      <c r="EB47" s="7"/>
      <c r="EC47" s="2" t="s">
        <v>138</v>
      </c>
      <c r="ED47" s="2" t="s">
        <v>129</v>
      </c>
      <c r="EE47" s="2" t="s">
        <v>812</v>
      </c>
      <c r="EF47" s="2" t="s">
        <v>813</v>
      </c>
      <c r="EG47" s="2" t="s">
        <v>141</v>
      </c>
      <c r="EH47" s="2" t="s">
        <v>132</v>
      </c>
      <c r="EI47" s="4"/>
      <c r="EJ47" s="8"/>
      <c r="EK47" s="4"/>
      <c r="EL47" s="8"/>
      <c r="EM47" s="7"/>
      <c r="EN47" s="7"/>
      <c r="EO47" s="2" t="s">
        <v>168</v>
      </c>
      <c r="EP47" s="2" t="s">
        <v>129</v>
      </c>
      <c r="EQ47" s="2" t="s">
        <v>132</v>
      </c>
      <c r="ER47" s="2" t="s">
        <v>132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481</v>
      </c>
      <c r="FB47" s="2" t="s">
        <v>129</v>
      </c>
      <c r="FC47" s="2" t="s">
        <v>132</v>
      </c>
      <c r="FD47" s="2" t="s">
        <v>132</v>
      </c>
      <c r="FE47" s="2" t="s">
        <v>141</v>
      </c>
      <c r="FF47" s="2" t="s">
        <v>132</v>
      </c>
      <c r="FG47" s="4">
        <v>2</v>
      </c>
      <c r="FH47" s="8">
        <v>142.88</v>
      </c>
      <c r="FI47" s="4"/>
      <c r="FJ47" s="8"/>
      <c r="FK47" s="7"/>
      <c r="FL47" s="7"/>
      <c r="FM47" s="2" t="s">
        <v>138</v>
      </c>
      <c r="FN47" s="2" t="s">
        <v>129</v>
      </c>
      <c r="FO47" s="2" t="s">
        <v>398</v>
      </c>
      <c r="FP47" s="2" t="s">
        <v>814</v>
      </c>
      <c r="FQ47" s="2" t="s">
        <v>141</v>
      </c>
      <c r="FR47" s="2" t="s">
        <v>132</v>
      </c>
      <c r="FS47" s="4"/>
      <c r="FT47" s="8"/>
      <c r="FU47" s="4"/>
      <c r="FV47" s="8"/>
      <c r="FW47" s="7"/>
      <c r="FX47" s="7"/>
      <c r="FY47" s="2" t="s">
        <v>210</v>
      </c>
      <c r="FZ47" s="2" t="s">
        <v>129</v>
      </c>
      <c r="GA47" s="2" t="s">
        <v>132</v>
      </c>
      <c r="GB47" s="2" t="s">
        <v>132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399</v>
      </c>
      <c r="GN47" s="2" t="s">
        <v>132</v>
      </c>
      <c r="GO47" s="2" t="s">
        <v>141</v>
      </c>
      <c r="GP47" s="2" t="s">
        <v>132</v>
      </c>
      <c r="GQ47" s="4">
        <v>1</v>
      </c>
      <c r="GR47" s="8">
        <v>71.44</v>
      </c>
      <c r="GS47" s="4"/>
      <c r="GT47" s="8"/>
      <c r="GU47" s="7"/>
      <c r="GV47" s="7"/>
      <c r="GW47" s="2" t="s">
        <v>138</v>
      </c>
      <c r="GX47" s="2" t="s">
        <v>129</v>
      </c>
      <c r="GY47" s="2" t="s">
        <v>164</v>
      </c>
      <c r="GZ47" s="2" t="s">
        <v>815</v>
      </c>
      <c r="HA47" s="2" t="s">
        <v>141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129</v>
      </c>
      <c r="HK47" s="2" t="s">
        <v>815</v>
      </c>
      <c r="HL47" s="2" t="s">
        <v>132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138</v>
      </c>
      <c r="HV47" s="2" t="s">
        <v>129</v>
      </c>
      <c r="HW47" s="2" t="s">
        <v>724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138</v>
      </c>
      <c r="IH47" s="2" t="s">
        <v>129</v>
      </c>
      <c r="II47" s="2" t="s">
        <v>164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168</v>
      </c>
      <c r="IT47" s="2" t="s">
        <v>129</v>
      </c>
      <c r="IU47" s="2" t="s">
        <v>132</v>
      </c>
      <c r="IV47" s="2" t="s">
        <v>132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138</v>
      </c>
      <c r="JF47" s="2" t="s">
        <v>129</v>
      </c>
      <c r="JG47" s="2" t="s">
        <v>699</v>
      </c>
      <c r="JH47" s="2" t="s">
        <v>132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210</v>
      </c>
      <c r="KD47" s="2" t="s">
        <v>129</v>
      </c>
      <c r="KE47" s="2" t="s">
        <v>132</v>
      </c>
      <c r="KF47" s="2" t="s">
        <v>132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168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168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169</v>
      </c>
      <c r="LN47" s="2" t="s">
        <v>129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168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168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2" t="s">
        <v>132</v>
      </c>
      <c r="NC47" s="4"/>
      <c r="ND47" s="8"/>
      <c r="NE47" s="4"/>
      <c r="NF47" s="8"/>
      <c r="NG47" s="7"/>
      <c r="NH47" s="7"/>
      <c r="NI47" s="2" t="s">
        <v>168</v>
      </c>
      <c r="NJ47" s="2" t="s">
        <v>129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169</v>
      </c>
      <c r="OH47" s="2" t="s">
        <v>129</v>
      </c>
      <c r="OI47" s="2" t="s">
        <v>132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168</v>
      </c>
      <c r="OT47" s="2" t="s">
        <v>129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168</v>
      </c>
      <c r="PF47" s="2" t="s">
        <v>129</v>
      </c>
      <c r="PG47" s="2" t="s">
        <v>132</v>
      </c>
      <c r="PH47" s="2" t="s">
        <v>132</v>
      </c>
      <c r="PI47" s="2" t="s">
        <v>141</v>
      </c>
      <c r="PJ47" s="2" t="s">
        <v>132</v>
      </c>
      <c r="PK47" s="4"/>
      <c r="PL47" s="8"/>
      <c r="PM47" s="4"/>
      <c r="PN47" s="8"/>
      <c r="PO47" s="7"/>
      <c r="PP47" s="7"/>
      <c r="PQ47" s="2" t="s">
        <v>168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168</v>
      </c>
      <c r="QD47" s="2" t="s">
        <v>129</v>
      </c>
      <c r="QE47" s="2" t="s">
        <v>132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168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138</v>
      </c>
      <c r="RN47" s="2" t="s">
        <v>170</v>
      </c>
      <c r="RO47" s="2" t="s">
        <v>816</v>
      </c>
      <c r="RP47" s="2" t="s">
        <v>132</v>
      </c>
      <c r="RQ47" s="2" t="s">
        <v>141</v>
      </c>
      <c r="RR47" s="2" t="s">
        <v>132</v>
      </c>
    </row>
    <row r="48">
      <c r="A48" s="2" t="s">
        <v>817</v>
      </c>
      <c r="B48" s="2" t="s">
        <v>121</v>
      </c>
      <c r="C48" s="2" t="s">
        <v>122</v>
      </c>
      <c r="D48" s="2" t="s">
        <v>789</v>
      </c>
      <c r="E48" s="2" t="s">
        <v>790</v>
      </c>
      <c r="F48" s="2" t="s">
        <v>818</v>
      </c>
      <c r="G48" s="2" t="s">
        <v>818</v>
      </c>
      <c r="H48" s="2" t="s">
        <v>818</v>
      </c>
      <c r="I48" s="2" t="s">
        <v>819</v>
      </c>
      <c r="J48" s="2" t="s">
        <v>127</v>
      </c>
      <c r="K48" s="2" t="s">
        <v>362</v>
      </c>
      <c r="L48" s="3">
        <v>54.27</v>
      </c>
      <c r="M48" s="3">
        <v>56.98</v>
      </c>
      <c r="N48" s="3">
        <v>129.99</v>
      </c>
      <c r="O48" s="2" t="s">
        <v>129</v>
      </c>
      <c r="P48" s="2" t="s">
        <v>475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180</v>
      </c>
      <c r="V48" s="2" t="s">
        <v>181</v>
      </c>
      <c r="W48" s="2" t="s">
        <v>135</v>
      </c>
      <c r="X48" s="2" t="s">
        <v>132</v>
      </c>
      <c r="Y48" s="2" t="s">
        <v>317</v>
      </c>
      <c r="Z48" s="4">
        <v>124</v>
      </c>
      <c r="AA48" s="4">
        <f>=ROUNDDOWN(12.2772277227723,0)</f>
      </c>
      <c r="AB48" s="5">
        <v>10.1</v>
      </c>
      <c r="AC48" s="2" t="s">
        <v>387</v>
      </c>
      <c r="AD48" s="4">
        <v>100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81</v>
      </c>
      <c r="AQ48" s="8">
        <v>4726.41</v>
      </c>
      <c r="AR48" s="4"/>
      <c r="AS48" s="8"/>
      <c r="AT48" s="7"/>
      <c r="AU48" s="7"/>
      <c r="AV48" s="4">
        <v>81</v>
      </c>
      <c r="AW48" s="8">
        <v>4726.41</v>
      </c>
      <c r="AX48" s="4"/>
      <c r="AY48" s="8"/>
      <c r="AZ48" s="7"/>
      <c r="BA48" s="7"/>
      <c r="BB48" s="7">
        <v>1</v>
      </c>
      <c r="BC48" s="4">
        <v>81</v>
      </c>
      <c r="BD48" s="8">
        <v>4726.41</v>
      </c>
      <c r="BE48" s="4"/>
      <c r="BF48" s="8"/>
      <c r="BG48" s="7"/>
      <c r="BH48" s="7"/>
      <c r="BI48" s="7">
        <v>1</v>
      </c>
      <c r="BJ48" s="4">
        <v>81</v>
      </c>
      <c r="BK48" s="8">
        <v>4726.41</v>
      </c>
      <c r="BL48" s="2" t="s">
        <v>820</v>
      </c>
      <c r="BM48" s="7">
        <v>1</v>
      </c>
      <c r="BN48" s="7">
        <v>1</v>
      </c>
      <c r="BO48" s="4">
        <v>46</v>
      </c>
      <c r="BP48" s="8">
        <v>2556.41</v>
      </c>
      <c r="BQ48" s="4"/>
      <c r="BR48" s="8"/>
      <c r="BS48" s="7"/>
      <c r="BT48" s="7"/>
      <c r="BU48" s="2" t="s">
        <v>138</v>
      </c>
      <c r="BV48" s="2" t="s">
        <v>129</v>
      </c>
      <c r="BW48" s="2" t="s">
        <v>794</v>
      </c>
      <c r="BX48" s="2" t="s">
        <v>158</v>
      </c>
      <c r="BY48" s="2" t="s">
        <v>141</v>
      </c>
      <c r="BZ48" s="2" t="s">
        <v>132</v>
      </c>
      <c r="CA48" s="4"/>
      <c r="CB48" s="8"/>
      <c r="CC48" s="4"/>
      <c r="CD48" s="8"/>
      <c r="CE48" s="7"/>
      <c r="CF48" s="7"/>
      <c r="CG48" s="2" t="s">
        <v>210</v>
      </c>
      <c r="CH48" s="2" t="s">
        <v>129</v>
      </c>
      <c r="CI48" s="2" t="s">
        <v>132</v>
      </c>
      <c r="CJ48" s="2" t="s">
        <v>132</v>
      </c>
      <c r="CK48" s="2" t="s">
        <v>141</v>
      </c>
      <c r="CL48" s="2" t="s">
        <v>132</v>
      </c>
      <c r="CM48" s="4">
        <v>4</v>
      </c>
      <c r="CN48" s="8">
        <v>254.14</v>
      </c>
      <c r="CO48" s="4"/>
      <c r="CP48" s="8"/>
      <c r="CQ48" s="7"/>
      <c r="CR48" s="7"/>
      <c r="CS48" s="2" t="s">
        <v>138</v>
      </c>
      <c r="CT48" s="2" t="s">
        <v>129</v>
      </c>
      <c r="CU48" s="2" t="s">
        <v>317</v>
      </c>
      <c r="CV48" s="2" t="s">
        <v>151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138</v>
      </c>
      <c r="DF48" s="2" t="s">
        <v>129</v>
      </c>
      <c r="DG48" s="2" t="s">
        <v>795</v>
      </c>
      <c r="DH48" s="2" t="s">
        <v>354</v>
      </c>
      <c r="DI48" s="2" t="s">
        <v>141</v>
      </c>
      <c r="DJ48" s="2" t="s">
        <v>132</v>
      </c>
      <c r="DK48" s="4">
        <v>1</v>
      </c>
      <c r="DL48" s="8">
        <v>78.79</v>
      </c>
      <c r="DM48" s="4"/>
      <c r="DN48" s="8"/>
      <c r="DO48" s="7"/>
      <c r="DP48" s="7"/>
      <c r="DQ48" s="2" t="s">
        <v>138</v>
      </c>
      <c r="DR48" s="2" t="s">
        <v>129</v>
      </c>
      <c r="DS48" s="2" t="s">
        <v>187</v>
      </c>
      <c r="DT48" s="2" t="s">
        <v>321</v>
      </c>
      <c r="DU48" s="2" t="s">
        <v>141</v>
      </c>
      <c r="DV48" s="2" t="s">
        <v>132</v>
      </c>
      <c r="DW48" s="4">
        <v>1</v>
      </c>
      <c r="DX48" s="8">
        <v>60.98</v>
      </c>
      <c r="DY48" s="4"/>
      <c r="DZ48" s="8"/>
      <c r="EA48" s="7"/>
      <c r="EB48" s="7"/>
      <c r="EC48" s="2" t="s">
        <v>138</v>
      </c>
      <c r="ED48" s="2" t="s">
        <v>129</v>
      </c>
      <c r="EE48" s="2" t="s">
        <v>794</v>
      </c>
      <c r="EF48" s="2" t="s">
        <v>311</v>
      </c>
      <c r="EG48" s="2" t="s">
        <v>141</v>
      </c>
      <c r="EH48" s="2" t="s">
        <v>132</v>
      </c>
      <c r="EI48" s="4"/>
      <c r="EJ48" s="8"/>
      <c r="EK48" s="4"/>
      <c r="EL48" s="8"/>
      <c r="EM48" s="7"/>
      <c r="EN48" s="7"/>
      <c r="EO48" s="2" t="s">
        <v>168</v>
      </c>
      <c r="EP48" s="2" t="s">
        <v>129</v>
      </c>
      <c r="EQ48" s="2" t="s">
        <v>132</v>
      </c>
      <c r="ER48" s="2" t="s">
        <v>132</v>
      </c>
      <c r="ES48" s="2" t="s">
        <v>141</v>
      </c>
      <c r="ET48" s="2" t="s">
        <v>132</v>
      </c>
      <c r="EU48" s="4">
        <v>18</v>
      </c>
      <c r="EV48" s="8">
        <v>1076.94</v>
      </c>
      <c r="EW48" s="4"/>
      <c r="EX48" s="8"/>
      <c r="EY48" s="7"/>
      <c r="EZ48" s="7"/>
      <c r="FA48" s="2" t="s">
        <v>138</v>
      </c>
      <c r="FB48" s="2" t="s">
        <v>129</v>
      </c>
      <c r="FC48" s="2" t="s">
        <v>794</v>
      </c>
      <c r="FD48" s="2" t="s">
        <v>821</v>
      </c>
      <c r="FE48" s="2" t="s">
        <v>141</v>
      </c>
      <c r="FF48" s="2" t="s">
        <v>132</v>
      </c>
      <c r="FG48" s="4">
        <v>7</v>
      </c>
      <c r="FH48" s="8">
        <v>430.78</v>
      </c>
      <c r="FI48" s="4"/>
      <c r="FJ48" s="8"/>
      <c r="FK48" s="7"/>
      <c r="FL48" s="7"/>
      <c r="FM48" s="2" t="s">
        <v>138</v>
      </c>
      <c r="FN48" s="2" t="s">
        <v>129</v>
      </c>
      <c r="FO48" s="2" t="s">
        <v>550</v>
      </c>
      <c r="FP48" s="2" t="s">
        <v>761</v>
      </c>
      <c r="FQ48" s="2" t="s">
        <v>141</v>
      </c>
      <c r="FR48" s="2" t="s">
        <v>132</v>
      </c>
      <c r="FS48" s="4">
        <v>2</v>
      </c>
      <c r="FT48" s="8">
        <v>132.96</v>
      </c>
      <c r="FU48" s="4"/>
      <c r="FV48" s="8"/>
      <c r="FW48" s="7"/>
      <c r="FX48" s="7"/>
      <c r="FY48" s="2" t="s">
        <v>138</v>
      </c>
      <c r="FZ48" s="2" t="s">
        <v>129</v>
      </c>
      <c r="GA48" s="2" t="s">
        <v>304</v>
      </c>
      <c r="GB48" s="2" t="s">
        <v>822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138</v>
      </c>
      <c r="GL48" s="2" t="s">
        <v>129</v>
      </c>
      <c r="GM48" s="2" t="s">
        <v>482</v>
      </c>
      <c r="GN48" s="2" t="s">
        <v>132</v>
      </c>
      <c r="GO48" s="2" t="s">
        <v>141</v>
      </c>
      <c r="GP48" s="2" t="s">
        <v>132</v>
      </c>
      <c r="GQ48" s="4">
        <v>1</v>
      </c>
      <c r="GR48" s="8">
        <v>61.54</v>
      </c>
      <c r="GS48" s="4"/>
      <c r="GT48" s="8"/>
      <c r="GU48" s="7"/>
      <c r="GV48" s="7"/>
      <c r="GW48" s="2" t="s">
        <v>138</v>
      </c>
      <c r="GX48" s="2" t="s">
        <v>129</v>
      </c>
      <c r="GY48" s="2" t="s">
        <v>504</v>
      </c>
      <c r="GZ48" s="2" t="s">
        <v>823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138</v>
      </c>
      <c r="HJ48" s="2" t="s">
        <v>129</v>
      </c>
      <c r="HK48" s="2" t="s">
        <v>506</v>
      </c>
      <c r="HL48" s="2" t="s">
        <v>132</v>
      </c>
      <c r="HM48" s="2" t="s">
        <v>141</v>
      </c>
      <c r="HN48" s="2" t="s">
        <v>132</v>
      </c>
      <c r="HO48" s="4">
        <v>1</v>
      </c>
      <c r="HP48" s="8">
        <v>73.87</v>
      </c>
      <c r="HQ48" s="4"/>
      <c r="HR48" s="8"/>
      <c r="HS48" s="7"/>
      <c r="HT48" s="7"/>
      <c r="HU48" s="2" t="s">
        <v>138</v>
      </c>
      <c r="HV48" s="2" t="s">
        <v>129</v>
      </c>
      <c r="HW48" s="2" t="s">
        <v>824</v>
      </c>
      <c r="HX48" s="2" t="s">
        <v>825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138</v>
      </c>
      <c r="IH48" s="2" t="s">
        <v>129</v>
      </c>
      <c r="II48" s="2" t="s">
        <v>826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168</v>
      </c>
      <c r="IT48" s="2" t="s">
        <v>129</v>
      </c>
      <c r="IU48" s="2" t="s">
        <v>132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138</v>
      </c>
      <c r="JF48" s="2" t="s">
        <v>129</v>
      </c>
      <c r="JG48" s="2" t="s">
        <v>794</v>
      </c>
      <c r="JH48" s="2" t="s">
        <v>827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138</v>
      </c>
      <c r="KD48" s="2" t="s">
        <v>165</v>
      </c>
      <c r="KE48" s="2" t="s">
        <v>309</v>
      </c>
      <c r="KF48" s="2" t="s">
        <v>828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168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168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169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168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168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169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168</v>
      </c>
      <c r="NJ48" s="2" t="s">
        <v>129</v>
      </c>
      <c r="NK48" s="2" t="s">
        <v>132</v>
      </c>
      <c r="NL48" s="2" t="s">
        <v>132</v>
      </c>
      <c r="NM48" s="2" t="s">
        <v>141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169</v>
      </c>
      <c r="OH48" s="2" t="s">
        <v>129</v>
      </c>
      <c r="OI48" s="2" t="s">
        <v>132</v>
      </c>
      <c r="OJ48" s="2" t="s">
        <v>132</v>
      </c>
      <c r="OK48" s="2" t="s">
        <v>141</v>
      </c>
      <c r="OL48" s="2" t="s">
        <v>132</v>
      </c>
      <c r="OM48" s="4"/>
      <c r="ON48" s="8"/>
      <c r="OO48" s="4"/>
      <c r="OP48" s="8"/>
      <c r="OQ48" s="7"/>
      <c r="OR48" s="7"/>
      <c r="OS48" s="2" t="s">
        <v>168</v>
      </c>
      <c r="OT48" s="2" t="s">
        <v>129</v>
      </c>
      <c r="OU48" s="2" t="s">
        <v>132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138</v>
      </c>
      <c r="PR48" s="2" t="s">
        <v>170</v>
      </c>
      <c r="PS48" s="2" t="s">
        <v>346</v>
      </c>
      <c r="PT48" s="2" t="s">
        <v>670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168</v>
      </c>
      <c r="QD48" s="2" t="s">
        <v>129</v>
      </c>
      <c r="QE48" s="2" t="s">
        <v>132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168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138</v>
      </c>
      <c r="RN48" s="2" t="s">
        <v>170</v>
      </c>
      <c r="RO48" s="2" t="s">
        <v>326</v>
      </c>
      <c r="RP48" s="2" t="s">
        <v>829</v>
      </c>
      <c r="RQ48" s="2" t="s">
        <v>141</v>
      </c>
      <c r="RR48" s="2" t="s">
        <v>132</v>
      </c>
    </row>
    <row r="49">
      <c r="A49" s="2" t="s">
        <v>830</v>
      </c>
      <c r="B49" s="2" t="s">
        <v>121</v>
      </c>
      <c r="C49" s="2" t="s">
        <v>122</v>
      </c>
      <c r="D49" s="2" t="s">
        <v>789</v>
      </c>
      <c r="E49" s="2" t="s">
        <v>790</v>
      </c>
      <c r="F49" s="2" t="s">
        <v>381</v>
      </c>
      <c r="G49" s="2" t="s">
        <v>381</v>
      </c>
      <c r="H49" s="2" t="s">
        <v>381</v>
      </c>
      <c r="I49" s="2" t="s">
        <v>831</v>
      </c>
      <c r="J49" s="2" t="s">
        <v>127</v>
      </c>
      <c r="K49" s="2" t="s">
        <v>316</v>
      </c>
      <c r="L49" s="3">
        <v>86.4</v>
      </c>
      <c r="M49" s="3">
        <v>90.72</v>
      </c>
      <c r="N49" s="3">
        <v>179.99</v>
      </c>
      <c r="O49" s="2" t="s">
        <v>129</v>
      </c>
      <c r="P49" s="2" t="s">
        <v>179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180</v>
      </c>
      <c r="V49" s="2" t="s">
        <v>181</v>
      </c>
      <c r="W49" s="2" t="s">
        <v>135</v>
      </c>
      <c r="X49" s="2" t="s">
        <v>132</v>
      </c>
      <c r="Y49" s="2" t="s">
        <v>439</v>
      </c>
      <c r="Z49" s="4">
        <v>135</v>
      </c>
      <c r="AA49" s="4">
        <f>=ROUNDDOWN(34.6153846153846,0)</f>
      </c>
      <c r="AB49" s="5">
        <v>3.9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28</v>
      </c>
      <c r="AQ49" s="8">
        <v>2737.48</v>
      </c>
      <c r="AR49" s="4"/>
      <c r="AS49" s="8"/>
      <c r="AT49" s="7"/>
      <c r="AU49" s="7"/>
      <c r="AV49" s="4">
        <v>28</v>
      </c>
      <c r="AW49" s="8">
        <v>2737.48</v>
      </c>
      <c r="AX49" s="4"/>
      <c r="AY49" s="8"/>
      <c r="AZ49" s="7"/>
      <c r="BA49" s="7"/>
      <c r="BB49" s="7">
        <v>1</v>
      </c>
      <c r="BC49" s="4">
        <v>28</v>
      </c>
      <c r="BD49" s="8">
        <v>2737.48</v>
      </c>
      <c r="BE49" s="4"/>
      <c r="BF49" s="8"/>
      <c r="BG49" s="7"/>
      <c r="BH49" s="7"/>
      <c r="BI49" s="7">
        <v>1</v>
      </c>
      <c r="BJ49" s="4">
        <v>28</v>
      </c>
      <c r="BK49" s="8">
        <v>2737.48</v>
      </c>
      <c r="BL49" s="2" t="s">
        <v>832</v>
      </c>
      <c r="BM49" s="7">
        <v>1</v>
      </c>
      <c r="BN49" s="7">
        <v>1</v>
      </c>
      <c r="BO49" s="4">
        <v>2</v>
      </c>
      <c r="BP49" s="8">
        <v>167.5</v>
      </c>
      <c r="BQ49" s="4"/>
      <c r="BR49" s="8"/>
      <c r="BS49" s="7"/>
      <c r="BT49" s="7"/>
      <c r="BU49" s="2" t="s">
        <v>138</v>
      </c>
      <c r="BV49" s="2" t="s">
        <v>129</v>
      </c>
      <c r="BW49" s="2" t="s">
        <v>833</v>
      </c>
      <c r="BX49" s="2" t="s">
        <v>834</v>
      </c>
      <c r="BY49" s="2" t="s">
        <v>141</v>
      </c>
      <c r="BZ49" s="2" t="s">
        <v>132</v>
      </c>
      <c r="CA49" s="4">
        <v>1</v>
      </c>
      <c r="CB49" s="8">
        <v>110.4</v>
      </c>
      <c r="CC49" s="4"/>
      <c r="CD49" s="8"/>
      <c r="CE49" s="7"/>
      <c r="CF49" s="7"/>
      <c r="CG49" s="2" t="s">
        <v>138</v>
      </c>
      <c r="CH49" s="2" t="s">
        <v>129</v>
      </c>
      <c r="CI49" s="2" t="s">
        <v>132</v>
      </c>
      <c r="CJ49" s="2" t="s">
        <v>132</v>
      </c>
      <c r="CK49" s="2" t="s">
        <v>141</v>
      </c>
      <c r="CL49" s="2" t="s">
        <v>132</v>
      </c>
      <c r="CM49" s="4">
        <v>11</v>
      </c>
      <c r="CN49" s="8">
        <v>1071.72</v>
      </c>
      <c r="CO49" s="4"/>
      <c r="CP49" s="8"/>
      <c r="CQ49" s="7"/>
      <c r="CR49" s="7"/>
      <c r="CS49" s="2" t="s">
        <v>138</v>
      </c>
      <c r="CT49" s="2" t="s">
        <v>129</v>
      </c>
      <c r="CU49" s="2" t="s">
        <v>439</v>
      </c>
      <c r="CV49" s="2" t="s">
        <v>253</v>
      </c>
      <c r="CW49" s="2" t="s">
        <v>141</v>
      </c>
      <c r="CX49" s="2" t="s">
        <v>132</v>
      </c>
      <c r="CY49" s="4">
        <v>1</v>
      </c>
      <c r="CZ49" s="8">
        <v>110.27</v>
      </c>
      <c r="DA49" s="4"/>
      <c r="DB49" s="8"/>
      <c r="DC49" s="7"/>
      <c r="DD49" s="7"/>
      <c r="DE49" s="2" t="s">
        <v>138</v>
      </c>
      <c r="DF49" s="2" t="s">
        <v>129</v>
      </c>
      <c r="DG49" s="2" t="s">
        <v>835</v>
      </c>
      <c r="DH49" s="2" t="s">
        <v>836</v>
      </c>
      <c r="DI49" s="2" t="s">
        <v>141</v>
      </c>
      <c r="DJ49" s="2" t="s">
        <v>132</v>
      </c>
      <c r="DK49" s="4">
        <v>1</v>
      </c>
      <c r="DL49" s="8">
        <v>122.52</v>
      </c>
      <c r="DM49" s="4"/>
      <c r="DN49" s="8"/>
      <c r="DO49" s="7"/>
      <c r="DP49" s="7"/>
      <c r="DQ49" s="2" t="s">
        <v>138</v>
      </c>
      <c r="DR49" s="2" t="s">
        <v>129</v>
      </c>
      <c r="DS49" s="2" t="s">
        <v>147</v>
      </c>
      <c r="DT49" s="2" t="s">
        <v>837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129</v>
      </c>
      <c r="EE49" s="2" t="s">
        <v>446</v>
      </c>
      <c r="EF49" s="2" t="s">
        <v>838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168</v>
      </c>
      <c r="EP49" s="2" t="s">
        <v>129</v>
      </c>
      <c r="EQ49" s="2" t="s">
        <v>132</v>
      </c>
      <c r="ER49" s="2" t="s">
        <v>132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138</v>
      </c>
      <c r="FB49" s="2" t="s">
        <v>170</v>
      </c>
      <c r="FC49" s="2" t="s">
        <v>227</v>
      </c>
      <c r="FD49" s="2" t="s">
        <v>839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159</v>
      </c>
      <c r="FN49" s="2" t="s">
        <v>170</v>
      </c>
      <c r="FO49" s="2" t="s">
        <v>300</v>
      </c>
      <c r="FP49" s="2" t="s">
        <v>840</v>
      </c>
      <c r="FQ49" s="2" t="s">
        <v>141</v>
      </c>
      <c r="FR49" s="2" t="s">
        <v>132</v>
      </c>
      <c r="FS49" s="4">
        <v>2</v>
      </c>
      <c r="FT49" s="8">
        <v>190.52</v>
      </c>
      <c r="FU49" s="4"/>
      <c r="FV49" s="8"/>
      <c r="FW49" s="7"/>
      <c r="FX49" s="7"/>
      <c r="FY49" s="2" t="s">
        <v>138</v>
      </c>
      <c r="FZ49" s="2" t="s">
        <v>129</v>
      </c>
      <c r="GA49" s="2" t="s">
        <v>841</v>
      </c>
      <c r="GB49" s="2" t="s">
        <v>842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129</v>
      </c>
      <c r="GM49" s="2" t="s">
        <v>198</v>
      </c>
      <c r="GN49" s="2" t="s">
        <v>843</v>
      </c>
      <c r="GO49" s="2" t="s">
        <v>141</v>
      </c>
      <c r="GP49" s="2" t="s">
        <v>132</v>
      </c>
      <c r="GQ49" s="4">
        <v>6</v>
      </c>
      <c r="GR49" s="8">
        <v>587.88</v>
      </c>
      <c r="GS49" s="4"/>
      <c r="GT49" s="8"/>
      <c r="GU49" s="7"/>
      <c r="GV49" s="7"/>
      <c r="GW49" s="2" t="s">
        <v>138</v>
      </c>
      <c r="GX49" s="2" t="s">
        <v>129</v>
      </c>
      <c r="GY49" s="2" t="s">
        <v>525</v>
      </c>
      <c r="GZ49" s="2" t="s">
        <v>223</v>
      </c>
      <c r="HA49" s="2" t="s">
        <v>141</v>
      </c>
      <c r="HB49" s="2" t="s">
        <v>132</v>
      </c>
      <c r="HC49" s="4">
        <v>2</v>
      </c>
      <c r="HD49" s="8">
        <v>195.96</v>
      </c>
      <c r="HE49" s="4"/>
      <c r="HF49" s="8"/>
      <c r="HG49" s="7"/>
      <c r="HH49" s="7"/>
      <c r="HI49" s="2" t="s">
        <v>138</v>
      </c>
      <c r="HJ49" s="2" t="s">
        <v>129</v>
      </c>
      <c r="HK49" s="2" t="s">
        <v>844</v>
      </c>
      <c r="HL49" s="2" t="s">
        <v>845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138</v>
      </c>
      <c r="HV49" s="2" t="s">
        <v>129</v>
      </c>
      <c r="HW49" s="2" t="s">
        <v>233</v>
      </c>
      <c r="HX49" s="2" t="s">
        <v>721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138</v>
      </c>
      <c r="IH49" s="2" t="s">
        <v>129</v>
      </c>
      <c r="II49" s="2" t="s">
        <v>164</v>
      </c>
      <c r="IJ49" s="2" t="s">
        <v>132</v>
      </c>
      <c r="IK49" s="2" t="s">
        <v>141</v>
      </c>
      <c r="IL49" s="2" t="s">
        <v>132</v>
      </c>
      <c r="IM49" s="4">
        <v>1</v>
      </c>
      <c r="IN49" s="8">
        <v>90.72</v>
      </c>
      <c r="IO49" s="4"/>
      <c r="IP49" s="8"/>
      <c r="IQ49" s="7"/>
      <c r="IR49" s="7"/>
      <c r="IS49" s="2" t="s">
        <v>138</v>
      </c>
      <c r="IT49" s="2" t="s">
        <v>129</v>
      </c>
      <c r="IU49" s="2" t="s">
        <v>205</v>
      </c>
      <c r="IV49" s="2" t="s">
        <v>322</v>
      </c>
      <c r="IW49" s="2" t="s">
        <v>141</v>
      </c>
      <c r="IX49" s="2" t="s">
        <v>132</v>
      </c>
      <c r="IY49" s="4">
        <v>1</v>
      </c>
      <c r="IZ49" s="8">
        <v>89.99</v>
      </c>
      <c r="JA49" s="4"/>
      <c r="JB49" s="8"/>
      <c r="JC49" s="7"/>
      <c r="JD49" s="7"/>
      <c r="JE49" s="2" t="s">
        <v>138</v>
      </c>
      <c r="JF49" s="2" t="s">
        <v>129</v>
      </c>
      <c r="JG49" s="2" t="s">
        <v>215</v>
      </c>
      <c r="JH49" s="2" t="s">
        <v>846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138</v>
      </c>
      <c r="KD49" s="2" t="s">
        <v>165</v>
      </c>
      <c r="KE49" s="2" t="s">
        <v>847</v>
      </c>
      <c r="KF49" s="2" t="s">
        <v>848</v>
      </c>
      <c r="KG49" s="2" t="s">
        <v>141</v>
      </c>
      <c r="KH49" s="2" t="s">
        <v>132</v>
      </c>
      <c r="KI49" s="4"/>
      <c r="KJ49" s="8"/>
      <c r="KK49" s="4"/>
      <c r="KL49" s="8"/>
      <c r="KM49" s="7"/>
      <c r="KN49" s="7"/>
      <c r="KO49" s="2" t="s">
        <v>168</v>
      </c>
      <c r="KP49" s="2" t="s">
        <v>129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169</v>
      </c>
      <c r="LN49" s="2" t="s">
        <v>129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168</v>
      </c>
      <c r="LZ49" s="2" t="s">
        <v>129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168</v>
      </c>
      <c r="ML49" s="2" t="s">
        <v>129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169</v>
      </c>
      <c r="MX49" s="2" t="s">
        <v>129</v>
      </c>
      <c r="MY49" s="2" t="s">
        <v>132</v>
      </c>
      <c r="MZ49" s="2" t="s">
        <v>132</v>
      </c>
      <c r="NA49" s="2" t="s">
        <v>141</v>
      </c>
      <c r="NB49" s="2" t="s">
        <v>132</v>
      </c>
      <c r="NC49" s="4"/>
      <c r="ND49" s="8"/>
      <c r="NE49" s="4"/>
      <c r="NF49" s="8"/>
      <c r="NG49" s="7"/>
      <c r="NH49" s="7"/>
      <c r="NI49" s="2" t="s">
        <v>168</v>
      </c>
      <c r="NJ49" s="2" t="s">
        <v>129</v>
      </c>
      <c r="NK49" s="2" t="s">
        <v>132</v>
      </c>
      <c r="NL49" s="2" t="s">
        <v>132</v>
      </c>
      <c r="NM49" s="2" t="s">
        <v>141</v>
      </c>
      <c r="NN49" s="2" t="s">
        <v>132</v>
      </c>
      <c r="NO49" s="4"/>
      <c r="NP49" s="8"/>
      <c r="NQ49" s="4"/>
      <c r="NR49" s="8"/>
      <c r="NS49" s="7"/>
      <c r="NT49" s="7"/>
      <c r="NU49" s="2" t="s">
        <v>168</v>
      </c>
      <c r="NV49" s="2" t="s">
        <v>170</v>
      </c>
      <c r="NW49" s="2" t="s">
        <v>132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138</v>
      </c>
      <c r="OH49" s="2" t="s">
        <v>129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168</v>
      </c>
      <c r="OT49" s="2" t="s">
        <v>129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138</v>
      </c>
      <c r="PR49" s="2" t="s">
        <v>170</v>
      </c>
      <c r="PS49" s="2" t="s">
        <v>346</v>
      </c>
      <c r="PT49" s="2" t="s">
        <v>132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210</v>
      </c>
      <c r="QP49" s="2" t="s">
        <v>170</v>
      </c>
      <c r="QQ49" s="2" t="s">
        <v>132</v>
      </c>
      <c r="QR49" s="2" t="s">
        <v>132</v>
      </c>
      <c r="QS49" s="2" t="s">
        <v>141</v>
      </c>
      <c r="QT49" s="2" t="s">
        <v>132</v>
      </c>
      <c r="QU49" s="4"/>
      <c r="QV49" s="8"/>
      <c r="QW49" s="4"/>
      <c r="QX49" s="8"/>
      <c r="QY49" s="7"/>
      <c r="QZ49" s="7"/>
      <c r="RA49" s="2" t="s">
        <v>168</v>
      </c>
      <c r="RB49" s="2" t="s">
        <v>129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138</v>
      </c>
      <c r="RN49" s="2" t="s">
        <v>170</v>
      </c>
      <c r="RO49" s="2" t="s">
        <v>174</v>
      </c>
      <c r="RP49" s="2" t="s">
        <v>436</v>
      </c>
      <c r="RQ49" s="2" t="s">
        <v>141</v>
      </c>
      <c r="RR49" s="2" t="s">
        <v>132</v>
      </c>
    </row>
    <row r="50">
      <c r="A50" s="2" t="s">
        <v>849</v>
      </c>
      <c r="B50" s="2" t="s">
        <v>121</v>
      </c>
      <c r="C50" s="2" t="s">
        <v>122</v>
      </c>
      <c r="D50" s="2" t="s">
        <v>789</v>
      </c>
      <c r="E50" s="2" t="s">
        <v>790</v>
      </c>
      <c r="F50" s="2" t="s">
        <v>850</v>
      </c>
      <c r="G50" s="2" t="s">
        <v>850</v>
      </c>
      <c r="H50" s="2" t="s">
        <v>850</v>
      </c>
      <c r="I50" s="2" t="s">
        <v>851</v>
      </c>
      <c r="J50" s="2" t="s">
        <v>127</v>
      </c>
      <c r="K50" s="2" t="s">
        <v>316</v>
      </c>
      <c r="L50" s="3">
        <v>99</v>
      </c>
      <c r="M50" s="3">
        <v>103.95</v>
      </c>
      <c r="N50" s="3">
        <v>229.99</v>
      </c>
      <c r="O50" s="2" t="s">
        <v>129</v>
      </c>
      <c r="P50" s="2" t="s">
        <v>271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180</v>
      </c>
      <c r="V50" s="2" t="s">
        <v>181</v>
      </c>
      <c r="W50" s="2" t="s">
        <v>332</v>
      </c>
      <c r="X50" s="2" t="s">
        <v>135</v>
      </c>
      <c r="Y50" s="2" t="s">
        <v>274</v>
      </c>
      <c r="Z50" s="4"/>
      <c r="AA50" s="4">
        <f>=ROUNDDOWN({0},0)</f>
      </c>
      <c r="AB50" s="5">
        <v>2.3</v>
      </c>
      <c r="AC50" s="2" t="s">
        <v>132</v>
      </c>
      <c r="AD50" s="4"/>
      <c r="AE50" s="4"/>
      <c r="AF50" s="6">
        <v>63</v>
      </c>
      <c r="AG50" s="6"/>
      <c r="AH50" s="7">
        <v>0.9841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24</v>
      </c>
      <c r="AQ50" s="8">
        <v>1726.88</v>
      </c>
      <c r="AR50" s="4"/>
      <c r="AS50" s="8"/>
      <c r="AT50" s="7"/>
      <c r="AU50" s="7"/>
      <c r="AV50" s="4">
        <v>24</v>
      </c>
      <c r="AW50" s="8">
        <v>1726.88</v>
      </c>
      <c r="AX50" s="4"/>
      <c r="AY50" s="8"/>
      <c r="AZ50" s="7"/>
      <c r="BA50" s="7"/>
      <c r="BB50" s="7">
        <v>1</v>
      </c>
      <c r="BC50" s="4">
        <v>24</v>
      </c>
      <c r="BD50" s="8">
        <v>1726.88</v>
      </c>
      <c r="BE50" s="4"/>
      <c r="BF50" s="8"/>
      <c r="BG50" s="7"/>
      <c r="BH50" s="7"/>
      <c r="BI50" s="7">
        <v>1</v>
      </c>
      <c r="BJ50" s="4">
        <v>24</v>
      </c>
      <c r="BK50" s="8">
        <v>1726.88</v>
      </c>
      <c r="BL50" s="2" t="s">
        <v>852</v>
      </c>
      <c r="BM50" s="7">
        <v>1</v>
      </c>
      <c r="BN50" s="7">
        <v>1</v>
      </c>
      <c r="BO50" s="4">
        <v>10</v>
      </c>
      <c r="BP50" s="8">
        <v>412.25</v>
      </c>
      <c r="BQ50" s="4"/>
      <c r="BR50" s="8"/>
      <c r="BS50" s="7"/>
      <c r="BT50" s="7"/>
      <c r="BU50" s="2" t="s">
        <v>138</v>
      </c>
      <c r="BV50" s="2" t="s">
        <v>129</v>
      </c>
      <c r="BW50" s="2" t="s">
        <v>276</v>
      </c>
      <c r="BX50" s="2" t="s">
        <v>762</v>
      </c>
      <c r="BY50" s="2" t="s">
        <v>141</v>
      </c>
      <c r="BZ50" s="2" t="s">
        <v>132</v>
      </c>
      <c r="CA50" s="4"/>
      <c r="CB50" s="8"/>
      <c r="CC50" s="4"/>
      <c r="CD50" s="8"/>
      <c r="CE50" s="7"/>
      <c r="CF50" s="7"/>
      <c r="CG50" s="2" t="s">
        <v>168</v>
      </c>
      <c r="CH50" s="2" t="s">
        <v>129</v>
      </c>
      <c r="CI50" s="2" t="s">
        <v>132</v>
      </c>
      <c r="CJ50" s="2" t="s">
        <v>132</v>
      </c>
      <c r="CK50" s="2" t="s">
        <v>141</v>
      </c>
      <c r="CL50" s="2" t="s">
        <v>132</v>
      </c>
      <c r="CM50" s="4">
        <v>4</v>
      </c>
      <c r="CN50" s="8">
        <v>434.76</v>
      </c>
      <c r="CO50" s="4"/>
      <c r="CP50" s="8"/>
      <c r="CQ50" s="7"/>
      <c r="CR50" s="7"/>
      <c r="CS50" s="2" t="s">
        <v>138</v>
      </c>
      <c r="CT50" s="2" t="s">
        <v>129</v>
      </c>
      <c r="CU50" s="2" t="s">
        <v>274</v>
      </c>
      <c r="CV50" s="2" t="s">
        <v>279</v>
      </c>
      <c r="CW50" s="2" t="s">
        <v>141</v>
      </c>
      <c r="CX50" s="2" t="s">
        <v>132</v>
      </c>
      <c r="CY50" s="4">
        <v>3</v>
      </c>
      <c r="CZ50" s="8">
        <v>279</v>
      </c>
      <c r="DA50" s="4"/>
      <c r="DB50" s="8"/>
      <c r="DC50" s="7"/>
      <c r="DD50" s="7"/>
      <c r="DE50" s="2" t="s">
        <v>138</v>
      </c>
      <c r="DF50" s="2" t="s">
        <v>129</v>
      </c>
      <c r="DG50" s="2" t="s">
        <v>279</v>
      </c>
      <c r="DH50" s="2" t="s">
        <v>853</v>
      </c>
      <c r="DI50" s="2" t="s">
        <v>141</v>
      </c>
      <c r="DJ50" s="2" t="s">
        <v>132</v>
      </c>
      <c r="DK50" s="4">
        <v>4</v>
      </c>
      <c r="DL50" s="8">
        <v>517.44</v>
      </c>
      <c r="DM50" s="4"/>
      <c r="DN50" s="8"/>
      <c r="DO50" s="7"/>
      <c r="DP50" s="7"/>
      <c r="DQ50" s="2" t="s">
        <v>138</v>
      </c>
      <c r="DR50" s="2" t="s">
        <v>129</v>
      </c>
      <c r="DS50" s="2" t="s">
        <v>281</v>
      </c>
      <c r="DT50" s="2" t="s">
        <v>854</v>
      </c>
      <c r="DU50" s="2" t="s">
        <v>141</v>
      </c>
      <c r="DV50" s="2" t="s">
        <v>132</v>
      </c>
      <c r="DW50" s="4">
        <v>3</v>
      </c>
      <c r="DX50" s="8">
        <v>83.43</v>
      </c>
      <c r="DY50" s="4"/>
      <c r="DZ50" s="8"/>
      <c r="EA50" s="7"/>
      <c r="EB50" s="7"/>
      <c r="EC50" s="2" t="s">
        <v>138</v>
      </c>
      <c r="ED50" s="2" t="s">
        <v>129</v>
      </c>
      <c r="EE50" s="2" t="s">
        <v>283</v>
      </c>
      <c r="EF50" s="2" t="s">
        <v>752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168</v>
      </c>
      <c r="EP50" s="2" t="s">
        <v>129</v>
      </c>
      <c r="EQ50" s="2" t="s">
        <v>132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159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168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138</v>
      </c>
      <c r="FZ50" s="2" t="s">
        <v>129</v>
      </c>
      <c r="GA50" s="2" t="s">
        <v>288</v>
      </c>
      <c r="GB50" s="2" t="s">
        <v>132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168</v>
      </c>
      <c r="GL50" s="2" t="s">
        <v>129</v>
      </c>
      <c r="GM50" s="2" t="s">
        <v>132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168</v>
      </c>
      <c r="GX50" s="2" t="s">
        <v>129</v>
      </c>
      <c r="GY50" s="2" t="s">
        <v>132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138</v>
      </c>
      <c r="HJ50" s="2" t="s">
        <v>129</v>
      </c>
      <c r="HK50" s="2" t="s">
        <v>289</v>
      </c>
      <c r="HL50" s="2" t="s">
        <v>855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138</v>
      </c>
      <c r="HV50" s="2" t="s">
        <v>129</v>
      </c>
      <c r="HW50" s="2" t="s">
        <v>291</v>
      </c>
      <c r="HX50" s="2" t="s">
        <v>132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138</v>
      </c>
      <c r="IH50" s="2" t="s">
        <v>129</v>
      </c>
      <c r="II50" s="2" t="s">
        <v>164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168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138</v>
      </c>
      <c r="JF50" s="2" t="s">
        <v>129</v>
      </c>
      <c r="JG50" s="2" t="s">
        <v>274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210</v>
      </c>
      <c r="KD50" s="2" t="s">
        <v>129</v>
      </c>
      <c r="KE50" s="2" t="s">
        <v>132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168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168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169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168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168</v>
      </c>
      <c r="ML50" s="2" t="s">
        <v>129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169</v>
      </c>
      <c r="MX50" s="2" t="s">
        <v>129</v>
      </c>
      <c r="MY50" s="2" t="s">
        <v>132</v>
      </c>
      <c r="MZ50" s="2" t="s">
        <v>132</v>
      </c>
      <c r="NA50" s="2" t="s">
        <v>141</v>
      </c>
      <c r="NB50" s="2" t="s">
        <v>132</v>
      </c>
      <c r="NC50" s="4"/>
      <c r="ND50" s="8"/>
      <c r="NE50" s="4"/>
      <c r="NF50" s="8"/>
      <c r="NG50" s="7"/>
      <c r="NH50" s="7"/>
      <c r="NI50" s="2" t="s">
        <v>169</v>
      </c>
      <c r="NJ50" s="2" t="s">
        <v>129</v>
      </c>
      <c r="NK50" s="2" t="s">
        <v>132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169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168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138</v>
      </c>
      <c r="PR50" s="2" t="s">
        <v>170</v>
      </c>
      <c r="PS50" s="2" t="s">
        <v>209</v>
      </c>
      <c r="PT50" s="2" t="s">
        <v>856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168</v>
      </c>
      <c r="QD50" s="2" t="s">
        <v>129</v>
      </c>
      <c r="QE50" s="2" t="s">
        <v>132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168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138</v>
      </c>
      <c r="RN50" s="2" t="s">
        <v>170</v>
      </c>
      <c r="RO50" s="2" t="s">
        <v>190</v>
      </c>
      <c r="RP50" s="2" t="s">
        <v>132</v>
      </c>
      <c r="RQ50" s="2" t="s">
        <v>141</v>
      </c>
      <c r="RR50" s="2" t="s">
        <v>132</v>
      </c>
    </row>
    <row r="51">
      <c r="A51" s="2" t="s">
        <v>857</v>
      </c>
      <c r="B51" s="2" t="s">
        <v>121</v>
      </c>
      <c r="C51" s="2" t="s">
        <v>122</v>
      </c>
      <c r="D51" s="2" t="s">
        <v>789</v>
      </c>
      <c r="E51" s="2" t="s">
        <v>790</v>
      </c>
      <c r="F51" s="2" t="s">
        <v>858</v>
      </c>
      <c r="G51" s="2" t="s">
        <v>858</v>
      </c>
      <c r="H51" s="2" t="s">
        <v>858</v>
      </c>
      <c r="I51" s="2" t="s">
        <v>859</v>
      </c>
      <c r="J51" s="2" t="s">
        <v>127</v>
      </c>
      <c r="K51" s="2" t="s">
        <v>860</v>
      </c>
      <c r="L51" s="3">
        <v>70.3</v>
      </c>
      <c r="M51" s="3">
        <v>73.82</v>
      </c>
      <c r="N51" s="3">
        <v>159.99</v>
      </c>
      <c r="O51" s="2" t="s">
        <v>129</v>
      </c>
      <c r="P51" s="2" t="s">
        <v>271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180</v>
      </c>
      <c r="V51" s="2" t="s">
        <v>181</v>
      </c>
      <c r="W51" s="2" t="s">
        <v>332</v>
      </c>
      <c r="X51" s="2" t="s">
        <v>132</v>
      </c>
      <c r="Y51" s="2" t="s">
        <v>317</v>
      </c>
      <c r="Z51" s="4">
        <v>19</v>
      </c>
      <c r="AA51" s="4">
        <f>=ROUNDDOWN(6.33333333333333,0)</f>
      </c>
      <c r="AB51" s="5">
        <v>3</v>
      </c>
      <c r="AC51" s="2" t="s">
        <v>132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10</v>
      </c>
      <c r="AQ51" s="8">
        <v>555.51</v>
      </c>
      <c r="AR51" s="4"/>
      <c r="AS51" s="8"/>
      <c r="AT51" s="7"/>
      <c r="AU51" s="7"/>
      <c r="AV51" s="4">
        <v>10</v>
      </c>
      <c r="AW51" s="8">
        <v>555.51</v>
      </c>
      <c r="AX51" s="4"/>
      <c r="AY51" s="8"/>
      <c r="AZ51" s="7"/>
      <c r="BA51" s="7"/>
      <c r="BB51" s="7">
        <v>1</v>
      </c>
      <c r="BC51" s="4">
        <v>10</v>
      </c>
      <c r="BD51" s="8">
        <v>555.51</v>
      </c>
      <c r="BE51" s="4"/>
      <c r="BF51" s="8"/>
      <c r="BG51" s="7"/>
      <c r="BH51" s="7"/>
      <c r="BI51" s="7">
        <v>1</v>
      </c>
      <c r="BJ51" s="4">
        <v>10</v>
      </c>
      <c r="BK51" s="8">
        <v>555.51</v>
      </c>
      <c r="BL51" s="2" t="s">
        <v>861</v>
      </c>
      <c r="BM51" s="7">
        <v>1</v>
      </c>
      <c r="BN51" s="7">
        <v>1</v>
      </c>
      <c r="BO51" s="4">
        <v>4</v>
      </c>
      <c r="BP51" s="8">
        <v>87.2</v>
      </c>
      <c r="BQ51" s="4"/>
      <c r="BR51" s="8"/>
      <c r="BS51" s="7"/>
      <c r="BT51" s="7"/>
      <c r="BU51" s="2" t="s">
        <v>138</v>
      </c>
      <c r="BV51" s="2" t="s">
        <v>129</v>
      </c>
      <c r="BW51" s="2" t="s">
        <v>354</v>
      </c>
      <c r="BX51" s="2" t="s">
        <v>158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168</v>
      </c>
      <c r="CH51" s="2" t="s">
        <v>129</v>
      </c>
      <c r="CI51" s="2" t="s">
        <v>132</v>
      </c>
      <c r="CJ51" s="2" t="s">
        <v>132</v>
      </c>
      <c r="CK51" s="2" t="s">
        <v>141</v>
      </c>
      <c r="CL51" s="2" t="s">
        <v>132</v>
      </c>
      <c r="CM51" s="4">
        <v>3</v>
      </c>
      <c r="CN51" s="8">
        <v>317.38</v>
      </c>
      <c r="CO51" s="4"/>
      <c r="CP51" s="8"/>
      <c r="CQ51" s="7"/>
      <c r="CR51" s="7"/>
      <c r="CS51" s="2" t="s">
        <v>138</v>
      </c>
      <c r="CT51" s="2" t="s">
        <v>129</v>
      </c>
      <c r="CU51" s="2" t="s">
        <v>317</v>
      </c>
      <c r="CV51" s="2" t="s">
        <v>206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138</v>
      </c>
      <c r="DF51" s="2" t="s">
        <v>129</v>
      </c>
      <c r="DG51" s="2" t="s">
        <v>862</v>
      </c>
      <c r="DH51" s="2" t="s">
        <v>863</v>
      </c>
      <c r="DI51" s="2" t="s">
        <v>141</v>
      </c>
      <c r="DJ51" s="2" t="s">
        <v>132</v>
      </c>
      <c r="DK51" s="4">
        <v>2</v>
      </c>
      <c r="DL51" s="8">
        <v>104.42</v>
      </c>
      <c r="DM51" s="4"/>
      <c r="DN51" s="8"/>
      <c r="DO51" s="7"/>
      <c r="DP51" s="7"/>
      <c r="DQ51" s="2" t="s">
        <v>138</v>
      </c>
      <c r="DR51" s="2" t="s">
        <v>129</v>
      </c>
      <c r="DS51" s="2" t="s">
        <v>187</v>
      </c>
      <c r="DT51" s="2" t="s">
        <v>312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129</v>
      </c>
      <c r="EE51" s="2" t="s">
        <v>354</v>
      </c>
      <c r="EF51" s="2" t="s">
        <v>132</v>
      </c>
      <c r="EG51" s="2" t="s">
        <v>141</v>
      </c>
      <c r="EH51" s="2" t="s">
        <v>132</v>
      </c>
      <c r="EI51" s="4"/>
      <c r="EJ51" s="8"/>
      <c r="EK51" s="4"/>
      <c r="EL51" s="8"/>
      <c r="EM51" s="7"/>
      <c r="EN51" s="7"/>
      <c r="EO51" s="2" t="s">
        <v>168</v>
      </c>
      <c r="EP51" s="2" t="s">
        <v>129</v>
      </c>
      <c r="EQ51" s="2" t="s">
        <v>132</v>
      </c>
      <c r="ER51" s="2" t="s">
        <v>132</v>
      </c>
      <c r="ES51" s="2" t="s">
        <v>141</v>
      </c>
      <c r="ET51" s="2" t="s">
        <v>132</v>
      </c>
      <c r="EU51" s="4">
        <v>1</v>
      </c>
      <c r="EV51" s="8">
        <v>46.51</v>
      </c>
      <c r="EW51" s="4"/>
      <c r="EX51" s="8"/>
      <c r="EY51" s="7"/>
      <c r="EZ51" s="7"/>
      <c r="FA51" s="2" t="s">
        <v>138</v>
      </c>
      <c r="FB51" s="2" t="s">
        <v>129</v>
      </c>
      <c r="FC51" s="2" t="s">
        <v>303</v>
      </c>
      <c r="FD51" s="2" t="s">
        <v>864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168</v>
      </c>
      <c r="FN51" s="2" t="s">
        <v>129</v>
      </c>
      <c r="FO51" s="2" t="s">
        <v>132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138</v>
      </c>
      <c r="FZ51" s="2" t="s">
        <v>129</v>
      </c>
      <c r="GA51" s="2" t="s">
        <v>304</v>
      </c>
      <c r="GB51" s="2" t="s">
        <v>865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168</v>
      </c>
      <c r="GL51" s="2" t="s">
        <v>129</v>
      </c>
      <c r="GM51" s="2" t="s">
        <v>132</v>
      </c>
      <c r="GN51" s="2" t="s">
        <v>132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138</v>
      </c>
      <c r="GX51" s="2" t="s">
        <v>129</v>
      </c>
      <c r="GY51" s="2" t="s">
        <v>306</v>
      </c>
      <c r="GZ51" s="2" t="s">
        <v>866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138</v>
      </c>
      <c r="HJ51" s="2" t="s">
        <v>129</v>
      </c>
      <c r="HK51" s="2" t="s">
        <v>308</v>
      </c>
      <c r="HL51" s="2" t="s">
        <v>132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138</v>
      </c>
      <c r="HV51" s="2" t="s">
        <v>129</v>
      </c>
      <c r="HW51" s="2" t="s">
        <v>291</v>
      </c>
      <c r="HX51" s="2" t="s">
        <v>132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138</v>
      </c>
      <c r="IH51" s="2" t="s">
        <v>129</v>
      </c>
      <c r="II51" s="2" t="s">
        <v>164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168</v>
      </c>
      <c r="IT51" s="2" t="s">
        <v>129</v>
      </c>
      <c r="IU51" s="2" t="s">
        <v>132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138</v>
      </c>
      <c r="JF51" s="2" t="s">
        <v>129</v>
      </c>
      <c r="JG51" s="2" t="s">
        <v>151</v>
      </c>
      <c r="JH51" s="2" t="s">
        <v>132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138</v>
      </c>
      <c r="KD51" s="2" t="s">
        <v>165</v>
      </c>
      <c r="KE51" s="2" t="s">
        <v>309</v>
      </c>
      <c r="KF51" s="2" t="s">
        <v>867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168</v>
      </c>
      <c r="KP51" s="2" t="s">
        <v>129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168</v>
      </c>
      <c r="LB51" s="2" t="s">
        <v>129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169</v>
      </c>
      <c r="LN51" s="2" t="s">
        <v>129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168</v>
      </c>
      <c r="LZ51" s="2" t="s">
        <v>129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168</v>
      </c>
      <c r="ML51" s="2" t="s">
        <v>129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169</v>
      </c>
      <c r="MX51" s="2" t="s">
        <v>129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169</v>
      </c>
      <c r="NJ51" s="2" t="s">
        <v>129</v>
      </c>
      <c r="NK51" s="2" t="s">
        <v>132</v>
      </c>
      <c r="NL51" s="2" t="s">
        <v>132</v>
      </c>
      <c r="NM51" s="2" t="s">
        <v>141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169</v>
      </c>
      <c r="OH51" s="2" t="s">
        <v>129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168</v>
      </c>
      <c r="OT51" s="2" t="s">
        <v>129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138</v>
      </c>
      <c r="PR51" s="2" t="s">
        <v>170</v>
      </c>
      <c r="PS51" s="2" t="s">
        <v>346</v>
      </c>
      <c r="PT51" s="2" t="s">
        <v>132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168</v>
      </c>
      <c r="QD51" s="2" t="s">
        <v>129</v>
      </c>
      <c r="QE51" s="2" t="s">
        <v>132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168</v>
      </c>
      <c r="RB51" s="2" t="s">
        <v>129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138</v>
      </c>
      <c r="RN51" s="2" t="s">
        <v>170</v>
      </c>
      <c r="RO51" s="2" t="s">
        <v>326</v>
      </c>
      <c r="RP51" s="2" t="s">
        <v>132</v>
      </c>
      <c r="RQ51" s="2" t="s">
        <v>141</v>
      </c>
      <c r="RR51" s="2" t="s">
        <v>132</v>
      </c>
    </row>
    <row r="52">
      <c r="A52" s="2" t="s">
        <v>868</v>
      </c>
      <c r="B52" s="2" t="s">
        <v>121</v>
      </c>
      <c r="C52" s="2" t="s">
        <v>122</v>
      </c>
      <c r="D52" s="2" t="s">
        <v>869</v>
      </c>
      <c r="E52" s="2" t="s">
        <v>870</v>
      </c>
      <c r="F52" s="2" t="s">
        <v>871</v>
      </c>
      <c r="G52" s="2" t="s">
        <v>871</v>
      </c>
      <c r="H52" s="2" t="s">
        <v>871</v>
      </c>
      <c r="I52" s="2" t="s">
        <v>872</v>
      </c>
      <c r="J52" s="2" t="s">
        <v>127</v>
      </c>
      <c r="K52" s="2" t="s">
        <v>316</v>
      </c>
      <c r="L52" s="3">
        <v>74.1</v>
      </c>
      <c r="M52" s="3">
        <v>77.8</v>
      </c>
      <c r="N52" s="3">
        <v>164.99</v>
      </c>
      <c r="O52" s="2" t="s">
        <v>129</v>
      </c>
      <c r="P52" s="2" t="s">
        <v>475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873</v>
      </c>
      <c r="V52" s="2" t="s">
        <v>181</v>
      </c>
      <c r="W52" s="2" t="s">
        <v>273</v>
      </c>
      <c r="X52" s="2" t="s">
        <v>135</v>
      </c>
      <c r="Y52" s="2" t="s">
        <v>874</v>
      </c>
      <c r="Z52" s="4">
        <v>63</v>
      </c>
      <c r="AA52" s="4">
        <f>=ROUNDDOWN(15.75,0)</f>
      </c>
      <c r="AB52" s="5">
        <v>4</v>
      </c>
      <c r="AC52" s="2" t="s">
        <v>875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26</v>
      </c>
      <c r="AQ52" s="8">
        <v>1953.58</v>
      </c>
      <c r="AR52" s="4"/>
      <c r="AS52" s="8"/>
      <c r="AT52" s="7"/>
      <c r="AU52" s="7"/>
      <c r="AV52" s="4">
        <v>26</v>
      </c>
      <c r="AW52" s="8">
        <v>1953.58</v>
      </c>
      <c r="AX52" s="4"/>
      <c r="AY52" s="8"/>
      <c r="AZ52" s="7"/>
      <c r="BA52" s="7"/>
      <c r="BB52" s="7">
        <v>1</v>
      </c>
      <c r="BC52" s="4">
        <v>26</v>
      </c>
      <c r="BD52" s="8">
        <v>1953.58</v>
      </c>
      <c r="BE52" s="4"/>
      <c r="BF52" s="8"/>
      <c r="BG52" s="7"/>
      <c r="BH52" s="7"/>
      <c r="BI52" s="7">
        <v>1</v>
      </c>
      <c r="BJ52" s="4">
        <v>26</v>
      </c>
      <c r="BK52" s="8">
        <v>1953.58</v>
      </c>
      <c r="BL52" s="2" t="s">
        <v>876</v>
      </c>
      <c r="BM52" s="7">
        <v>1</v>
      </c>
      <c r="BN52" s="7">
        <v>1</v>
      </c>
      <c r="BO52" s="4">
        <v>14</v>
      </c>
      <c r="BP52" s="8">
        <v>918.18</v>
      </c>
      <c r="BQ52" s="4"/>
      <c r="BR52" s="8"/>
      <c r="BS52" s="7"/>
      <c r="BT52" s="7"/>
      <c r="BU52" s="2" t="s">
        <v>138</v>
      </c>
      <c r="BV52" s="2" t="s">
        <v>129</v>
      </c>
      <c r="BW52" s="2" t="s">
        <v>877</v>
      </c>
      <c r="BX52" s="2" t="s">
        <v>878</v>
      </c>
      <c r="BY52" s="2" t="s">
        <v>141</v>
      </c>
      <c r="BZ52" s="2" t="s">
        <v>132</v>
      </c>
      <c r="CA52" s="4"/>
      <c r="CB52" s="8"/>
      <c r="CC52" s="4"/>
      <c r="CD52" s="8"/>
      <c r="CE52" s="7"/>
      <c r="CF52" s="7"/>
      <c r="CG52" s="2" t="s">
        <v>210</v>
      </c>
      <c r="CH52" s="2" t="s">
        <v>129</v>
      </c>
      <c r="CI52" s="2" t="s">
        <v>132</v>
      </c>
      <c r="CJ52" s="2" t="s">
        <v>132</v>
      </c>
      <c r="CK52" s="2" t="s">
        <v>141</v>
      </c>
      <c r="CL52" s="2" t="s">
        <v>132</v>
      </c>
      <c r="CM52" s="4">
        <v>2</v>
      </c>
      <c r="CN52" s="8">
        <v>199.43</v>
      </c>
      <c r="CO52" s="4"/>
      <c r="CP52" s="8"/>
      <c r="CQ52" s="7"/>
      <c r="CR52" s="7"/>
      <c r="CS52" s="2" t="s">
        <v>138</v>
      </c>
      <c r="CT52" s="2" t="s">
        <v>129</v>
      </c>
      <c r="CU52" s="2" t="s">
        <v>874</v>
      </c>
      <c r="CV52" s="2" t="s">
        <v>879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138</v>
      </c>
      <c r="DF52" s="2" t="s">
        <v>129</v>
      </c>
      <c r="DG52" s="2" t="s">
        <v>880</v>
      </c>
      <c r="DH52" s="2" t="s">
        <v>881</v>
      </c>
      <c r="DI52" s="2" t="s">
        <v>141</v>
      </c>
      <c r="DJ52" s="2" t="s">
        <v>132</v>
      </c>
      <c r="DK52" s="4">
        <v>1</v>
      </c>
      <c r="DL52" s="8">
        <v>91.73</v>
      </c>
      <c r="DM52" s="4"/>
      <c r="DN52" s="8"/>
      <c r="DO52" s="7"/>
      <c r="DP52" s="7"/>
      <c r="DQ52" s="2" t="s">
        <v>138</v>
      </c>
      <c r="DR52" s="2" t="s">
        <v>129</v>
      </c>
      <c r="DS52" s="2" t="s">
        <v>281</v>
      </c>
      <c r="DT52" s="2" t="s">
        <v>882</v>
      </c>
      <c r="DU52" s="2" t="s">
        <v>141</v>
      </c>
      <c r="DV52" s="2" t="s">
        <v>132</v>
      </c>
      <c r="DW52" s="4">
        <v>1</v>
      </c>
      <c r="DX52" s="8">
        <v>78.89</v>
      </c>
      <c r="DY52" s="4"/>
      <c r="DZ52" s="8"/>
      <c r="EA52" s="7"/>
      <c r="EB52" s="7"/>
      <c r="EC52" s="2" t="s">
        <v>138</v>
      </c>
      <c r="ED52" s="2" t="s">
        <v>129</v>
      </c>
      <c r="EE52" s="2" t="s">
        <v>874</v>
      </c>
      <c r="EF52" s="2" t="s">
        <v>883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168</v>
      </c>
      <c r="EP52" s="2" t="s">
        <v>129</v>
      </c>
      <c r="EQ52" s="2" t="s">
        <v>132</v>
      </c>
      <c r="ER52" s="2" t="s">
        <v>132</v>
      </c>
      <c r="ES52" s="2" t="s">
        <v>141</v>
      </c>
      <c r="ET52" s="2" t="s">
        <v>132</v>
      </c>
      <c r="EU52" s="4">
        <v>1</v>
      </c>
      <c r="EV52" s="8">
        <v>81.7</v>
      </c>
      <c r="EW52" s="4"/>
      <c r="EX52" s="8"/>
      <c r="EY52" s="7"/>
      <c r="EZ52" s="7"/>
      <c r="FA52" s="2" t="s">
        <v>138</v>
      </c>
      <c r="FB52" s="2" t="s">
        <v>129</v>
      </c>
      <c r="FC52" s="2" t="s">
        <v>286</v>
      </c>
      <c r="FD52" s="2" t="s">
        <v>884</v>
      </c>
      <c r="FE52" s="2" t="s">
        <v>141</v>
      </c>
      <c r="FF52" s="2" t="s">
        <v>132</v>
      </c>
      <c r="FG52" s="4">
        <v>1</v>
      </c>
      <c r="FH52" s="8">
        <v>84.03</v>
      </c>
      <c r="FI52" s="4"/>
      <c r="FJ52" s="8"/>
      <c r="FK52" s="7"/>
      <c r="FL52" s="7"/>
      <c r="FM52" s="2" t="s">
        <v>138</v>
      </c>
      <c r="FN52" s="2" t="s">
        <v>129</v>
      </c>
      <c r="FO52" s="2" t="s">
        <v>702</v>
      </c>
      <c r="FP52" s="2" t="s">
        <v>885</v>
      </c>
      <c r="FQ52" s="2" t="s">
        <v>141</v>
      </c>
      <c r="FR52" s="2" t="s">
        <v>132</v>
      </c>
      <c r="FS52" s="4">
        <v>4</v>
      </c>
      <c r="FT52" s="8">
        <v>344</v>
      </c>
      <c r="FU52" s="4"/>
      <c r="FV52" s="8"/>
      <c r="FW52" s="7"/>
      <c r="FX52" s="7"/>
      <c r="FY52" s="2" t="s">
        <v>138</v>
      </c>
      <c r="FZ52" s="2" t="s">
        <v>129</v>
      </c>
      <c r="GA52" s="2" t="s">
        <v>288</v>
      </c>
      <c r="GB52" s="2" t="s">
        <v>886</v>
      </c>
      <c r="GC52" s="2" t="s">
        <v>141</v>
      </c>
      <c r="GD52" s="2" t="s">
        <v>132</v>
      </c>
      <c r="GE52" s="4">
        <v>2</v>
      </c>
      <c r="GF52" s="8">
        <v>155.62</v>
      </c>
      <c r="GG52" s="4"/>
      <c r="GH52" s="8"/>
      <c r="GI52" s="7"/>
      <c r="GJ52" s="7"/>
      <c r="GK52" s="2" t="s">
        <v>138</v>
      </c>
      <c r="GL52" s="2" t="s">
        <v>129</v>
      </c>
      <c r="GM52" s="2" t="s">
        <v>482</v>
      </c>
      <c r="GN52" s="2" t="s">
        <v>493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168</v>
      </c>
      <c r="GX52" s="2" t="s">
        <v>129</v>
      </c>
      <c r="GY52" s="2" t="s">
        <v>132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138</v>
      </c>
      <c r="HJ52" s="2" t="s">
        <v>129</v>
      </c>
      <c r="HK52" s="2" t="s">
        <v>815</v>
      </c>
      <c r="HL52" s="2" t="s">
        <v>887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138</v>
      </c>
      <c r="HV52" s="2" t="s">
        <v>129</v>
      </c>
      <c r="HW52" s="2" t="s">
        <v>291</v>
      </c>
      <c r="HX52" s="2" t="s">
        <v>888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138</v>
      </c>
      <c r="IH52" s="2" t="s">
        <v>129</v>
      </c>
      <c r="II52" s="2" t="s">
        <v>164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168</v>
      </c>
      <c r="IT52" s="2" t="s">
        <v>129</v>
      </c>
      <c r="IU52" s="2" t="s">
        <v>132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138</v>
      </c>
      <c r="JF52" s="2" t="s">
        <v>129</v>
      </c>
      <c r="JG52" s="2" t="s">
        <v>874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210</v>
      </c>
      <c r="KD52" s="2" t="s">
        <v>129</v>
      </c>
      <c r="KE52" s="2" t="s">
        <v>132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168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168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169</v>
      </c>
      <c r="LN52" s="2" t="s">
        <v>129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168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168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169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168</v>
      </c>
      <c r="NJ52" s="2" t="s">
        <v>129</v>
      </c>
      <c r="NK52" s="2" t="s">
        <v>132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169</v>
      </c>
      <c r="OH52" s="2" t="s">
        <v>129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168</v>
      </c>
      <c r="OT52" s="2" t="s">
        <v>129</v>
      </c>
      <c r="OU52" s="2" t="s">
        <v>132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138</v>
      </c>
      <c r="PR52" s="2" t="s">
        <v>170</v>
      </c>
      <c r="PS52" s="2" t="s">
        <v>209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168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168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138</v>
      </c>
      <c r="RN52" s="2" t="s">
        <v>170</v>
      </c>
      <c r="RO52" s="2" t="s">
        <v>747</v>
      </c>
      <c r="RP52" s="2" t="s">
        <v>132</v>
      </c>
      <c r="RQ52" s="2" t="s">
        <v>141</v>
      </c>
      <c r="RR52" s="2" t="s">
        <v>132</v>
      </c>
    </row>
    <row r="53">
      <c r="A53" s="2" t="s">
        <v>889</v>
      </c>
      <c r="B53" s="2" t="s">
        <v>121</v>
      </c>
      <c r="C53" s="2" t="s">
        <v>122</v>
      </c>
      <c r="D53" s="2" t="s">
        <v>869</v>
      </c>
      <c r="E53" s="2" t="s">
        <v>870</v>
      </c>
      <c r="F53" s="2" t="s">
        <v>890</v>
      </c>
      <c r="G53" s="2" t="s">
        <v>890</v>
      </c>
      <c r="H53" s="2" t="s">
        <v>890</v>
      </c>
      <c r="I53" s="2" t="s">
        <v>891</v>
      </c>
      <c r="J53" s="2" t="s">
        <v>127</v>
      </c>
      <c r="K53" s="2" t="s">
        <v>892</v>
      </c>
      <c r="L53" s="3">
        <v>48</v>
      </c>
      <c r="M53" s="3">
        <v>50.4</v>
      </c>
      <c r="N53" s="3">
        <v>99.99</v>
      </c>
      <c r="O53" s="2" t="s">
        <v>129</v>
      </c>
      <c r="P53" s="2" t="s">
        <v>475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180</v>
      </c>
      <c r="V53" s="2" t="s">
        <v>181</v>
      </c>
      <c r="W53" s="2" t="s">
        <v>636</v>
      </c>
      <c r="X53" s="2" t="s">
        <v>132</v>
      </c>
      <c r="Y53" s="2" t="s">
        <v>893</v>
      </c>
      <c r="Z53" s="4">
        <v>73</v>
      </c>
      <c r="AA53" s="4">
        <f>=ROUNDDOWN(36.5,0)</f>
      </c>
      <c r="AB53" s="5">
        <v>2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20</v>
      </c>
      <c r="AQ53" s="8">
        <v>1185.85</v>
      </c>
      <c r="AR53" s="4"/>
      <c r="AS53" s="8"/>
      <c r="AT53" s="7"/>
      <c r="AU53" s="7"/>
      <c r="AV53" s="4">
        <v>20</v>
      </c>
      <c r="AW53" s="8">
        <v>1185.85</v>
      </c>
      <c r="AX53" s="4"/>
      <c r="AY53" s="8"/>
      <c r="AZ53" s="7"/>
      <c r="BA53" s="7"/>
      <c r="BB53" s="7">
        <v>1</v>
      </c>
      <c r="BC53" s="4">
        <v>20</v>
      </c>
      <c r="BD53" s="8">
        <v>1185.85</v>
      </c>
      <c r="BE53" s="4"/>
      <c r="BF53" s="8"/>
      <c r="BG53" s="7"/>
      <c r="BH53" s="7"/>
      <c r="BI53" s="7">
        <v>1</v>
      </c>
      <c r="BJ53" s="4">
        <v>20</v>
      </c>
      <c r="BK53" s="8">
        <v>1185.85</v>
      </c>
      <c r="BL53" s="2" t="s">
        <v>353</v>
      </c>
      <c r="BM53" s="7">
        <v>1</v>
      </c>
      <c r="BN53" s="7">
        <v>1</v>
      </c>
      <c r="BO53" s="4">
        <v>11</v>
      </c>
      <c r="BP53" s="8">
        <v>539.28</v>
      </c>
      <c r="BQ53" s="4"/>
      <c r="BR53" s="8"/>
      <c r="BS53" s="7"/>
      <c r="BT53" s="7"/>
      <c r="BU53" s="2" t="s">
        <v>138</v>
      </c>
      <c r="BV53" s="2" t="s">
        <v>129</v>
      </c>
      <c r="BW53" s="2" t="s">
        <v>342</v>
      </c>
      <c r="BX53" s="2" t="s">
        <v>894</v>
      </c>
      <c r="BY53" s="2" t="s">
        <v>141</v>
      </c>
      <c r="BZ53" s="2" t="s">
        <v>132</v>
      </c>
      <c r="CA53" s="4"/>
      <c r="CB53" s="8"/>
      <c r="CC53" s="4"/>
      <c r="CD53" s="8"/>
      <c r="CE53" s="7"/>
      <c r="CF53" s="7"/>
      <c r="CG53" s="2" t="s">
        <v>138</v>
      </c>
      <c r="CH53" s="2" t="s">
        <v>129</v>
      </c>
      <c r="CI53" s="2" t="s">
        <v>132</v>
      </c>
      <c r="CJ53" s="2" t="s">
        <v>895</v>
      </c>
      <c r="CK53" s="2" t="s">
        <v>141</v>
      </c>
      <c r="CL53" s="2" t="s">
        <v>132</v>
      </c>
      <c r="CM53" s="4">
        <v>9</v>
      </c>
      <c r="CN53" s="8">
        <v>646.57</v>
      </c>
      <c r="CO53" s="4"/>
      <c r="CP53" s="8"/>
      <c r="CQ53" s="7"/>
      <c r="CR53" s="7"/>
      <c r="CS53" s="2" t="s">
        <v>138</v>
      </c>
      <c r="CT53" s="2" t="s">
        <v>129</v>
      </c>
      <c r="CU53" s="2" t="s">
        <v>893</v>
      </c>
      <c r="CV53" s="2" t="s">
        <v>896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138</v>
      </c>
      <c r="DF53" s="2" t="s">
        <v>129</v>
      </c>
      <c r="DG53" s="2" t="s">
        <v>897</v>
      </c>
      <c r="DH53" s="2" t="s">
        <v>898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138</v>
      </c>
      <c r="DR53" s="2" t="s">
        <v>129</v>
      </c>
      <c r="DS53" s="2" t="s">
        <v>396</v>
      </c>
      <c r="DT53" s="2" t="s">
        <v>132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138</v>
      </c>
      <c r="ED53" s="2" t="s">
        <v>129</v>
      </c>
      <c r="EE53" s="2" t="s">
        <v>397</v>
      </c>
      <c r="EF53" s="2" t="s">
        <v>132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168</v>
      </c>
      <c r="EP53" s="2" t="s">
        <v>129</v>
      </c>
      <c r="EQ53" s="2" t="s">
        <v>132</v>
      </c>
      <c r="ER53" s="2" t="s">
        <v>132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481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138</v>
      </c>
      <c r="FN53" s="2" t="s">
        <v>129</v>
      </c>
      <c r="FO53" s="2" t="s">
        <v>398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210</v>
      </c>
      <c r="FZ53" s="2" t="s">
        <v>129</v>
      </c>
      <c r="GA53" s="2" t="s">
        <v>132</v>
      </c>
      <c r="GB53" s="2" t="s">
        <v>132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138</v>
      </c>
      <c r="GL53" s="2" t="s">
        <v>129</v>
      </c>
      <c r="GM53" s="2" t="s">
        <v>482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138</v>
      </c>
      <c r="GX53" s="2" t="s">
        <v>129</v>
      </c>
      <c r="GY53" s="2" t="s">
        <v>482</v>
      </c>
      <c r="GZ53" s="2" t="s">
        <v>726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138</v>
      </c>
      <c r="HJ53" s="2" t="s">
        <v>129</v>
      </c>
      <c r="HK53" s="2" t="s">
        <v>484</v>
      </c>
      <c r="HL53" s="2" t="s">
        <v>505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138</v>
      </c>
      <c r="HV53" s="2" t="s">
        <v>129</v>
      </c>
      <c r="HW53" s="2" t="s">
        <v>724</v>
      </c>
      <c r="HX53" s="2" t="s">
        <v>899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138</v>
      </c>
      <c r="IH53" s="2" t="s">
        <v>129</v>
      </c>
      <c r="II53" s="2" t="s">
        <v>164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168</v>
      </c>
      <c r="IT53" s="2" t="s">
        <v>129</v>
      </c>
      <c r="IU53" s="2" t="s">
        <v>132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138</v>
      </c>
      <c r="JF53" s="2" t="s">
        <v>129</v>
      </c>
      <c r="JG53" s="2" t="s">
        <v>893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210</v>
      </c>
      <c r="KD53" s="2" t="s">
        <v>129</v>
      </c>
      <c r="KE53" s="2" t="s">
        <v>132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168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168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169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168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168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2" t="s">
        <v>132</v>
      </c>
      <c r="NC53" s="4"/>
      <c r="ND53" s="8"/>
      <c r="NE53" s="4"/>
      <c r="NF53" s="8"/>
      <c r="NG53" s="7"/>
      <c r="NH53" s="7"/>
      <c r="NI53" s="2" t="s">
        <v>168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169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168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168</v>
      </c>
      <c r="PR53" s="2" t="s">
        <v>129</v>
      </c>
      <c r="PS53" s="2" t="s">
        <v>132</v>
      </c>
      <c r="PT53" s="2" t="s">
        <v>132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168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168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138</v>
      </c>
      <c r="RN53" s="2" t="s">
        <v>170</v>
      </c>
      <c r="RO53" s="2" t="s">
        <v>816</v>
      </c>
      <c r="RP53" s="2" t="s">
        <v>132</v>
      </c>
      <c r="RQ53" s="2" t="s">
        <v>141</v>
      </c>
      <c r="RR53" s="2" t="s">
        <v>132</v>
      </c>
    </row>
    <row r="54">
      <c r="A54" s="2" t="s">
        <v>900</v>
      </c>
      <c r="B54" s="2" t="s">
        <v>121</v>
      </c>
      <c r="C54" s="2" t="s">
        <v>122</v>
      </c>
      <c r="D54" s="2" t="s">
        <v>869</v>
      </c>
      <c r="E54" s="2" t="s">
        <v>870</v>
      </c>
      <c r="F54" s="2" t="s">
        <v>901</v>
      </c>
      <c r="G54" s="2" t="s">
        <v>901</v>
      </c>
      <c r="H54" s="2" t="s">
        <v>901</v>
      </c>
      <c r="I54" s="2" t="s">
        <v>902</v>
      </c>
      <c r="J54" s="2" t="s">
        <v>127</v>
      </c>
      <c r="K54" s="2" t="s">
        <v>128</v>
      </c>
      <c r="L54" s="3">
        <v>45</v>
      </c>
      <c r="M54" s="3">
        <v>47.25</v>
      </c>
      <c r="N54" s="3">
        <v>94.99</v>
      </c>
      <c r="O54" s="2" t="s">
        <v>129</v>
      </c>
      <c r="P54" s="2" t="s">
        <v>385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180</v>
      </c>
      <c r="V54" s="2" t="s">
        <v>181</v>
      </c>
      <c r="W54" s="2" t="s">
        <v>273</v>
      </c>
      <c r="X54" s="2" t="s">
        <v>636</v>
      </c>
      <c r="Y54" s="2" t="s">
        <v>903</v>
      </c>
      <c r="Z54" s="4">
        <v>100</v>
      </c>
      <c r="AA54" s="4">
        <f>=ROUNDDOWN(25,0)</f>
      </c>
      <c r="AB54" s="5">
        <v>4</v>
      </c>
      <c r="AC54" s="2" t="s">
        <v>132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129</v>
      </c>
      <c r="BW54" s="2" t="s">
        <v>132</v>
      </c>
      <c r="BX54" s="2" t="s">
        <v>132</v>
      </c>
      <c r="BY54" s="2" t="s">
        <v>141</v>
      </c>
      <c r="BZ54" s="2" t="s">
        <v>132</v>
      </c>
      <c r="CA54" s="4"/>
      <c r="CB54" s="8"/>
      <c r="CC54" s="4"/>
      <c r="CD54" s="8"/>
      <c r="CE54" s="7"/>
      <c r="CF54" s="7"/>
      <c r="CG54" s="2" t="s">
        <v>168</v>
      </c>
      <c r="CH54" s="2" t="s">
        <v>129</v>
      </c>
      <c r="CI54" s="2" t="s">
        <v>132</v>
      </c>
      <c r="CJ54" s="2" t="s">
        <v>132</v>
      </c>
      <c r="CK54" s="2" t="s">
        <v>141</v>
      </c>
      <c r="CL54" s="2" t="s">
        <v>132</v>
      </c>
      <c r="CM54" s="4"/>
      <c r="CN54" s="8"/>
      <c r="CO54" s="4"/>
      <c r="CP54" s="8"/>
      <c r="CQ54" s="7"/>
      <c r="CR54" s="7"/>
      <c r="CS54" s="2" t="s">
        <v>138</v>
      </c>
      <c r="CT54" s="2" t="s">
        <v>129</v>
      </c>
      <c r="CU54" s="2" t="s">
        <v>282</v>
      </c>
      <c r="CV54" s="2" t="s">
        <v>132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168</v>
      </c>
      <c r="DF54" s="2" t="s">
        <v>129</v>
      </c>
      <c r="DG54" s="2" t="s">
        <v>132</v>
      </c>
      <c r="DH54" s="2" t="s">
        <v>132</v>
      </c>
      <c r="DI54" s="2" t="s">
        <v>141</v>
      </c>
      <c r="DJ54" s="2" t="s">
        <v>132</v>
      </c>
      <c r="DK54" s="4"/>
      <c r="DL54" s="8"/>
      <c r="DM54" s="4"/>
      <c r="DN54" s="8"/>
      <c r="DO54" s="7"/>
      <c r="DP54" s="7"/>
      <c r="DQ54" s="2" t="s">
        <v>168</v>
      </c>
      <c r="DR54" s="2" t="s">
        <v>129</v>
      </c>
      <c r="DS54" s="2" t="s">
        <v>132</v>
      </c>
      <c r="DT54" s="2" t="s">
        <v>132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481</v>
      </c>
      <c r="ED54" s="2" t="s">
        <v>129</v>
      </c>
      <c r="EE54" s="2" t="s">
        <v>132</v>
      </c>
      <c r="EF54" s="2" t="s">
        <v>132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168</v>
      </c>
      <c r="EP54" s="2" t="s">
        <v>129</v>
      </c>
      <c r="EQ54" s="2" t="s">
        <v>132</v>
      </c>
      <c r="ER54" s="2" t="s">
        <v>132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168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168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168</v>
      </c>
      <c r="FZ54" s="2" t="s">
        <v>129</v>
      </c>
      <c r="GA54" s="2" t="s">
        <v>132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168</v>
      </c>
      <c r="GL54" s="2" t="s">
        <v>129</v>
      </c>
      <c r="GM54" s="2" t="s">
        <v>132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168</v>
      </c>
      <c r="GX54" s="2" t="s">
        <v>129</v>
      </c>
      <c r="GY54" s="2" t="s">
        <v>132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168</v>
      </c>
      <c r="HJ54" s="2" t="s">
        <v>129</v>
      </c>
      <c r="HK54" s="2" t="s">
        <v>132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168</v>
      </c>
      <c r="HV54" s="2" t="s">
        <v>129</v>
      </c>
      <c r="HW54" s="2" t="s">
        <v>132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138</v>
      </c>
      <c r="IH54" s="2" t="s">
        <v>129</v>
      </c>
      <c r="II54" s="2" t="s">
        <v>282</v>
      </c>
      <c r="IJ54" s="2" t="s">
        <v>132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168</v>
      </c>
      <c r="IT54" s="2" t="s">
        <v>129</v>
      </c>
      <c r="IU54" s="2" t="s">
        <v>132</v>
      </c>
      <c r="IV54" s="2" t="s">
        <v>132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138</v>
      </c>
      <c r="JF54" s="2" t="s">
        <v>129</v>
      </c>
      <c r="JG54" s="2" t="s">
        <v>282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168</v>
      </c>
      <c r="JR54" s="2" t="s">
        <v>129</v>
      </c>
      <c r="JS54" s="2" t="s">
        <v>132</v>
      </c>
      <c r="JT54" s="2" t="s">
        <v>132</v>
      </c>
      <c r="JU54" s="2" t="s">
        <v>141</v>
      </c>
      <c r="JV54" s="2" t="s">
        <v>132</v>
      </c>
      <c r="JW54" s="4"/>
      <c r="JX54" s="8"/>
      <c r="JY54" s="4"/>
      <c r="JZ54" s="8"/>
      <c r="KA54" s="7"/>
      <c r="KB54" s="7"/>
      <c r="KC54" s="2" t="s">
        <v>132</v>
      </c>
      <c r="KD54" s="2" t="s">
        <v>132</v>
      </c>
      <c r="KE54" s="2" t="s">
        <v>132</v>
      </c>
      <c r="KF54" s="2" t="s">
        <v>132</v>
      </c>
      <c r="KG54" s="2" t="s">
        <v>132</v>
      </c>
      <c r="KH54" s="2" t="s">
        <v>132</v>
      </c>
      <c r="KI54" s="4"/>
      <c r="KJ54" s="8"/>
      <c r="KK54" s="4"/>
      <c r="KL54" s="8"/>
      <c r="KM54" s="7"/>
      <c r="KN54" s="7"/>
      <c r="KO54" s="2" t="s">
        <v>168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168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169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168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168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2" t="s">
        <v>132</v>
      </c>
      <c r="NC54" s="4"/>
      <c r="ND54" s="8"/>
      <c r="NE54" s="4"/>
      <c r="NF54" s="8"/>
      <c r="NG54" s="7"/>
      <c r="NH54" s="7"/>
      <c r="NI54" s="2" t="s">
        <v>169</v>
      </c>
      <c r="NJ54" s="2" t="s">
        <v>129</v>
      </c>
      <c r="NK54" s="2" t="s">
        <v>132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168</v>
      </c>
      <c r="NV54" s="2" t="s">
        <v>129</v>
      </c>
      <c r="NW54" s="2" t="s">
        <v>132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169</v>
      </c>
      <c r="OH54" s="2" t="s">
        <v>129</v>
      </c>
      <c r="OI54" s="2" t="s">
        <v>132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168</v>
      </c>
      <c r="OT54" s="2" t="s">
        <v>129</v>
      </c>
      <c r="OU54" s="2" t="s">
        <v>132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168</v>
      </c>
      <c r="PF54" s="2" t="s">
        <v>129</v>
      </c>
      <c r="PG54" s="2" t="s">
        <v>132</v>
      </c>
      <c r="PH54" s="2" t="s">
        <v>132</v>
      </c>
      <c r="PI54" s="2" t="s">
        <v>141</v>
      </c>
      <c r="PJ54" s="2" t="s">
        <v>132</v>
      </c>
      <c r="PK54" s="4"/>
      <c r="PL54" s="8"/>
      <c r="PM54" s="4"/>
      <c r="PN54" s="8"/>
      <c r="PO54" s="7"/>
      <c r="PP54" s="7"/>
      <c r="PQ54" s="2" t="s">
        <v>168</v>
      </c>
      <c r="PR54" s="2" t="s">
        <v>129</v>
      </c>
      <c r="PS54" s="2" t="s">
        <v>132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168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168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168</v>
      </c>
      <c r="RN54" s="2" t="s">
        <v>129</v>
      </c>
      <c r="RO54" s="2" t="s">
        <v>132</v>
      </c>
      <c r="RP54" s="2" t="s">
        <v>132</v>
      </c>
      <c r="RQ54" s="2" t="s">
        <v>141</v>
      </c>
      <c r="RR54" s="2" t="s">
        <v>132</v>
      </c>
    </row>
    <row r="55">
      <c r="A55" s="2" t="s">
        <v>904</v>
      </c>
      <c r="B55" s="2" t="s">
        <v>121</v>
      </c>
      <c r="C55" s="2" t="s">
        <v>905</v>
      </c>
      <c r="D55" s="2" t="s">
        <v>510</v>
      </c>
      <c r="E55" s="2" t="s">
        <v>511</v>
      </c>
      <c r="F55" s="2" t="s">
        <v>906</v>
      </c>
      <c r="G55" s="2" t="s">
        <v>906</v>
      </c>
      <c r="H55" s="2" t="s">
        <v>906</v>
      </c>
      <c r="I55" s="2" t="s">
        <v>907</v>
      </c>
      <c r="J55" s="2" t="s">
        <v>127</v>
      </c>
      <c r="K55" s="2" t="s">
        <v>908</v>
      </c>
      <c r="L55" s="3">
        <v>67.24</v>
      </c>
      <c r="M55" s="3">
        <v>70.6</v>
      </c>
      <c r="N55" s="3">
        <v>159.99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909</v>
      </c>
      <c r="T55" s="2" t="s">
        <v>132</v>
      </c>
      <c r="U55" s="2" t="s">
        <v>132</v>
      </c>
      <c r="V55" s="2" t="s">
        <v>910</v>
      </c>
      <c r="W55" s="2" t="s">
        <v>297</v>
      </c>
      <c r="X55" s="2" t="s">
        <v>332</v>
      </c>
      <c r="Y55" s="2" t="s">
        <v>911</v>
      </c>
      <c r="Z55" s="4">
        <v>83</v>
      </c>
      <c r="AA55" s="4">
        <f>=ROUNDDOWN(5.53333333333333,0)</f>
      </c>
      <c r="AB55" s="5">
        <v>15</v>
      </c>
      <c r="AC55" s="2" t="s">
        <v>243</v>
      </c>
      <c r="AD55" s="4">
        <v>200</v>
      </c>
      <c r="AE55" s="4">
        <v>650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119</v>
      </c>
      <c r="AQ55" s="8">
        <v>9259.02</v>
      </c>
      <c r="AR55" s="4"/>
      <c r="AS55" s="8"/>
      <c r="AT55" s="7"/>
      <c r="AU55" s="7"/>
      <c r="AV55" s="4">
        <v>119</v>
      </c>
      <c r="AW55" s="8">
        <v>9259.02</v>
      </c>
      <c r="AX55" s="4"/>
      <c r="AY55" s="8"/>
      <c r="AZ55" s="7"/>
      <c r="BA55" s="7"/>
      <c r="BB55" s="7">
        <v>1</v>
      </c>
      <c r="BC55" s="4">
        <v>119</v>
      </c>
      <c r="BD55" s="8">
        <v>9259.02</v>
      </c>
      <c r="BE55" s="4"/>
      <c r="BF55" s="8"/>
      <c r="BG55" s="7"/>
      <c r="BH55" s="7"/>
      <c r="BI55" s="7">
        <v>1</v>
      </c>
      <c r="BJ55" s="4">
        <v>119</v>
      </c>
      <c r="BK55" s="8">
        <v>9259.02</v>
      </c>
      <c r="BL55" s="2" t="s">
        <v>912</v>
      </c>
      <c r="BM55" s="7">
        <v>1</v>
      </c>
      <c r="BN55" s="7">
        <v>1</v>
      </c>
      <c r="BO55" s="4">
        <v>40</v>
      </c>
      <c r="BP55" s="8">
        <v>2756.15</v>
      </c>
      <c r="BQ55" s="4"/>
      <c r="BR55" s="8"/>
      <c r="BS55" s="7"/>
      <c r="BT55" s="7"/>
      <c r="BU55" s="2" t="s">
        <v>138</v>
      </c>
      <c r="BV55" s="2" t="s">
        <v>129</v>
      </c>
      <c r="BW55" s="2" t="s">
        <v>913</v>
      </c>
      <c r="BX55" s="2" t="s">
        <v>914</v>
      </c>
      <c r="BY55" s="2" t="s">
        <v>141</v>
      </c>
      <c r="BZ55" s="2" t="s">
        <v>132</v>
      </c>
      <c r="CA55" s="4">
        <v>62</v>
      </c>
      <c r="CB55" s="8">
        <v>5095.27</v>
      </c>
      <c r="CC55" s="4"/>
      <c r="CD55" s="8"/>
      <c r="CE55" s="7"/>
      <c r="CF55" s="7"/>
      <c r="CG55" s="2" t="s">
        <v>138</v>
      </c>
      <c r="CH55" s="2" t="s">
        <v>129</v>
      </c>
      <c r="CI55" s="2" t="s">
        <v>132</v>
      </c>
      <c r="CJ55" s="2" t="s">
        <v>616</v>
      </c>
      <c r="CK55" s="2" t="s">
        <v>141</v>
      </c>
      <c r="CL55" s="2" t="s">
        <v>132</v>
      </c>
      <c r="CM55" s="4">
        <v>3</v>
      </c>
      <c r="CN55" s="8">
        <v>314.13</v>
      </c>
      <c r="CO55" s="4"/>
      <c r="CP55" s="8"/>
      <c r="CQ55" s="7"/>
      <c r="CR55" s="7"/>
      <c r="CS55" s="2" t="s">
        <v>138</v>
      </c>
      <c r="CT55" s="2" t="s">
        <v>129</v>
      </c>
      <c r="CU55" s="2" t="s">
        <v>617</v>
      </c>
      <c r="CV55" s="2" t="s">
        <v>913</v>
      </c>
      <c r="CW55" s="2" t="s">
        <v>141</v>
      </c>
      <c r="CX55" s="2" t="s">
        <v>132</v>
      </c>
      <c r="CY55" s="4">
        <v>2</v>
      </c>
      <c r="CZ55" s="8">
        <v>165.2</v>
      </c>
      <c r="DA55" s="4"/>
      <c r="DB55" s="8"/>
      <c r="DC55" s="7"/>
      <c r="DD55" s="7"/>
      <c r="DE55" s="2" t="s">
        <v>138</v>
      </c>
      <c r="DF55" s="2" t="s">
        <v>129</v>
      </c>
      <c r="DG55" s="2" t="s">
        <v>617</v>
      </c>
      <c r="DH55" s="2" t="s">
        <v>915</v>
      </c>
      <c r="DI55" s="2" t="s">
        <v>141</v>
      </c>
      <c r="DJ55" s="2" t="s">
        <v>132</v>
      </c>
      <c r="DK55" s="4">
        <v>3</v>
      </c>
      <c r="DL55" s="8">
        <v>266.22</v>
      </c>
      <c r="DM55" s="4"/>
      <c r="DN55" s="8"/>
      <c r="DO55" s="7"/>
      <c r="DP55" s="7"/>
      <c r="DQ55" s="2" t="s">
        <v>138</v>
      </c>
      <c r="DR55" s="2" t="s">
        <v>129</v>
      </c>
      <c r="DS55" s="2" t="s">
        <v>414</v>
      </c>
      <c r="DT55" s="2" t="s">
        <v>621</v>
      </c>
      <c r="DU55" s="2" t="s">
        <v>141</v>
      </c>
      <c r="DV55" s="2" t="s">
        <v>132</v>
      </c>
      <c r="DW55" s="4">
        <v>4</v>
      </c>
      <c r="DX55" s="8">
        <v>280.8</v>
      </c>
      <c r="DY55" s="4"/>
      <c r="DZ55" s="8"/>
      <c r="EA55" s="7"/>
      <c r="EB55" s="7"/>
      <c r="EC55" s="2" t="s">
        <v>138</v>
      </c>
      <c r="ED55" s="2" t="s">
        <v>129</v>
      </c>
      <c r="EE55" s="2" t="s">
        <v>596</v>
      </c>
      <c r="EF55" s="2" t="s">
        <v>916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168</v>
      </c>
      <c r="EP55" s="2" t="s">
        <v>129</v>
      </c>
      <c r="EQ55" s="2" t="s">
        <v>132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153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>
        <v>2</v>
      </c>
      <c r="FH55" s="8">
        <v>152.5</v>
      </c>
      <c r="FI55" s="4"/>
      <c r="FJ55" s="8"/>
      <c r="FK55" s="7"/>
      <c r="FL55" s="7"/>
      <c r="FM55" s="2" t="s">
        <v>138</v>
      </c>
      <c r="FN55" s="2" t="s">
        <v>129</v>
      </c>
      <c r="FO55" s="2" t="s">
        <v>194</v>
      </c>
      <c r="FP55" s="2" t="s">
        <v>917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138</v>
      </c>
      <c r="FZ55" s="2" t="s">
        <v>129</v>
      </c>
      <c r="GA55" s="2" t="s">
        <v>918</v>
      </c>
      <c r="GB55" s="2" t="s">
        <v>919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138</v>
      </c>
      <c r="GL55" s="2" t="s">
        <v>129</v>
      </c>
      <c r="GM55" s="2" t="s">
        <v>198</v>
      </c>
      <c r="GN55" s="2" t="s">
        <v>158</v>
      </c>
      <c r="GO55" s="2" t="s">
        <v>141</v>
      </c>
      <c r="GP55" s="2" t="s">
        <v>132</v>
      </c>
      <c r="GQ55" s="4">
        <v>1</v>
      </c>
      <c r="GR55" s="8">
        <v>76.25</v>
      </c>
      <c r="GS55" s="4"/>
      <c r="GT55" s="8"/>
      <c r="GU55" s="7"/>
      <c r="GV55" s="7"/>
      <c r="GW55" s="2" t="s">
        <v>138</v>
      </c>
      <c r="GX55" s="2" t="s">
        <v>129</v>
      </c>
      <c r="GY55" s="2" t="s">
        <v>920</v>
      </c>
      <c r="GZ55" s="2" t="s">
        <v>921</v>
      </c>
      <c r="HA55" s="2" t="s">
        <v>141</v>
      </c>
      <c r="HB55" s="2" t="s">
        <v>132</v>
      </c>
      <c r="HC55" s="4">
        <v>2</v>
      </c>
      <c r="HD55" s="8">
        <v>152.5</v>
      </c>
      <c r="HE55" s="4"/>
      <c r="HF55" s="8"/>
      <c r="HG55" s="7"/>
      <c r="HH55" s="7"/>
      <c r="HI55" s="2" t="s">
        <v>138</v>
      </c>
      <c r="HJ55" s="2" t="s">
        <v>129</v>
      </c>
      <c r="HK55" s="2" t="s">
        <v>922</v>
      </c>
      <c r="HL55" s="2" t="s">
        <v>923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138</v>
      </c>
      <c r="HV55" s="2" t="s">
        <v>129</v>
      </c>
      <c r="HW55" s="2" t="s">
        <v>924</v>
      </c>
      <c r="HX55" s="2" t="s">
        <v>925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138</v>
      </c>
      <c r="IH55" s="2" t="s">
        <v>129</v>
      </c>
      <c r="II55" s="2" t="s">
        <v>164</v>
      </c>
      <c r="IJ55" s="2" t="s">
        <v>132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138</v>
      </c>
      <c r="IT55" s="2" t="s">
        <v>129</v>
      </c>
      <c r="IU55" s="2" t="s">
        <v>205</v>
      </c>
      <c r="IV55" s="2" t="s">
        <v>926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138</v>
      </c>
      <c r="JF55" s="2" t="s">
        <v>129</v>
      </c>
      <c r="JG55" s="2" t="s">
        <v>617</v>
      </c>
      <c r="JH55" s="2" t="s">
        <v>927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138</v>
      </c>
      <c r="KD55" s="2" t="s">
        <v>165</v>
      </c>
      <c r="KE55" s="2" t="s">
        <v>928</v>
      </c>
      <c r="KF55" s="2" t="s">
        <v>929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168</v>
      </c>
      <c r="KP55" s="2" t="s">
        <v>129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169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168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168</v>
      </c>
      <c r="ML55" s="2" t="s">
        <v>129</v>
      </c>
      <c r="MM55" s="2" t="s">
        <v>132</v>
      </c>
      <c r="MN55" s="2" t="s">
        <v>132</v>
      </c>
      <c r="MO55" s="2" t="s">
        <v>141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168</v>
      </c>
      <c r="NJ55" s="2" t="s">
        <v>129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168</v>
      </c>
      <c r="NV55" s="2" t="s">
        <v>170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138</v>
      </c>
      <c r="OH55" s="2" t="s">
        <v>129</v>
      </c>
      <c r="OI55" s="2" t="s">
        <v>132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168</v>
      </c>
      <c r="OT55" s="2" t="s">
        <v>129</v>
      </c>
      <c r="OU55" s="2" t="s">
        <v>132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138</v>
      </c>
      <c r="PR55" s="2" t="s">
        <v>170</v>
      </c>
      <c r="PS55" s="2" t="s">
        <v>209</v>
      </c>
      <c r="PT55" s="2" t="s">
        <v>132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138</v>
      </c>
      <c r="QP55" s="2" t="s">
        <v>170</v>
      </c>
      <c r="QQ55" s="2" t="s">
        <v>607</v>
      </c>
      <c r="QR55" s="2" t="s">
        <v>132</v>
      </c>
      <c r="QS55" s="2" t="s">
        <v>141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138</v>
      </c>
      <c r="RN55" s="2" t="s">
        <v>170</v>
      </c>
      <c r="RO55" s="2" t="s">
        <v>174</v>
      </c>
      <c r="RP55" s="2" t="s">
        <v>930</v>
      </c>
      <c r="RQ55" s="2" t="s">
        <v>141</v>
      </c>
      <c r="RR55" s="2" t="s">
        <v>132</v>
      </c>
    </row>
    <row r="56">
      <c r="A56" s="2" t="s">
        <v>931</v>
      </c>
      <c r="B56" s="2" t="s">
        <v>121</v>
      </c>
      <c r="C56" s="2" t="s">
        <v>905</v>
      </c>
      <c r="D56" s="2" t="s">
        <v>510</v>
      </c>
      <c r="E56" s="2" t="s">
        <v>511</v>
      </c>
      <c r="F56" s="2" t="s">
        <v>932</v>
      </c>
      <c r="G56" s="2" t="s">
        <v>932</v>
      </c>
      <c r="H56" s="2" t="s">
        <v>932</v>
      </c>
      <c r="I56" s="2" t="s">
        <v>933</v>
      </c>
      <c r="J56" s="2" t="s">
        <v>127</v>
      </c>
      <c r="K56" s="2" t="s">
        <v>561</v>
      </c>
      <c r="L56" s="3">
        <v>43.2</v>
      </c>
      <c r="M56" s="3">
        <v>45.36</v>
      </c>
      <c r="N56" s="3">
        <v>99.99</v>
      </c>
      <c r="O56" s="2" t="s">
        <v>129</v>
      </c>
      <c r="P56" s="2" t="s">
        <v>475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180</v>
      </c>
      <c r="V56" s="2" t="s">
        <v>181</v>
      </c>
      <c r="W56" s="2" t="s">
        <v>135</v>
      </c>
      <c r="X56" s="2" t="s">
        <v>132</v>
      </c>
      <c r="Y56" s="2" t="s">
        <v>934</v>
      </c>
      <c r="Z56" s="4">
        <v>30</v>
      </c>
      <c r="AA56" s="4">
        <f>=ROUNDDOWN(4.28571428571429,0)</f>
      </c>
      <c r="AB56" s="5">
        <v>7</v>
      </c>
      <c r="AC56" s="2" t="s">
        <v>387</v>
      </c>
      <c r="AD56" s="4">
        <v>150</v>
      </c>
      <c r="AE56" s="4">
        <v>150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67</v>
      </c>
      <c r="AQ56" s="8">
        <v>3484.73</v>
      </c>
      <c r="AR56" s="4"/>
      <c r="AS56" s="8"/>
      <c r="AT56" s="7"/>
      <c r="AU56" s="7"/>
      <c r="AV56" s="4">
        <v>67</v>
      </c>
      <c r="AW56" s="8">
        <v>3484.73</v>
      </c>
      <c r="AX56" s="4"/>
      <c r="AY56" s="8"/>
      <c r="AZ56" s="7"/>
      <c r="BA56" s="7"/>
      <c r="BB56" s="7">
        <v>1</v>
      </c>
      <c r="BC56" s="4">
        <v>67</v>
      </c>
      <c r="BD56" s="8">
        <v>3484.73</v>
      </c>
      <c r="BE56" s="4"/>
      <c r="BF56" s="8"/>
      <c r="BG56" s="7"/>
      <c r="BH56" s="7"/>
      <c r="BI56" s="7">
        <v>1</v>
      </c>
      <c r="BJ56" s="4">
        <v>67</v>
      </c>
      <c r="BK56" s="8">
        <v>3484.73</v>
      </c>
      <c r="BL56" s="2" t="s">
        <v>935</v>
      </c>
      <c r="BM56" s="7">
        <v>1</v>
      </c>
      <c r="BN56" s="7">
        <v>1</v>
      </c>
      <c r="BO56" s="4">
        <v>13</v>
      </c>
      <c r="BP56" s="8">
        <v>510.1</v>
      </c>
      <c r="BQ56" s="4"/>
      <c r="BR56" s="8"/>
      <c r="BS56" s="7"/>
      <c r="BT56" s="7"/>
      <c r="BU56" s="2" t="s">
        <v>138</v>
      </c>
      <c r="BV56" s="2" t="s">
        <v>129</v>
      </c>
      <c r="BW56" s="2" t="s">
        <v>936</v>
      </c>
      <c r="BX56" s="2" t="s">
        <v>937</v>
      </c>
      <c r="BY56" s="2" t="s">
        <v>141</v>
      </c>
      <c r="BZ56" s="2" t="s">
        <v>132</v>
      </c>
      <c r="CA56" s="4">
        <v>1</v>
      </c>
      <c r="CB56" s="8">
        <v>55.2</v>
      </c>
      <c r="CC56" s="4"/>
      <c r="CD56" s="8"/>
      <c r="CE56" s="7"/>
      <c r="CF56" s="7"/>
      <c r="CG56" s="2" t="s">
        <v>138</v>
      </c>
      <c r="CH56" s="2" t="s">
        <v>129</v>
      </c>
      <c r="CI56" s="2" t="s">
        <v>132</v>
      </c>
      <c r="CJ56" s="2" t="s">
        <v>938</v>
      </c>
      <c r="CK56" s="2" t="s">
        <v>141</v>
      </c>
      <c r="CL56" s="2" t="s">
        <v>132</v>
      </c>
      <c r="CM56" s="4">
        <v>26</v>
      </c>
      <c r="CN56" s="8">
        <v>1435.12</v>
      </c>
      <c r="CO56" s="4"/>
      <c r="CP56" s="8"/>
      <c r="CQ56" s="7"/>
      <c r="CR56" s="7"/>
      <c r="CS56" s="2" t="s">
        <v>138</v>
      </c>
      <c r="CT56" s="2" t="s">
        <v>129</v>
      </c>
      <c r="CU56" s="2" t="s">
        <v>934</v>
      </c>
      <c r="CV56" s="2" t="s">
        <v>292</v>
      </c>
      <c r="CW56" s="2" t="s">
        <v>141</v>
      </c>
      <c r="CX56" s="2" t="s">
        <v>132</v>
      </c>
      <c r="CY56" s="4">
        <v>7</v>
      </c>
      <c r="CZ56" s="8">
        <v>388.08</v>
      </c>
      <c r="DA56" s="4"/>
      <c r="DB56" s="8"/>
      <c r="DC56" s="7"/>
      <c r="DD56" s="7"/>
      <c r="DE56" s="2" t="s">
        <v>138</v>
      </c>
      <c r="DF56" s="2" t="s">
        <v>129</v>
      </c>
      <c r="DG56" s="2" t="s">
        <v>824</v>
      </c>
      <c r="DH56" s="2" t="s">
        <v>744</v>
      </c>
      <c r="DI56" s="2" t="s">
        <v>141</v>
      </c>
      <c r="DJ56" s="2" t="s">
        <v>132</v>
      </c>
      <c r="DK56" s="4">
        <v>13</v>
      </c>
      <c r="DL56" s="8">
        <v>733.85</v>
      </c>
      <c r="DM56" s="4"/>
      <c r="DN56" s="8"/>
      <c r="DO56" s="7"/>
      <c r="DP56" s="7"/>
      <c r="DQ56" s="2" t="s">
        <v>138</v>
      </c>
      <c r="DR56" s="2" t="s">
        <v>129</v>
      </c>
      <c r="DS56" s="2" t="s">
        <v>281</v>
      </c>
      <c r="DT56" s="2" t="s">
        <v>811</v>
      </c>
      <c r="DU56" s="2" t="s">
        <v>141</v>
      </c>
      <c r="DV56" s="2" t="s">
        <v>132</v>
      </c>
      <c r="DW56" s="4">
        <v>2</v>
      </c>
      <c r="DX56" s="8">
        <v>112.9</v>
      </c>
      <c r="DY56" s="4"/>
      <c r="DZ56" s="8"/>
      <c r="EA56" s="7"/>
      <c r="EB56" s="7"/>
      <c r="EC56" s="2" t="s">
        <v>138</v>
      </c>
      <c r="ED56" s="2" t="s">
        <v>129</v>
      </c>
      <c r="EE56" s="2" t="s">
        <v>939</v>
      </c>
      <c r="EF56" s="2" t="s">
        <v>882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168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481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138</v>
      </c>
      <c r="FN56" s="2" t="s">
        <v>129</v>
      </c>
      <c r="FO56" s="2" t="s">
        <v>398</v>
      </c>
      <c r="FP56" s="2" t="s">
        <v>132</v>
      </c>
      <c r="FQ56" s="2" t="s">
        <v>141</v>
      </c>
      <c r="FR56" s="2" t="s">
        <v>132</v>
      </c>
      <c r="FS56" s="4">
        <v>1</v>
      </c>
      <c r="FT56" s="8">
        <v>52.92</v>
      </c>
      <c r="FU56" s="4"/>
      <c r="FV56" s="8"/>
      <c r="FW56" s="7"/>
      <c r="FX56" s="7"/>
      <c r="FY56" s="2" t="s">
        <v>138</v>
      </c>
      <c r="FZ56" s="2" t="s">
        <v>129</v>
      </c>
      <c r="GA56" s="2" t="s">
        <v>288</v>
      </c>
      <c r="GB56" s="2" t="s">
        <v>706</v>
      </c>
      <c r="GC56" s="2" t="s">
        <v>141</v>
      </c>
      <c r="GD56" s="2" t="s">
        <v>132</v>
      </c>
      <c r="GE56" s="4">
        <v>2</v>
      </c>
      <c r="GF56" s="8">
        <v>90.72</v>
      </c>
      <c r="GG56" s="4"/>
      <c r="GH56" s="8"/>
      <c r="GI56" s="7"/>
      <c r="GJ56" s="7"/>
      <c r="GK56" s="2" t="s">
        <v>138</v>
      </c>
      <c r="GL56" s="2" t="s">
        <v>129</v>
      </c>
      <c r="GM56" s="2" t="s">
        <v>482</v>
      </c>
      <c r="GN56" s="2" t="s">
        <v>493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138</v>
      </c>
      <c r="GX56" s="2" t="s">
        <v>129</v>
      </c>
      <c r="GY56" s="2" t="s">
        <v>482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138</v>
      </c>
      <c r="HJ56" s="2" t="s">
        <v>129</v>
      </c>
      <c r="HK56" s="2" t="s">
        <v>484</v>
      </c>
      <c r="HL56" s="2" t="s">
        <v>132</v>
      </c>
      <c r="HM56" s="2" t="s">
        <v>141</v>
      </c>
      <c r="HN56" s="2" t="s">
        <v>132</v>
      </c>
      <c r="HO56" s="4">
        <v>2</v>
      </c>
      <c r="HP56" s="8">
        <v>105.84</v>
      </c>
      <c r="HQ56" s="4"/>
      <c r="HR56" s="8"/>
      <c r="HS56" s="7"/>
      <c r="HT56" s="7"/>
      <c r="HU56" s="2" t="s">
        <v>138</v>
      </c>
      <c r="HV56" s="2" t="s">
        <v>129</v>
      </c>
      <c r="HW56" s="2" t="s">
        <v>940</v>
      </c>
      <c r="HX56" s="2" t="s">
        <v>493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138</v>
      </c>
      <c r="IH56" s="2" t="s">
        <v>129</v>
      </c>
      <c r="II56" s="2" t="s">
        <v>721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168</v>
      </c>
      <c r="IT56" s="2" t="s">
        <v>129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138</v>
      </c>
      <c r="JF56" s="2" t="s">
        <v>129</v>
      </c>
      <c r="JG56" s="2" t="s">
        <v>824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132</v>
      </c>
      <c r="JR56" s="2" t="s">
        <v>132</v>
      </c>
      <c r="JS56" s="2" t="s">
        <v>132</v>
      </c>
      <c r="JT56" s="2" t="s">
        <v>132</v>
      </c>
      <c r="JU56" s="2" t="s">
        <v>132</v>
      </c>
      <c r="JV56" s="2" t="s">
        <v>132</v>
      </c>
      <c r="JW56" s="4"/>
      <c r="JX56" s="8"/>
      <c r="JY56" s="4"/>
      <c r="JZ56" s="8"/>
      <c r="KA56" s="7"/>
      <c r="KB56" s="7"/>
      <c r="KC56" s="2" t="s">
        <v>210</v>
      </c>
      <c r="KD56" s="2" t="s">
        <v>129</v>
      </c>
      <c r="KE56" s="2" t="s">
        <v>132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168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168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169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168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168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168</v>
      </c>
      <c r="NJ56" s="2" t="s">
        <v>129</v>
      </c>
      <c r="NK56" s="2" t="s">
        <v>132</v>
      </c>
      <c r="NL56" s="2" t="s">
        <v>132</v>
      </c>
      <c r="NM56" s="2" t="s">
        <v>141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169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168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168</v>
      </c>
      <c r="PR56" s="2" t="s">
        <v>129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168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169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138</v>
      </c>
      <c r="RN56" s="2" t="s">
        <v>170</v>
      </c>
      <c r="RO56" s="2" t="s">
        <v>292</v>
      </c>
      <c r="RP56" s="2" t="s">
        <v>132</v>
      </c>
      <c r="RQ56" s="2" t="s">
        <v>141</v>
      </c>
      <c r="RR56" s="2" t="s">
        <v>132</v>
      </c>
    </row>
    <row r="57">
      <c r="A57" s="2" t="s">
        <v>941</v>
      </c>
      <c r="B57" s="2" t="s">
        <v>121</v>
      </c>
      <c r="C57" s="2" t="s">
        <v>905</v>
      </c>
      <c r="D57" s="2" t="s">
        <v>510</v>
      </c>
      <c r="E57" s="2" t="s">
        <v>511</v>
      </c>
      <c r="F57" s="2" t="s">
        <v>942</v>
      </c>
      <c r="G57" s="2" t="s">
        <v>942</v>
      </c>
      <c r="H57" s="2" t="s">
        <v>942</v>
      </c>
      <c r="I57" s="2" t="s">
        <v>943</v>
      </c>
      <c r="J57" s="2" t="s">
        <v>127</v>
      </c>
      <c r="K57" s="2" t="s">
        <v>316</v>
      </c>
      <c r="L57" s="3">
        <v>45</v>
      </c>
      <c r="M57" s="3">
        <v>47.25</v>
      </c>
      <c r="N57" s="3">
        <v>104.99</v>
      </c>
      <c r="O57" s="2" t="s">
        <v>129</v>
      </c>
      <c r="P57" s="2" t="s">
        <v>475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180</v>
      </c>
      <c r="V57" s="2" t="s">
        <v>181</v>
      </c>
      <c r="W57" s="2" t="s">
        <v>332</v>
      </c>
      <c r="X57" s="2" t="s">
        <v>636</v>
      </c>
      <c r="Y57" s="2" t="s">
        <v>934</v>
      </c>
      <c r="Z57" s="4">
        <v>134</v>
      </c>
      <c r="AA57" s="4">
        <f>=ROUNDDOWN(33.5,0)</f>
      </c>
      <c r="AB57" s="5">
        <v>4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37</v>
      </c>
      <c r="AQ57" s="8">
        <v>2028.49</v>
      </c>
      <c r="AR57" s="4"/>
      <c r="AS57" s="8"/>
      <c r="AT57" s="7"/>
      <c r="AU57" s="7"/>
      <c r="AV57" s="4">
        <v>37</v>
      </c>
      <c r="AW57" s="8">
        <v>2028.49</v>
      </c>
      <c r="AX57" s="4"/>
      <c r="AY57" s="8"/>
      <c r="AZ57" s="7"/>
      <c r="BA57" s="7"/>
      <c r="BB57" s="7">
        <v>1</v>
      </c>
      <c r="BC57" s="4">
        <v>37</v>
      </c>
      <c r="BD57" s="8">
        <v>2028.49</v>
      </c>
      <c r="BE57" s="4"/>
      <c r="BF57" s="8"/>
      <c r="BG57" s="7"/>
      <c r="BH57" s="7"/>
      <c r="BI57" s="7">
        <v>1</v>
      </c>
      <c r="BJ57" s="4">
        <v>37</v>
      </c>
      <c r="BK57" s="8">
        <v>2028.49</v>
      </c>
      <c r="BL57" s="2" t="s">
        <v>944</v>
      </c>
      <c r="BM57" s="7">
        <v>1</v>
      </c>
      <c r="BN57" s="7">
        <v>1</v>
      </c>
      <c r="BO57" s="4">
        <v>6</v>
      </c>
      <c r="BP57" s="8">
        <v>279.32</v>
      </c>
      <c r="BQ57" s="4"/>
      <c r="BR57" s="8"/>
      <c r="BS57" s="7"/>
      <c r="BT57" s="7"/>
      <c r="BU57" s="2" t="s">
        <v>138</v>
      </c>
      <c r="BV57" s="2" t="s">
        <v>129</v>
      </c>
      <c r="BW57" s="2" t="s">
        <v>936</v>
      </c>
      <c r="BX57" s="2" t="s">
        <v>945</v>
      </c>
      <c r="BY57" s="2" t="s">
        <v>141</v>
      </c>
      <c r="BZ57" s="2" t="s">
        <v>132</v>
      </c>
      <c r="CA57" s="4">
        <v>6</v>
      </c>
      <c r="CB57" s="8">
        <v>310.5</v>
      </c>
      <c r="CC57" s="4"/>
      <c r="CD57" s="8"/>
      <c r="CE57" s="7"/>
      <c r="CF57" s="7"/>
      <c r="CG57" s="2" t="s">
        <v>138</v>
      </c>
      <c r="CH57" s="2" t="s">
        <v>129</v>
      </c>
      <c r="CI57" s="2" t="s">
        <v>132</v>
      </c>
      <c r="CJ57" s="2" t="s">
        <v>946</v>
      </c>
      <c r="CK57" s="2" t="s">
        <v>141</v>
      </c>
      <c r="CL57" s="2" t="s">
        <v>132</v>
      </c>
      <c r="CM57" s="4">
        <v>15</v>
      </c>
      <c r="CN57" s="8">
        <v>873.68</v>
      </c>
      <c r="CO57" s="4"/>
      <c r="CP57" s="8"/>
      <c r="CQ57" s="7"/>
      <c r="CR57" s="7"/>
      <c r="CS57" s="2" t="s">
        <v>138</v>
      </c>
      <c r="CT57" s="2" t="s">
        <v>129</v>
      </c>
      <c r="CU57" s="2" t="s">
        <v>934</v>
      </c>
      <c r="CV57" s="2" t="s">
        <v>936</v>
      </c>
      <c r="CW57" s="2" t="s">
        <v>141</v>
      </c>
      <c r="CX57" s="2" t="s">
        <v>132</v>
      </c>
      <c r="CY57" s="4">
        <v>4</v>
      </c>
      <c r="CZ57" s="8">
        <v>231</v>
      </c>
      <c r="DA57" s="4"/>
      <c r="DB57" s="8"/>
      <c r="DC57" s="7"/>
      <c r="DD57" s="7"/>
      <c r="DE57" s="2" t="s">
        <v>138</v>
      </c>
      <c r="DF57" s="2" t="s">
        <v>129</v>
      </c>
      <c r="DG57" s="2" t="s">
        <v>824</v>
      </c>
      <c r="DH57" s="2" t="s">
        <v>947</v>
      </c>
      <c r="DI57" s="2" t="s">
        <v>141</v>
      </c>
      <c r="DJ57" s="2" t="s">
        <v>132</v>
      </c>
      <c r="DK57" s="4">
        <v>1</v>
      </c>
      <c r="DL57" s="8">
        <v>58.8</v>
      </c>
      <c r="DM57" s="4"/>
      <c r="DN57" s="8"/>
      <c r="DO57" s="7"/>
      <c r="DP57" s="7"/>
      <c r="DQ57" s="2" t="s">
        <v>138</v>
      </c>
      <c r="DR57" s="2" t="s">
        <v>129</v>
      </c>
      <c r="DS57" s="2" t="s">
        <v>281</v>
      </c>
      <c r="DT57" s="2" t="s">
        <v>948</v>
      </c>
      <c r="DU57" s="2" t="s">
        <v>141</v>
      </c>
      <c r="DV57" s="2" t="s">
        <v>132</v>
      </c>
      <c r="DW57" s="4">
        <v>1</v>
      </c>
      <c r="DX57" s="8">
        <v>58.8</v>
      </c>
      <c r="DY57" s="4"/>
      <c r="DZ57" s="8"/>
      <c r="EA57" s="7"/>
      <c r="EB57" s="7"/>
      <c r="EC57" s="2" t="s">
        <v>138</v>
      </c>
      <c r="ED57" s="2" t="s">
        <v>129</v>
      </c>
      <c r="EE57" s="2" t="s">
        <v>939</v>
      </c>
      <c r="EF57" s="2" t="s">
        <v>949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168</v>
      </c>
      <c r="EP57" s="2" t="s">
        <v>129</v>
      </c>
      <c r="EQ57" s="2" t="s">
        <v>132</v>
      </c>
      <c r="ER57" s="2" t="s">
        <v>132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481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138</v>
      </c>
      <c r="FN57" s="2" t="s">
        <v>129</v>
      </c>
      <c r="FO57" s="2" t="s">
        <v>398</v>
      </c>
      <c r="FP57" s="2" t="s">
        <v>132</v>
      </c>
      <c r="FQ57" s="2" t="s">
        <v>141</v>
      </c>
      <c r="FR57" s="2" t="s">
        <v>132</v>
      </c>
      <c r="FS57" s="4">
        <v>3</v>
      </c>
      <c r="FT57" s="8">
        <v>165.36</v>
      </c>
      <c r="FU57" s="4"/>
      <c r="FV57" s="8"/>
      <c r="FW57" s="7"/>
      <c r="FX57" s="7"/>
      <c r="FY57" s="2" t="s">
        <v>138</v>
      </c>
      <c r="FZ57" s="2" t="s">
        <v>129</v>
      </c>
      <c r="GA57" s="2" t="s">
        <v>288</v>
      </c>
      <c r="GB57" s="2" t="s">
        <v>950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138</v>
      </c>
      <c r="GL57" s="2" t="s">
        <v>129</v>
      </c>
      <c r="GM57" s="2" t="s">
        <v>482</v>
      </c>
      <c r="GN57" s="2" t="s">
        <v>132</v>
      </c>
      <c r="GO57" s="2" t="s">
        <v>141</v>
      </c>
      <c r="GP57" s="2" t="s">
        <v>132</v>
      </c>
      <c r="GQ57" s="4">
        <v>1</v>
      </c>
      <c r="GR57" s="8">
        <v>51.03</v>
      </c>
      <c r="GS57" s="4"/>
      <c r="GT57" s="8"/>
      <c r="GU57" s="7"/>
      <c r="GV57" s="7"/>
      <c r="GW57" s="2" t="s">
        <v>138</v>
      </c>
      <c r="GX57" s="2" t="s">
        <v>129</v>
      </c>
      <c r="GY57" s="2" t="s">
        <v>482</v>
      </c>
      <c r="GZ57" s="2" t="s">
        <v>951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138</v>
      </c>
      <c r="HJ57" s="2" t="s">
        <v>129</v>
      </c>
      <c r="HK57" s="2" t="s">
        <v>484</v>
      </c>
      <c r="HL57" s="2" t="s">
        <v>952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138</v>
      </c>
      <c r="HV57" s="2" t="s">
        <v>129</v>
      </c>
      <c r="HW57" s="2" t="s">
        <v>668</v>
      </c>
      <c r="HX57" s="2" t="s">
        <v>325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138</v>
      </c>
      <c r="IH57" s="2" t="s">
        <v>129</v>
      </c>
      <c r="II57" s="2" t="s">
        <v>164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168</v>
      </c>
      <c r="IT57" s="2" t="s">
        <v>129</v>
      </c>
      <c r="IU57" s="2" t="s">
        <v>132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138</v>
      </c>
      <c r="JF57" s="2" t="s">
        <v>129</v>
      </c>
      <c r="JG57" s="2" t="s">
        <v>824</v>
      </c>
      <c r="JH57" s="2" t="s">
        <v>132</v>
      </c>
      <c r="JI57" s="2" t="s">
        <v>141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210</v>
      </c>
      <c r="KD57" s="2" t="s">
        <v>129</v>
      </c>
      <c r="KE57" s="2" t="s">
        <v>132</v>
      </c>
      <c r="KF57" s="2" t="s">
        <v>132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168</v>
      </c>
      <c r="KP57" s="2" t="s">
        <v>129</v>
      </c>
      <c r="KQ57" s="2" t="s">
        <v>132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168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169</v>
      </c>
      <c r="LN57" s="2" t="s">
        <v>129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168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168</v>
      </c>
      <c r="ML57" s="2" t="s">
        <v>129</v>
      </c>
      <c r="MM57" s="2" t="s">
        <v>132</v>
      </c>
      <c r="MN57" s="2" t="s">
        <v>132</v>
      </c>
      <c r="MO57" s="2" t="s">
        <v>141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168</v>
      </c>
      <c r="NJ57" s="2" t="s">
        <v>129</v>
      </c>
      <c r="NK57" s="2" t="s">
        <v>132</v>
      </c>
      <c r="NL57" s="2" t="s">
        <v>132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169</v>
      </c>
      <c r="OH57" s="2" t="s">
        <v>129</v>
      </c>
      <c r="OI57" s="2" t="s">
        <v>132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168</v>
      </c>
      <c r="OT57" s="2" t="s">
        <v>129</v>
      </c>
      <c r="OU57" s="2" t="s">
        <v>132</v>
      </c>
      <c r="OV57" s="2" t="s">
        <v>132</v>
      </c>
      <c r="OW57" s="2" t="s">
        <v>141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168</v>
      </c>
      <c r="PR57" s="2" t="s">
        <v>129</v>
      </c>
      <c r="PS57" s="2" t="s">
        <v>132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168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169</v>
      </c>
      <c r="RB57" s="2" t="s">
        <v>129</v>
      </c>
      <c r="RC57" s="2" t="s">
        <v>132</v>
      </c>
      <c r="RD57" s="2" t="s">
        <v>132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138</v>
      </c>
      <c r="RN57" s="2" t="s">
        <v>170</v>
      </c>
      <c r="RO57" s="2" t="s">
        <v>292</v>
      </c>
      <c r="RP57" s="2" t="s">
        <v>132</v>
      </c>
      <c r="RQ57" s="2" t="s">
        <v>141</v>
      </c>
      <c r="RR57" s="2" t="s">
        <v>132</v>
      </c>
    </row>
    <row r="58">
      <c r="A58" s="2" t="s">
        <v>953</v>
      </c>
      <c r="B58" s="2" t="s">
        <v>121</v>
      </c>
      <c r="C58" s="2" t="s">
        <v>905</v>
      </c>
      <c r="D58" s="2" t="s">
        <v>510</v>
      </c>
      <c r="E58" s="2" t="s">
        <v>511</v>
      </c>
      <c r="F58" s="2" t="s">
        <v>954</v>
      </c>
      <c r="G58" s="2" t="s">
        <v>954</v>
      </c>
      <c r="H58" s="2" t="s">
        <v>954</v>
      </c>
      <c r="I58" s="2" t="s">
        <v>955</v>
      </c>
      <c r="J58" s="2" t="s">
        <v>127</v>
      </c>
      <c r="K58" s="2" t="s">
        <v>585</v>
      </c>
      <c r="L58" s="3">
        <v>46.72</v>
      </c>
      <c r="M58" s="3">
        <v>49.06</v>
      </c>
      <c r="N58" s="3">
        <v>109.99</v>
      </c>
      <c r="O58" s="2" t="s">
        <v>129</v>
      </c>
      <c r="P58" s="2" t="s">
        <v>475</v>
      </c>
      <c r="Q58" s="2" t="s">
        <v>131</v>
      </c>
      <c r="R58" s="2" t="s">
        <v>132</v>
      </c>
      <c r="S58" s="2" t="s">
        <v>956</v>
      </c>
      <c r="T58" s="2" t="s">
        <v>132</v>
      </c>
      <c r="U58" s="2" t="s">
        <v>132</v>
      </c>
      <c r="V58" s="2" t="s">
        <v>134</v>
      </c>
      <c r="W58" s="2" t="s">
        <v>332</v>
      </c>
      <c r="X58" s="2" t="s">
        <v>132</v>
      </c>
      <c r="Y58" s="2" t="s">
        <v>587</v>
      </c>
      <c r="Z58" s="4">
        <v>72</v>
      </c>
      <c r="AA58" s="4">
        <f>=ROUNDDOWN(18,0)</f>
      </c>
      <c r="AB58" s="5">
        <v>4</v>
      </c>
      <c r="AC58" s="2" t="s">
        <v>387</v>
      </c>
      <c r="AD58" s="4">
        <v>100</v>
      </c>
      <c r="AE58" s="4">
        <v>100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32</v>
      </c>
      <c r="AQ58" s="8">
        <v>1866.71</v>
      </c>
      <c r="AR58" s="4"/>
      <c r="AS58" s="8"/>
      <c r="AT58" s="7"/>
      <c r="AU58" s="7"/>
      <c r="AV58" s="4">
        <v>32</v>
      </c>
      <c r="AW58" s="8">
        <v>1866.71</v>
      </c>
      <c r="AX58" s="4"/>
      <c r="AY58" s="8"/>
      <c r="AZ58" s="7"/>
      <c r="BA58" s="7"/>
      <c r="BB58" s="7">
        <v>1</v>
      </c>
      <c r="BC58" s="4">
        <v>32</v>
      </c>
      <c r="BD58" s="8">
        <v>1866.71</v>
      </c>
      <c r="BE58" s="4"/>
      <c r="BF58" s="8"/>
      <c r="BG58" s="7"/>
      <c r="BH58" s="7"/>
      <c r="BI58" s="7">
        <v>1</v>
      </c>
      <c r="BJ58" s="4">
        <v>32</v>
      </c>
      <c r="BK58" s="8">
        <v>1866.71</v>
      </c>
      <c r="BL58" s="2" t="s">
        <v>957</v>
      </c>
      <c r="BM58" s="7">
        <v>1</v>
      </c>
      <c r="BN58" s="7">
        <v>1</v>
      </c>
      <c r="BO58" s="4">
        <v>4</v>
      </c>
      <c r="BP58" s="8">
        <v>161.97</v>
      </c>
      <c r="BQ58" s="4"/>
      <c r="BR58" s="8"/>
      <c r="BS58" s="7"/>
      <c r="BT58" s="7"/>
      <c r="BU58" s="2" t="s">
        <v>138</v>
      </c>
      <c r="BV58" s="2" t="s">
        <v>129</v>
      </c>
      <c r="BW58" s="2" t="s">
        <v>958</v>
      </c>
      <c r="BX58" s="2" t="s">
        <v>959</v>
      </c>
      <c r="BY58" s="2" t="s">
        <v>141</v>
      </c>
      <c r="BZ58" s="2" t="s">
        <v>132</v>
      </c>
      <c r="CA58" s="4">
        <v>10</v>
      </c>
      <c r="CB58" s="8">
        <v>574.04</v>
      </c>
      <c r="CC58" s="4"/>
      <c r="CD58" s="8"/>
      <c r="CE58" s="7"/>
      <c r="CF58" s="7"/>
      <c r="CG58" s="2" t="s">
        <v>138</v>
      </c>
      <c r="CH58" s="2" t="s">
        <v>129</v>
      </c>
      <c r="CI58" s="2" t="s">
        <v>960</v>
      </c>
      <c r="CJ58" s="2" t="s">
        <v>444</v>
      </c>
      <c r="CK58" s="2" t="s">
        <v>141</v>
      </c>
      <c r="CL58" s="2" t="s">
        <v>132</v>
      </c>
      <c r="CM58" s="4">
        <v>5</v>
      </c>
      <c r="CN58" s="8">
        <v>289.34</v>
      </c>
      <c r="CO58" s="4"/>
      <c r="CP58" s="8"/>
      <c r="CQ58" s="7"/>
      <c r="CR58" s="7"/>
      <c r="CS58" s="2" t="s">
        <v>138</v>
      </c>
      <c r="CT58" s="2" t="s">
        <v>129</v>
      </c>
      <c r="CU58" s="2" t="s">
        <v>617</v>
      </c>
      <c r="CV58" s="2" t="s">
        <v>961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138</v>
      </c>
      <c r="DF58" s="2" t="s">
        <v>129</v>
      </c>
      <c r="DG58" s="2" t="s">
        <v>962</v>
      </c>
      <c r="DH58" s="2" t="s">
        <v>963</v>
      </c>
      <c r="DI58" s="2" t="s">
        <v>141</v>
      </c>
      <c r="DJ58" s="2" t="s">
        <v>132</v>
      </c>
      <c r="DK58" s="4">
        <v>6</v>
      </c>
      <c r="DL58" s="8">
        <v>364.32</v>
      </c>
      <c r="DM58" s="4"/>
      <c r="DN58" s="8"/>
      <c r="DO58" s="7"/>
      <c r="DP58" s="7"/>
      <c r="DQ58" s="2" t="s">
        <v>138</v>
      </c>
      <c r="DR58" s="2" t="s">
        <v>129</v>
      </c>
      <c r="DS58" s="2" t="s">
        <v>414</v>
      </c>
      <c r="DT58" s="2" t="s">
        <v>964</v>
      </c>
      <c r="DU58" s="2" t="s">
        <v>141</v>
      </c>
      <c r="DV58" s="2" t="s">
        <v>132</v>
      </c>
      <c r="DW58" s="4"/>
      <c r="DX58" s="8"/>
      <c r="DY58" s="4"/>
      <c r="DZ58" s="8"/>
      <c r="EA58" s="7"/>
      <c r="EB58" s="7"/>
      <c r="EC58" s="2" t="s">
        <v>138</v>
      </c>
      <c r="ED58" s="2" t="s">
        <v>129</v>
      </c>
      <c r="EE58" s="2" t="s">
        <v>958</v>
      </c>
      <c r="EF58" s="2" t="s">
        <v>965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168</v>
      </c>
      <c r="EP58" s="2" t="s">
        <v>129</v>
      </c>
      <c r="EQ58" s="2" t="s">
        <v>132</v>
      </c>
      <c r="ER58" s="2" t="s">
        <v>132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481</v>
      </c>
      <c r="FB58" s="2" t="s">
        <v>129</v>
      </c>
      <c r="FC58" s="2" t="s">
        <v>132</v>
      </c>
      <c r="FD58" s="2" t="s">
        <v>132</v>
      </c>
      <c r="FE58" s="2" t="s">
        <v>141</v>
      </c>
      <c r="FF58" s="2" t="s">
        <v>132</v>
      </c>
      <c r="FG58" s="4">
        <v>2</v>
      </c>
      <c r="FH58" s="8">
        <v>105.96</v>
      </c>
      <c r="FI58" s="4"/>
      <c r="FJ58" s="8"/>
      <c r="FK58" s="7"/>
      <c r="FL58" s="7"/>
      <c r="FM58" s="2" t="s">
        <v>138</v>
      </c>
      <c r="FN58" s="2" t="s">
        <v>129</v>
      </c>
      <c r="FO58" s="2" t="s">
        <v>154</v>
      </c>
      <c r="FP58" s="2" t="s">
        <v>966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138</v>
      </c>
      <c r="FZ58" s="2" t="s">
        <v>170</v>
      </c>
      <c r="GA58" s="2" t="s">
        <v>918</v>
      </c>
      <c r="GB58" s="2" t="s">
        <v>967</v>
      </c>
      <c r="GC58" s="2" t="s">
        <v>141</v>
      </c>
      <c r="GD58" s="2" t="s">
        <v>132</v>
      </c>
      <c r="GE58" s="4">
        <v>2</v>
      </c>
      <c r="GF58" s="8">
        <v>98.12</v>
      </c>
      <c r="GG58" s="4"/>
      <c r="GH58" s="8"/>
      <c r="GI58" s="7"/>
      <c r="GJ58" s="7"/>
      <c r="GK58" s="2" t="s">
        <v>138</v>
      </c>
      <c r="GL58" s="2" t="s">
        <v>129</v>
      </c>
      <c r="GM58" s="2" t="s">
        <v>198</v>
      </c>
      <c r="GN58" s="2" t="s">
        <v>968</v>
      </c>
      <c r="GO58" s="2" t="s">
        <v>141</v>
      </c>
      <c r="GP58" s="2" t="s">
        <v>132</v>
      </c>
      <c r="GQ58" s="4">
        <v>1</v>
      </c>
      <c r="GR58" s="8">
        <v>52.98</v>
      </c>
      <c r="GS58" s="4"/>
      <c r="GT58" s="8"/>
      <c r="GU58" s="7"/>
      <c r="GV58" s="7"/>
      <c r="GW58" s="2" t="s">
        <v>138</v>
      </c>
      <c r="GX58" s="2" t="s">
        <v>129</v>
      </c>
      <c r="GY58" s="2" t="s">
        <v>148</v>
      </c>
      <c r="GZ58" s="2" t="s">
        <v>969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138</v>
      </c>
      <c r="HJ58" s="2" t="s">
        <v>129</v>
      </c>
      <c r="HK58" s="2" t="s">
        <v>970</v>
      </c>
      <c r="HL58" s="2" t="s">
        <v>673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138</v>
      </c>
      <c r="HV58" s="2" t="s">
        <v>129</v>
      </c>
      <c r="HW58" s="2" t="s">
        <v>596</v>
      </c>
      <c r="HX58" s="2" t="s">
        <v>971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138</v>
      </c>
      <c r="IH58" s="2" t="s">
        <v>129</v>
      </c>
      <c r="II58" s="2" t="s">
        <v>164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153</v>
      </c>
      <c r="IT58" s="2" t="s">
        <v>129</v>
      </c>
      <c r="IU58" s="2" t="s">
        <v>132</v>
      </c>
      <c r="IV58" s="2" t="s">
        <v>132</v>
      </c>
      <c r="IW58" s="2" t="s">
        <v>141</v>
      </c>
      <c r="IX58" s="2" t="s">
        <v>132</v>
      </c>
      <c r="IY58" s="4">
        <v>2</v>
      </c>
      <c r="IZ58" s="8">
        <v>219.98</v>
      </c>
      <c r="JA58" s="4"/>
      <c r="JB58" s="8"/>
      <c r="JC58" s="7"/>
      <c r="JD58" s="7"/>
      <c r="JE58" s="2" t="s">
        <v>138</v>
      </c>
      <c r="JF58" s="2" t="s">
        <v>129</v>
      </c>
      <c r="JG58" s="2" t="s">
        <v>617</v>
      </c>
      <c r="JH58" s="2" t="s">
        <v>972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138</v>
      </c>
      <c r="KD58" s="2" t="s">
        <v>165</v>
      </c>
      <c r="KE58" s="2" t="s">
        <v>627</v>
      </c>
      <c r="KF58" s="2" t="s">
        <v>596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168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169</v>
      </c>
      <c r="LN58" s="2" t="s">
        <v>129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168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168</v>
      </c>
      <c r="ML58" s="2" t="s">
        <v>129</v>
      </c>
      <c r="MM58" s="2" t="s">
        <v>132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2" t="s">
        <v>132</v>
      </c>
      <c r="NC58" s="4"/>
      <c r="ND58" s="8"/>
      <c r="NE58" s="4"/>
      <c r="NF58" s="8"/>
      <c r="NG58" s="7"/>
      <c r="NH58" s="7"/>
      <c r="NI58" s="2" t="s">
        <v>168</v>
      </c>
      <c r="NJ58" s="2" t="s">
        <v>129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168</v>
      </c>
      <c r="NV58" s="2" t="s">
        <v>170</v>
      </c>
      <c r="NW58" s="2" t="s">
        <v>132</v>
      </c>
      <c r="NX58" s="2" t="s">
        <v>132</v>
      </c>
      <c r="NY58" s="2" t="s">
        <v>141</v>
      </c>
      <c r="NZ58" s="2" t="s">
        <v>132</v>
      </c>
      <c r="OA58" s="4"/>
      <c r="OB58" s="8"/>
      <c r="OC58" s="4"/>
      <c r="OD58" s="8"/>
      <c r="OE58" s="7"/>
      <c r="OF58" s="7"/>
      <c r="OG58" s="2" t="s">
        <v>169</v>
      </c>
      <c r="OH58" s="2" t="s">
        <v>129</v>
      </c>
      <c r="OI58" s="2" t="s">
        <v>132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168</v>
      </c>
      <c r="OT58" s="2" t="s">
        <v>129</v>
      </c>
      <c r="OU58" s="2" t="s">
        <v>132</v>
      </c>
      <c r="OV58" s="2" t="s">
        <v>132</v>
      </c>
      <c r="OW58" s="2" t="s">
        <v>141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138</v>
      </c>
      <c r="PR58" s="2" t="s">
        <v>170</v>
      </c>
      <c r="PS58" s="2" t="s">
        <v>171</v>
      </c>
      <c r="PT58" s="2" t="s">
        <v>973</v>
      </c>
      <c r="PU58" s="2" t="s">
        <v>141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138</v>
      </c>
      <c r="QP58" s="2" t="s">
        <v>170</v>
      </c>
      <c r="QQ58" s="2" t="s">
        <v>607</v>
      </c>
      <c r="QR58" s="2" t="s">
        <v>974</v>
      </c>
      <c r="QS58" s="2" t="s">
        <v>141</v>
      </c>
      <c r="QT58" s="2" t="s">
        <v>132</v>
      </c>
      <c r="QU58" s="4"/>
      <c r="QV58" s="8"/>
      <c r="QW58" s="4"/>
      <c r="QX58" s="8"/>
      <c r="QY58" s="7"/>
      <c r="QZ58" s="7"/>
      <c r="RA58" s="2" t="s">
        <v>169</v>
      </c>
      <c r="RB58" s="2" t="s">
        <v>129</v>
      </c>
      <c r="RC58" s="2" t="s">
        <v>132</v>
      </c>
      <c r="RD58" s="2" t="s">
        <v>132</v>
      </c>
      <c r="RE58" s="2" t="s">
        <v>141</v>
      </c>
      <c r="RF58" s="2" t="s">
        <v>132</v>
      </c>
      <c r="RG58" s="4"/>
      <c r="RH58" s="8"/>
      <c r="RI58" s="4"/>
      <c r="RJ58" s="8"/>
      <c r="RK58" s="7"/>
      <c r="RL58" s="7"/>
      <c r="RM58" s="2" t="s">
        <v>138</v>
      </c>
      <c r="RN58" s="2" t="s">
        <v>170</v>
      </c>
      <c r="RO58" s="2" t="s">
        <v>148</v>
      </c>
      <c r="RP58" s="2" t="s">
        <v>975</v>
      </c>
      <c r="RQ58" s="2" t="s">
        <v>141</v>
      </c>
      <c r="RR58" s="2" t="s">
        <v>132</v>
      </c>
    </row>
    <row r="59">
      <c r="A59" s="2" t="s">
        <v>976</v>
      </c>
      <c r="B59" s="2" t="s">
        <v>121</v>
      </c>
      <c r="C59" s="2" t="s">
        <v>905</v>
      </c>
      <c r="D59" s="2" t="s">
        <v>510</v>
      </c>
      <c r="E59" s="2" t="s">
        <v>511</v>
      </c>
      <c r="F59" s="2" t="s">
        <v>977</v>
      </c>
      <c r="G59" s="2" t="s">
        <v>977</v>
      </c>
      <c r="H59" s="2" t="s">
        <v>977</v>
      </c>
      <c r="I59" s="2" t="s">
        <v>978</v>
      </c>
      <c r="J59" s="2" t="s">
        <v>127</v>
      </c>
      <c r="K59" s="2" t="s">
        <v>908</v>
      </c>
      <c r="L59" s="3">
        <v>38.7</v>
      </c>
      <c r="M59" s="3">
        <v>40.64</v>
      </c>
      <c r="N59" s="3">
        <v>89.99</v>
      </c>
      <c r="O59" s="2" t="s">
        <v>129</v>
      </c>
      <c r="P59" s="2" t="s">
        <v>475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180</v>
      </c>
      <c r="V59" s="2" t="s">
        <v>181</v>
      </c>
      <c r="W59" s="2" t="s">
        <v>297</v>
      </c>
      <c r="X59" s="2" t="s">
        <v>132</v>
      </c>
      <c r="Y59" s="2" t="s">
        <v>934</v>
      </c>
      <c r="Z59" s="4">
        <v>85</v>
      </c>
      <c r="AA59" s="4">
        <f>=ROUNDDOWN(14.1666666666667,0)</f>
      </c>
      <c r="AB59" s="5">
        <v>6</v>
      </c>
      <c r="AC59" s="2" t="s">
        <v>387</v>
      </c>
      <c r="AD59" s="4">
        <v>100</v>
      </c>
      <c r="AE59" s="4">
        <v>100</v>
      </c>
      <c r="AF59" s="6">
        <v>63</v>
      </c>
      <c r="AG59" s="6"/>
      <c r="AH59" s="7">
        <v>0.9048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37</v>
      </c>
      <c r="AQ59" s="8">
        <v>1750.41</v>
      </c>
      <c r="AR59" s="4"/>
      <c r="AS59" s="8"/>
      <c r="AT59" s="7"/>
      <c r="AU59" s="7"/>
      <c r="AV59" s="4">
        <v>37</v>
      </c>
      <c r="AW59" s="8">
        <v>1750.41</v>
      </c>
      <c r="AX59" s="4"/>
      <c r="AY59" s="8"/>
      <c r="AZ59" s="7"/>
      <c r="BA59" s="7"/>
      <c r="BB59" s="7">
        <v>1</v>
      </c>
      <c r="BC59" s="4">
        <v>37</v>
      </c>
      <c r="BD59" s="8">
        <v>1750.41</v>
      </c>
      <c r="BE59" s="4"/>
      <c r="BF59" s="8"/>
      <c r="BG59" s="7"/>
      <c r="BH59" s="7"/>
      <c r="BI59" s="7">
        <v>1</v>
      </c>
      <c r="BJ59" s="4">
        <v>37</v>
      </c>
      <c r="BK59" s="8">
        <v>1750.41</v>
      </c>
      <c r="BL59" s="2" t="s">
        <v>979</v>
      </c>
      <c r="BM59" s="7">
        <v>1</v>
      </c>
      <c r="BN59" s="7">
        <v>1</v>
      </c>
      <c r="BO59" s="4">
        <v>4</v>
      </c>
      <c r="BP59" s="8">
        <v>171.56</v>
      </c>
      <c r="BQ59" s="4"/>
      <c r="BR59" s="8"/>
      <c r="BS59" s="7"/>
      <c r="BT59" s="7"/>
      <c r="BU59" s="2" t="s">
        <v>138</v>
      </c>
      <c r="BV59" s="2" t="s">
        <v>129</v>
      </c>
      <c r="BW59" s="2" t="s">
        <v>936</v>
      </c>
      <c r="BX59" s="2" t="s">
        <v>758</v>
      </c>
      <c r="BY59" s="2" t="s">
        <v>141</v>
      </c>
      <c r="BZ59" s="2" t="s">
        <v>132</v>
      </c>
      <c r="CA59" s="4">
        <v>3</v>
      </c>
      <c r="CB59" s="8">
        <v>148.35</v>
      </c>
      <c r="CC59" s="4"/>
      <c r="CD59" s="8"/>
      <c r="CE59" s="7"/>
      <c r="CF59" s="7"/>
      <c r="CG59" s="2" t="s">
        <v>138</v>
      </c>
      <c r="CH59" s="2" t="s">
        <v>129</v>
      </c>
      <c r="CI59" s="2" t="s">
        <v>132</v>
      </c>
      <c r="CJ59" s="2" t="s">
        <v>938</v>
      </c>
      <c r="CK59" s="2" t="s">
        <v>141</v>
      </c>
      <c r="CL59" s="2" t="s">
        <v>132</v>
      </c>
      <c r="CM59" s="4">
        <v>6</v>
      </c>
      <c r="CN59" s="8">
        <v>243.78</v>
      </c>
      <c r="CO59" s="4"/>
      <c r="CP59" s="8"/>
      <c r="CQ59" s="7"/>
      <c r="CR59" s="7"/>
      <c r="CS59" s="2" t="s">
        <v>138</v>
      </c>
      <c r="CT59" s="2" t="s">
        <v>129</v>
      </c>
      <c r="CU59" s="2" t="s">
        <v>934</v>
      </c>
      <c r="CV59" s="2" t="s">
        <v>292</v>
      </c>
      <c r="CW59" s="2" t="s">
        <v>141</v>
      </c>
      <c r="CX59" s="2" t="s">
        <v>132</v>
      </c>
      <c r="CY59" s="4">
        <v>8</v>
      </c>
      <c r="CZ59" s="8">
        <v>397.28</v>
      </c>
      <c r="DA59" s="4"/>
      <c r="DB59" s="8"/>
      <c r="DC59" s="7"/>
      <c r="DD59" s="7"/>
      <c r="DE59" s="2" t="s">
        <v>138</v>
      </c>
      <c r="DF59" s="2" t="s">
        <v>129</v>
      </c>
      <c r="DG59" s="2" t="s">
        <v>824</v>
      </c>
      <c r="DH59" s="2" t="s">
        <v>609</v>
      </c>
      <c r="DI59" s="2" t="s">
        <v>141</v>
      </c>
      <c r="DJ59" s="2" t="s">
        <v>132</v>
      </c>
      <c r="DK59" s="4">
        <v>10</v>
      </c>
      <c r="DL59" s="8">
        <v>505.7</v>
      </c>
      <c r="DM59" s="4"/>
      <c r="DN59" s="8"/>
      <c r="DO59" s="7"/>
      <c r="DP59" s="7"/>
      <c r="DQ59" s="2" t="s">
        <v>138</v>
      </c>
      <c r="DR59" s="2" t="s">
        <v>129</v>
      </c>
      <c r="DS59" s="2" t="s">
        <v>281</v>
      </c>
      <c r="DT59" s="2" t="s">
        <v>816</v>
      </c>
      <c r="DU59" s="2" t="s">
        <v>141</v>
      </c>
      <c r="DV59" s="2" t="s">
        <v>132</v>
      </c>
      <c r="DW59" s="4">
        <v>2</v>
      </c>
      <c r="DX59" s="8">
        <v>101.14</v>
      </c>
      <c r="DY59" s="4"/>
      <c r="DZ59" s="8"/>
      <c r="EA59" s="7"/>
      <c r="EB59" s="7"/>
      <c r="EC59" s="2" t="s">
        <v>138</v>
      </c>
      <c r="ED59" s="2" t="s">
        <v>129</v>
      </c>
      <c r="EE59" s="2" t="s">
        <v>939</v>
      </c>
      <c r="EF59" s="2" t="s">
        <v>980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168</v>
      </c>
      <c r="EP59" s="2" t="s">
        <v>129</v>
      </c>
      <c r="EQ59" s="2" t="s">
        <v>132</v>
      </c>
      <c r="ER59" s="2" t="s">
        <v>132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481</v>
      </c>
      <c r="FB59" s="2" t="s">
        <v>129</v>
      </c>
      <c r="FC59" s="2" t="s">
        <v>132</v>
      </c>
      <c r="FD59" s="2" t="s">
        <v>132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138</v>
      </c>
      <c r="FN59" s="2" t="s">
        <v>129</v>
      </c>
      <c r="FO59" s="2" t="s">
        <v>398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138</v>
      </c>
      <c r="FZ59" s="2" t="s">
        <v>129</v>
      </c>
      <c r="GA59" s="2" t="s">
        <v>288</v>
      </c>
      <c r="GB59" s="2" t="s">
        <v>893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138</v>
      </c>
      <c r="GL59" s="2" t="s">
        <v>129</v>
      </c>
      <c r="GM59" s="2" t="s">
        <v>482</v>
      </c>
      <c r="GN59" s="2" t="s">
        <v>132</v>
      </c>
      <c r="GO59" s="2" t="s">
        <v>141</v>
      </c>
      <c r="GP59" s="2" t="s">
        <v>132</v>
      </c>
      <c r="GQ59" s="4">
        <v>2</v>
      </c>
      <c r="GR59" s="8">
        <v>87.78</v>
      </c>
      <c r="GS59" s="4"/>
      <c r="GT59" s="8"/>
      <c r="GU59" s="7"/>
      <c r="GV59" s="7"/>
      <c r="GW59" s="2" t="s">
        <v>138</v>
      </c>
      <c r="GX59" s="2" t="s">
        <v>129</v>
      </c>
      <c r="GY59" s="2" t="s">
        <v>482</v>
      </c>
      <c r="GZ59" s="2" t="s">
        <v>981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138</v>
      </c>
      <c r="HJ59" s="2" t="s">
        <v>129</v>
      </c>
      <c r="HK59" s="2" t="s">
        <v>484</v>
      </c>
      <c r="HL59" s="2" t="s">
        <v>132</v>
      </c>
      <c r="HM59" s="2" t="s">
        <v>141</v>
      </c>
      <c r="HN59" s="2" t="s">
        <v>132</v>
      </c>
      <c r="HO59" s="4">
        <v>2</v>
      </c>
      <c r="HP59" s="8">
        <v>94.82</v>
      </c>
      <c r="HQ59" s="4"/>
      <c r="HR59" s="8"/>
      <c r="HS59" s="7"/>
      <c r="HT59" s="7"/>
      <c r="HU59" s="2" t="s">
        <v>138</v>
      </c>
      <c r="HV59" s="2" t="s">
        <v>129</v>
      </c>
      <c r="HW59" s="2" t="s">
        <v>668</v>
      </c>
      <c r="HX59" s="2" t="s">
        <v>641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138</v>
      </c>
      <c r="IH59" s="2" t="s">
        <v>129</v>
      </c>
      <c r="II59" s="2" t="s">
        <v>731</v>
      </c>
      <c r="IJ59" s="2" t="s">
        <v>132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168</v>
      </c>
      <c r="IT59" s="2" t="s">
        <v>129</v>
      </c>
      <c r="IU59" s="2" t="s">
        <v>132</v>
      </c>
      <c r="IV59" s="2" t="s">
        <v>132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138</v>
      </c>
      <c r="JF59" s="2" t="s">
        <v>129</v>
      </c>
      <c r="JG59" s="2" t="s">
        <v>824</v>
      </c>
      <c r="JH59" s="2" t="s">
        <v>466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210</v>
      </c>
      <c r="KD59" s="2" t="s">
        <v>129</v>
      </c>
      <c r="KE59" s="2" t="s">
        <v>132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168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168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169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168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168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132</v>
      </c>
      <c r="MX59" s="2" t="s">
        <v>132</v>
      </c>
      <c r="MY59" s="2" t="s">
        <v>132</v>
      </c>
      <c r="MZ59" s="2" t="s">
        <v>132</v>
      </c>
      <c r="NA59" s="2" t="s">
        <v>132</v>
      </c>
      <c r="NB59" s="2" t="s">
        <v>132</v>
      </c>
      <c r="NC59" s="4"/>
      <c r="ND59" s="8"/>
      <c r="NE59" s="4"/>
      <c r="NF59" s="8"/>
      <c r="NG59" s="7"/>
      <c r="NH59" s="7"/>
      <c r="NI59" s="2" t="s">
        <v>168</v>
      </c>
      <c r="NJ59" s="2" t="s">
        <v>129</v>
      </c>
      <c r="NK59" s="2" t="s">
        <v>132</v>
      </c>
      <c r="NL59" s="2" t="s">
        <v>132</v>
      </c>
      <c r="NM59" s="2" t="s">
        <v>141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169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168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168</v>
      </c>
      <c r="PR59" s="2" t="s">
        <v>129</v>
      </c>
      <c r="PS59" s="2" t="s">
        <v>132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168</v>
      </c>
      <c r="QD59" s="2" t="s">
        <v>129</v>
      </c>
      <c r="QE59" s="2" t="s">
        <v>132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169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138</v>
      </c>
      <c r="RN59" s="2" t="s">
        <v>170</v>
      </c>
      <c r="RO59" s="2" t="s">
        <v>292</v>
      </c>
      <c r="RP59" s="2" t="s">
        <v>132</v>
      </c>
      <c r="RQ59" s="2" t="s">
        <v>141</v>
      </c>
      <c r="RR59" s="2" t="s">
        <v>132</v>
      </c>
    </row>
    <row r="60">
      <c r="A60" s="2" t="s">
        <v>982</v>
      </c>
      <c r="B60" s="2" t="s">
        <v>121</v>
      </c>
      <c r="C60" s="2" t="s">
        <v>905</v>
      </c>
      <c r="D60" s="2" t="s">
        <v>510</v>
      </c>
      <c r="E60" s="2" t="s">
        <v>511</v>
      </c>
      <c r="F60" s="2" t="s">
        <v>983</v>
      </c>
      <c r="G60" s="2" t="s">
        <v>983</v>
      </c>
      <c r="H60" s="2" t="s">
        <v>983</v>
      </c>
      <c r="I60" s="2" t="s">
        <v>984</v>
      </c>
      <c r="J60" s="2" t="s">
        <v>127</v>
      </c>
      <c r="K60" s="2" t="s">
        <v>985</v>
      </c>
      <c r="L60" s="3">
        <v>44.37</v>
      </c>
      <c r="M60" s="3">
        <v>46.59</v>
      </c>
      <c r="N60" s="3">
        <v>104.99</v>
      </c>
      <c r="O60" s="2" t="s">
        <v>129</v>
      </c>
      <c r="P60" s="2" t="s">
        <v>475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180</v>
      </c>
      <c r="V60" s="2" t="s">
        <v>181</v>
      </c>
      <c r="W60" s="2" t="s">
        <v>332</v>
      </c>
      <c r="X60" s="2" t="s">
        <v>297</v>
      </c>
      <c r="Y60" s="2" t="s">
        <v>779</v>
      </c>
      <c r="Z60" s="4">
        <v>154</v>
      </c>
      <c r="AA60" s="4">
        <f>=ROUNDDOWN(77,0)</f>
      </c>
      <c r="AB60" s="5">
        <v>2</v>
      </c>
      <c r="AC60" s="2" t="s">
        <v>132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27</v>
      </c>
      <c r="AQ60" s="8">
        <v>1560.05</v>
      </c>
      <c r="AR60" s="4"/>
      <c r="AS60" s="8"/>
      <c r="AT60" s="7"/>
      <c r="AU60" s="7"/>
      <c r="AV60" s="4">
        <v>27</v>
      </c>
      <c r="AW60" s="8">
        <v>1560.05</v>
      </c>
      <c r="AX60" s="4"/>
      <c r="AY60" s="8"/>
      <c r="AZ60" s="7"/>
      <c r="BA60" s="7"/>
      <c r="BB60" s="7">
        <v>1</v>
      </c>
      <c r="BC60" s="4">
        <v>27</v>
      </c>
      <c r="BD60" s="8">
        <v>1560.05</v>
      </c>
      <c r="BE60" s="4"/>
      <c r="BF60" s="8"/>
      <c r="BG60" s="7"/>
      <c r="BH60" s="7"/>
      <c r="BI60" s="7">
        <v>1</v>
      </c>
      <c r="BJ60" s="4">
        <v>27</v>
      </c>
      <c r="BK60" s="8">
        <v>1560.05</v>
      </c>
      <c r="BL60" s="2" t="s">
        <v>986</v>
      </c>
      <c r="BM60" s="7">
        <v>1</v>
      </c>
      <c r="BN60" s="7">
        <v>1</v>
      </c>
      <c r="BO60" s="4">
        <v>1</v>
      </c>
      <c r="BP60" s="8">
        <v>46.59</v>
      </c>
      <c r="BQ60" s="4"/>
      <c r="BR60" s="8"/>
      <c r="BS60" s="7"/>
      <c r="BT60" s="7"/>
      <c r="BU60" s="2" t="s">
        <v>138</v>
      </c>
      <c r="BV60" s="2" t="s">
        <v>129</v>
      </c>
      <c r="BW60" s="2" t="s">
        <v>987</v>
      </c>
      <c r="BX60" s="2" t="s">
        <v>829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210</v>
      </c>
      <c r="CH60" s="2" t="s">
        <v>129</v>
      </c>
      <c r="CI60" s="2" t="s">
        <v>132</v>
      </c>
      <c r="CJ60" s="2" t="s">
        <v>132</v>
      </c>
      <c r="CK60" s="2" t="s">
        <v>141</v>
      </c>
      <c r="CL60" s="2" t="s">
        <v>132</v>
      </c>
      <c r="CM60" s="4">
        <v>10</v>
      </c>
      <c r="CN60" s="8">
        <v>519.31</v>
      </c>
      <c r="CO60" s="4"/>
      <c r="CP60" s="8"/>
      <c r="CQ60" s="7"/>
      <c r="CR60" s="7"/>
      <c r="CS60" s="2" t="s">
        <v>138</v>
      </c>
      <c r="CT60" s="2" t="s">
        <v>129</v>
      </c>
      <c r="CU60" s="2" t="s">
        <v>779</v>
      </c>
      <c r="CV60" s="2" t="s">
        <v>988</v>
      </c>
      <c r="CW60" s="2" t="s">
        <v>141</v>
      </c>
      <c r="CX60" s="2" t="s">
        <v>132</v>
      </c>
      <c r="CY60" s="4"/>
      <c r="CZ60" s="8"/>
      <c r="DA60" s="4"/>
      <c r="DB60" s="8"/>
      <c r="DC60" s="7"/>
      <c r="DD60" s="7"/>
      <c r="DE60" s="2" t="s">
        <v>138</v>
      </c>
      <c r="DF60" s="2" t="s">
        <v>129</v>
      </c>
      <c r="DG60" s="2" t="s">
        <v>989</v>
      </c>
      <c r="DH60" s="2" t="s">
        <v>990</v>
      </c>
      <c r="DI60" s="2" t="s">
        <v>141</v>
      </c>
      <c r="DJ60" s="2" t="s">
        <v>132</v>
      </c>
      <c r="DK60" s="4">
        <v>5</v>
      </c>
      <c r="DL60" s="8">
        <v>341.05</v>
      </c>
      <c r="DM60" s="4"/>
      <c r="DN60" s="8"/>
      <c r="DO60" s="7"/>
      <c r="DP60" s="7"/>
      <c r="DQ60" s="2" t="s">
        <v>138</v>
      </c>
      <c r="DR60" s="2" t="s">
        <v>129</v>
      </c>
      <c r="DS60" s="2" t="s">
        <v>187</v>
      </c>
      <c r="DT60" s="2" t="s">
        <v>468</v>
      </c>
      <c r="DU60" s="2" t="s">
        <v>141</v>
      </c>
      <c r="DV60" s="2" t="s">
        <v>132</v>
      </c>
      <c r="DW60" s="4">
        <v>2</v>
      </c>
      <c r="DX60" s="8">
        <v>95.08</v>
      </c>
      <c r="DY60" s="4"/>
      <c r="DZ60" s="8"/>
      <c r="EA60" s="7"/>
      <c r="EB60" s="7"/>
      <c r="EC60" s="2" t="s">
        <v>138</v>
      </c>
      <c r="ED60" s="2" t="s">
        <v>129</v>
      </c>
      <c r="EE60" s="2" t="s">
        <v>991</v>
      </c>
      <c r="EF60" s="2" t="s">
        <v>822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168</v>
      </c>
      <c r="EP60" s="2" t="s">
        <v>129</v>
      </c>
      <c r="EQ60" s="2" t="s">
        <v>132</v>
      </c>
      <c r="ER60" s="2" t="s">
        <v>132</v>
      </c>
      <c r="ES60" s="2" t="s">
        <v>141</v>
      </c>
      <c r="ET60" s="2" t="s">
        <v>132</v>
      </c>
      <c r="EU60" s="4">
        <v>3</v>
      </c>
      <c r="EV60" s="8">
        <v>146.76</v>
      </c>
      <c r="EW60" s="4"/>
      <c r="EX60" s="8"/>
      <c r="EY60" s="7"/>
      <c r="EZ60" s="7"/>
      <c r="FA60" s="2" t="s">
        <v>138</v>
      </c>
      <c r="FB60" s="2" t="s">
        <v>129</v>
      </c>
      <c r="FC60" s="2" t="s">
        <v>193</v>
      </c>
      <c r="FD60" s="2" t="s">
        <v>254</v>
      </c>
      <c r="FE60" s="2" t="s">
        <v>141</v>
      </c>
      <c r="FF60" s="2" t="s">
        <v>132</v>
      </c>
      <c r="FG60" s="4">
        <v>4</v>
      </c>
      <c r="FH60" s="8">
        <v>201.28</v>
      </c>
      <c r="FI60" s="4"/>
      <c r="FJ60" s="8"/>
      <c r="FK60" s="7"/>
      <c r="FL60" s="7"/>
      <c r="FM60" s="2" t="s">
        <v>138</v>
      </c>
      <c r="FN60" s="2" t="s">
        <v>129</v>
      </c>
      <c r="FO60" s="2" t="s">
        <v>194</v>
      </c>
      <c r="FP60" s="2" t="s">
        <v>572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138</v>
      </c>
      <c r="FZ60" s="2" t="s">
        <v>129</v>
      </c>
      <c r="GA60" s="2" t="s">
        <v>304</v>
      </c>
      <c r="GB60" s="2" t="s">
        <v>598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138</v>
      </c>
      <c r="GL60" s="2" t="s">
        <v>129</v>
      </c>
      <c r="GM60" s="2" t="s">
        <v>482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138</v>
      </c>
      <c r="GX60" s="2" t="s">
        <v>129</v>
      </c>
      <c r="GY60" s="2" t="s">
        <v>504</v>
      </c>
      <c r="GZ60" s="2" t="s">
        <v>581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138</v>
      </c>
      <c r="HJ60" s="2" t="s">
        <v>129</v>
      </c>
      <c r="HK60" s="2" t="s">
        <v>308</v>
      </c>
      <c r="HL60" s="2" t="s">
        <v>505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138</v>
      </c>
      <c r="HV60" s="2" t="s">
        <v>129</v>
      </c>
      <c r="HW60" s="2" t="s">
        <v>286</v>
      </c>
      <c r="HX60" s="2" t="s">
        <v>917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138</v>
      </c>
      <c r="IH60" s="2" t="s">
        <v>129</v>
      </c>
      <c r="II60" s="2" t="s">
        <v>164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168</v>
      </c>
      <c r="IT60" s="2" t="s">
        <v>129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>
        <v>2</v>
      </c>
      <c r="IZ60" s="8">
        <v>209.98</v>
      </c>
      <c r="JA60" s="4"/>
      <c r="JB60" s="8"/>
      <c r="JC60" s="7"/>
      <c r="JD60" s="7"/>
      <c r="JE60" s="2" t="s">
        <v>138</v>
      </c>
      <c r="JF60" s="2" t="s">
        <v>129</v>
      </c>
      <c r="JG60" s="2" t="s">
        <v>783</v>
      </c>
      <c r="JH60" s="2" t="s">
        <v>192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132</v>
      </c>
      <c r="JR60" s="2" t="s">
        <v>132</v>
      </c>
      <c r="JS60" s="2" t="s">
        <v>132</v>
      </c>
      <c r="JT60" s="2" t="s">
        <v>132</v>
      </c>
      <c r="JU60" s="2" t="s">
        <v>132</v>
      </c>
      <c r="JV60" s="2" t="s">
        <v>132</v>
      </c>
      <c r="JW60" s="4"/>
      <c r="JX60" s="8"/>
      <c r="JY60" s="4"/>
      <c r="JZ60" s="8"/>
      <c r="KA60" s="7"/>
      <c r="KB60" s="7"/>
      <c r="KC60" s="2" t="s">
        <v>138</v>
      </c>
      <c r="KD60" s="2" t="s">
        <v>165</v>
      </c>
      <c r="KE60" s="2" t="s">
        <v>774</v>
      </c>
      <c r="KF60" s="2" t="s">
        <v>992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168</v>
      </c>
      <c r="KP60" s="2" t="s">
        <v>129</v>
      </c>
      <c r="KQ60" s="2" t="s">
        <v>132</v>
      </c>
      <c r="KR60" s="2" t="s">
        <v>132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168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169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168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168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169</v>
      </c>
      <c r="MX60" s="2" t="s">
        <v>129</v>
      </c>
      <c r="MY60" s="2" t="s">
        <v>132</v>
      </c>
      <c r="MZ60" s="2" t="s">
        <v>132</v>
      </c>
      <c r="NA60" s="2" t="s">
        <v>141</v>
      </c>
      <c r="NB60" s="2" t="s">
        <v>132</v>
      </c>
      <c r="NC60" s="4"/>
      <c r="ND60" s="8"/>
      <c r="NE60" s="4"/>
      <c r="NF60" s="8"/>
      <c r="NG60" s="7"/>
      <c r="NH60" s="7"/>
      <c r="NI60" s="2" t="s">
        <v>168</v>
      </c>
      <c r="NJ60" s="2" t="s">
        <v>129</v>
      </c>
      <c r="NK60" s="2" t="s">
        <v>132</v>
      </c>
      <c r="NL60" s="2" t="s">
        <v>132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169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168</v>
      </c>
      <c r="OT60" s="2" t="s">
        <v>129</v>
      </c>
      <c r="OU60" s="2" t="s">
        <v>132</v>
      </c>
      <c r="OV60" s="2" t="s">
        <v>132</v>
      </c>
      <c r="OW60" s="2" t="s">
        <v>141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138</v>
      </c>
      <c r="PR60" s="2" t="s">
        <v>170</v>
      </c>
      <c r="PS60" s="2" t="s">
        <v>209</v>
      </c>
      <c r="PT60" s="2" t="s">
        <v>132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168</v>
      </c>
      <c r="QD60" s="2" t="s">
        <v>129</v>
      </c>
      <c r="QE60" s="2" t="s">
        <v>132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169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138</v>
      </c>
      <c r="RN60" s="2" t="s">
        <v>170</v>
      </c>
      <c r="RO60" s="2" t="s">
        <v>358</v>
      </c>
      <c r="RP60" s="2" t="s">
        <v>993</v>
      </c>
      <c r="RQ60" s="2" t="s">
        <v>141</v>
      </c>
      <c r="RR60" s="2" t="s">
        <v>132</v>
      </c>
    </row>
    <row r="61">
      <c r="A61" s="2" t="s">
        <v>994</v>
      </c>
      <c r="B61" s="2" t="s">
        <v>121</v>
      </c>
      <c r="C61" s="2" t="s">
        <v>905</v>
      </c>
      <c r="D61" s="2" t="s">
        <v>510</v>
      </c>
      <c r="E61" s="2" t="s">
        <v>511</v>
      </c>
      <c r="F61" s="2" t="s">
        <v>995</v>
      </c>
      <c r="G61" s="2" t="s">
        <v>995</v>
      </c>
      <c r="H61" s="2" t="s">
        <v>995</v>
      </c>
      <c r="I61" s="2" t="s">
        <v>996</v>
      </c>
      <c r="J61" s="2" t="s">
        <v>127</v>
      </c>
      <c r="K61" s="2" t="s">
        <v>645</v>
      </c>
      <c r="L61" s="3">
        <v>40.38</v>
      </c>
      <c r="M61" s="3">
        <v>42.4</v>
      </c>
      <c r="N61" s="3">
        <v>89.99</v>
      </c>
      <c r="O61" s="2" t="s">
        <v>129</v>
      </c>
      <c r="P61" s="2" t="s">
        <v>475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180</v>
      </c>
      <c r="V61" s="2" t="s">
        <v>181</v>
      </c>
      <c r="W61" s="2" t="s">
        <v>332</v>
      </c>
      <c r="X61" s="2" t="s">
        <v>132</v>
      </c>
      <c r="Y61" s="2" t="s">
        <v>997</v>
      </c>
      <c r="Z61" s="4">
        <v>117</v>
      </c>
      <c r="AA61" s="4">
        <f>=ROUNDDOWN(39,0)</f>
      </c>
      <c r="AB61" s="5">
        <v>3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34</v>
      </c>
      <c r="AQ61" s="8">
        <v>1558.69</v>
      </c>
      <c r="AR61" s="4"/>
      <c r="AS61" s="8"/>
      <c r="AT61" s="7"/>
      <c r="AU61" s="7"/>
      <c r="AV61" s="4">
        <v>34</v>
      </c>
      <c r="AW61" s="8">
        <v>1558.69</v>
      </c>
      <c r="AX61" s="4"/>
      <c r="AY61" s="8"/>
      <c r="AZ61" s="7"/>
      <c r="BA61" s="7"/>
      <c r="BB61" s="7">
        <v>1</v>
      </c>
      <c r="BC61" s="4">
        <v>34</v>
      </c>
      <c r="BD61" s="8">
        <v>1558.69</v>
      </c>
      <c r="BE61" s="4"/>
      <c r="BF61" s="8"/>
      <c r="BG61" s="7"/>
      <c r="BH61" s="7"/>
      <c r="BI61" s="7">
        <v>1</v>
      </c>
      <c r="BJ61" s="4">
        <v>34</v>
      </c>
      <c r="BK61" s="8">
        <v>1558.69</v>
      </c>
      <c r="BL61" s="2" t="s">
        <v>998</v>
      </c>
      <c r="BM61" s="7">
        <v>1</v>
      </c>
      <c r="BN61" s="7">
        <v>1</v>
      </c>
      <c r="BO61" s="4">
        <v>1</v>
      </c>
      <c r="BP61" s="8">
        <v>33.58</v>
      </c>
      <c r="BQ61" s="4"/>
      <c r="BR61" s="8"/>
      <c r="BS61" s="7"/>
      <c r="BT61" s="7"/>
      <c r="BU61" s="2" t="s">
        <v>138</v>
      </c>
      <c r="BV61" s="2" t="s">
        <v>129</v>
      </c>
      <c r="BW61" s="2" t="s">
        <v>999</v>
      </c>
      <c r="BX61" s="2" t="s">
        <v>337</v>
      </c>
      <c r="BY61" s="2" t="s">
        <v>141</v>
      </c>
      <c r="BZ61" s="2" t="s">
        <v>132</v>
      </c>
      <c r="CA61" s="4"/>
      <c r="CB61" s="8"/>
      <c r="CC61" s="4"/>
      <c r="CD61" s="8"/>
      <c r="CE61" s="7"/>
      <c r="CF61" s="7"/>
      <c r="CG61" s="2" t="s">
        <v>210</v>
      </c>
      <c r="CH61" s="2" t="s">
        <v>129</v>
      </c>
      <c r="CI61" s="2" t="s">
        <v>132</v>
      </c>
      <c r="CJ61" s="2" t="s">
        <v>132</v>
      </c>
      <c r="CK61" s="2" t="s">
        <v>141</v>
      </c>
      <c r="CL61" s="2" t="s">
        <v>132</v>
      </c>
      <c r="CM61" s="4">
        <v>11</v>
      </c>
      <c r="CN61" s="8">
        <v>540.13</v>
      </c>
      <c r="CO61" s="4"/>
      <c r="CP61" s="8"/>
      <c r="CQ61" s="7"/>
      <c r="CR61" s="7"/>
      <c r="CS61" s="2" t="s">
        <v>138</v>
      </c>
      <c r="CT61" s="2" t="s">
        <v>129</v>
      </c>
      <c r="CU61" s="2" t="s">
        <v>997</v>
      </c>
      <c r="CV61" s="2" t="s">
        <v>701</v>
      </c>
      <c r="CW61" s="2" t="s">
        <v>141</v>
      </c>
      <c r="CX61" s="2" t="s">
        <v>132</v>
      </c>
      <c r="CY61" s="4"/>
      <c r="CZ61" s="8"/>
      <c r="DA61" s="4"/>
      <c r="DB61" s="8"/>
      <c r="DC61" s="7"/>
      <c r="DD61" s="7"/>
      <c r="DE61" s="2" t="s">
        <v>138</v>
      </c>
      <c r="DF61" s="2" t="s">
        <v>129</v>
      </c>
      <c r="DG61" s="2" t="s">
        <v>1000</v>
      </c>
      <c r="DH61" s="2" t="s">
        <v>845</v>
      </c>
      <c r="DI61" s="2" t="s">
        <v>141</v>
      </c>
      <c r="DJ61" s="2" t="s">
        <v>132</v>
      </c>
      <c r="DK61" s="4">
        <v>3</v>
      </c>
      <c r="DL61" s="8">
        <v>152.46</v>
      </c>
      <c r="DM61" s="4"/>
      <c r="DN61" s="8"/>
      <c r="DO61" s="7"/>
      <c r="DP61" s="7"/>
      <c r="DQ61" s="2" t="s">
        <v>138</v>
      </c>
      <c r="DR61" s="2" t="s">
        <v>129</v>
      </c>
      <c r="DS61" s="2" t="s">
        <v>187</v>
      </c>
      <c r="DT61" s="2" t="s">
        <v>770</v>
      </c>
      <c r="DU61" s="2" t="s">
        <v>141</v>
      </c>
      <c r="DV61" s="2" t="s">
        <v>132</v>
      </c>
      <c r="DW61" s="4">
        <v>6</v>
      </c>
      <c r="DX61" s="8">
        <v>245.64</v>
      </c>
      <c r="DY61" s="4"/>
      <c r="DZ61" s="8"/>
      <c r="EA61" s="7"/>
      <c r="EB61" s="7"/>
      <c r="EC61" s="2" t="s">
        <v>138</v>
      </c>
      <c r="ED61" s="2" t="s">
        <v>129</v>
      </c>
      <c r="EE61" s="2" t="s">
        <v>700</v>
      </c>
      <c r="EF61" s="2" t="s">
        <v>1001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168</v>
      </c>
      <c r="EP61" s="2" t="s">
        <v>129</v>
      </c>
      <c r="EQ61" s="2" t="s">
        <v>132</v>
      </c>
      <c r="ER61" s="2" t="s">
        <v>132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481</v>
      </c>
      <c r="FB61" s="2" t="s">
        <v>129</v>
      </c>
      <c r="FC61" s="2" t="s">
        <v>132</v>
      </c>
      <c r="FD61" s="2" t="s">
        <v>132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138</v>
      </c>
      <c r="FN61" s="2" t="s">
        <v>129</v>
      </c>
      <c r="FO61" s="2" t="s">
        <v>1002</v>
      </c>
      <c r="FP61" s="2" t="s">
        <v>893</v>
      </c>
      <c r="FQ61" s="2" t="s">
        <v>141</v>
      </c>
      <c r="FR61" s="2" t="s">
        <v>132</v>
      </c>
      <c r="FS61" s="4">
        <v>8</v>
      </c>
      <c r="FT61" s="8">
        <v>374.88</v>
      </c>
      <c r="FU61" s="4"/>
      <c r="FV61" s="8"/>
      <c r="FW61" s="7"/>
      <c r="FX61" s="7"/>
      <c r="FY61" s="2" t="s">
        <v>138</v>
      </c>
      <c r="FZ61" s="2" t="s">
        <v>129</v>
      </c>
      <c r="GA61" s="2" t="s">
        <v>304</v>
      </c>
      <c r="GB61" s="2" t="s">
        <v>1003</v>
      </c>
      <c r="GC61" s="2" t="s">
        <v>141</v>
      </c>
      <c r="GD61" s="2" t="s">
        <v>132</v>
      </c>
      <c r="GE61" s="4">
        <v>5</v>
      </c>
      <c r="GF61" s="8">
        <v>212</v>
      </c>
      <c r="GG61" s="4"/>
      <c r="GH61" s="8"/>
      <c r="GI61" s="7"/>
      <c r="GJ61" s="7"/>
      <c r="GK61" s="2" t="s">
        <v>138</v>
      </c>
      <c r="GL61" s="2" t="s">
        <v>129</v>
      </c>
      <c r="GM61" s="2" t="s">
        <v>482</v>
      </c>
      <c r="GN61" s="2" t="s">
        <v>1004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159</v>
      </c>
      <c r="GX61" s="2" t="s">
        <v>129</v>
      </c>
      <c r="GY61" s="2" t="s">
        <v>132</v>
      </c>
      <c r="GZ61" s="2" t="s">
        <v>132</v>
      </c>
      <c r="HA61" s="2" t="s">
        <v>141</v>
      </c>
      <c r="HB61" s="2" t="s">
        <v>132</v>
      </c>
      <c r="HC61" s="4"/>
      <c r="HD61" s="8"/>
      <c r="HE61" s="4"/>
      <c r="HF61" s="8"/>
      <c r="HG61" s="7"/>
      <c r="HH61" s="7"/>
      <c r="HI61" s="2" t="s">
        <v>138</v>
      </c>
      <c r="HJ61" s="2" t="s">
        <v>129</v>
      </c>
      <c r="HK61" s="2" t="s">
        <v>308</v>
      </c>
      <c r="HL61" s="2" t="s">
        <v>132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138</v>
      </c>
      <c r="HV61" s="2" t="s">
        <v>129</v>
      </c>
      <c r="HW61" s="2" t="s">
        <v>705</v>
      </c>
      <c r="HX61" s="2" t="s">
        <v>1005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138</v>
      </c>
      <c r="IH61" s="2" t="s">
        <v>129</v>
      </c>
      <c r="II61" s="2" t="s">
        <v>720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168</v>
      </c>
      <c r="IT61" s="2" t="s">
        <v>129</v>
      </c>
      <c r="IU61" s="2" t="s">
        <v>132</v>
      </c>
      <c r="IV61" s="2" t="s">
        <v>132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138</v>
      </c>
      <c r="JF61" s="2" t="s">
        <v>129</v>
      </c>
      <c r="JG61" s="2" t="s">
        <v>1006</v>
      </c>
      <c r="JH61" s="2" t="s">
        <v>132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132</v>
      </c>
      <c r="JR61" s="2" t="s">
        <v>132</v>
      </c>
      <c r="JS61" s="2" t="s">
        <v>132</v>
      </c>
      <c r="JT61" s="2" t="s">
        <v>132</v>
      </c>
      <c r="JU61" s="2" t="s">
        <v>132</v>
      </c>
      <c r="JV61" s="2" t="s">
        <v>132</v>
      </c>
      <c r="JW61" s="4"/>
      <c r="JX61" s="8"/>
      <c r="JY61" s="4"/>
      <c r="JZ61" s="8"/>
      <c r="KA61" s="7"/>
      <c r="KB61" s="7"/>
      <c r="KC61" s="2" t="s">
        <v>138</v>
      </c>
      <c r="KD61" s="2" t="s">
        <v>165</v>
      </c>
      <c r="KE61" s="2" t="s">
        <v>357</v>
      </c>
      <c r="KF61" s="2" t="s">
        <v>259</v>
      </c>
      <c r="KG61" s="2" t="s">
        <v>141</v>
      </c>
      <c r="KH61" s="2" t="s">
        <v>132</v>
      </c>
      <c r="KI61" s="4"/>
      <c r="KJ61" s="8"/>
      <c r="KK61" s="4"/>
      <c r="KL61" s="8"/>
      <c r="KM61" s="7"/>
      <c r="KN61" s="7"/>
      <c r="KO61" s="2" t="s">
        <v>168</v>
      </c>
      <c r="KP61" s="2" t="s">
        <v>129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168</v>
      </c>
      <c r="LB61" s="2" t="s">
        <v>129</v>
      </c>
      <c r="LC61" s="2" t="s">
        <v>132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169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168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168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169</v>
      </c>
      <c r="MX61" s="2" t="s">
        <v>129</v>
      </c>
      <c r="MY61" s="2" t="s">
        <v>132</v>
      </c>
      <c r="MZ61" s="2" t="s">
        <v>132</v>
      </c>
      <c r="NA61" s="2" t="s">
        <v>141</v>
      </c>
      <c r="NB61" s="2" t="s">
        <v>132</v>
      </c>
      <c r="NC61" s="4"/>
      <c r="ND61" s="8"/>
      <c r="NE61" s="4"/>
      <c r="NF61" s="8"/>
      <c r="NG61" s="7"/>
      <c r="NH61" s="7"/>
      <c r="NI61" s="2" t="s">
        <v>168</v>
      </c>
      <c r="NJ61" s="2" t="s">
        <v>129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168</v>
      </c>
      <c r="NV61" s="2" t="s">
        <v>170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169</v>
      </c>
      <c r="OH61" s="2" t="s">
        <v>129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168</v>
      </c>
      <c r="OT61" s="2" t="s">
        <v>129</v>
      </c>
      <c r="OU61" s="2" t="s">
        <v>132</v>
      </c>
      <c r="OV61" s="2" t="s">
        <v>132</v>
      </c>
      <c r="OW61" s="2" t="s">
        <v>141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138</v>
      </c>
      <c r="PR61" s="2" t="s">
        <v>170</v>
      </c>
      <c r="PS61" s="2" t="s">
        <v>346</v>
      </c>
      <c r="PT61" s="2" t="s">
        <v>132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168</v>
      </c>
      <c r="QP61" s="2" t="s">
        <v>170</v>
      </c>
      <c r="QQ61" s="2" t="s">
        <v>132</v>
      </c>
      <c r="QR61" s="2" t="s">
        <v>132</v>
      </c>
      <c r="QS61" s="2" t="s">
        <v>141</v>
      </c>
      <c r="QT61" s="2" t="s">
        <v>132</v>
      </c>
      <c r="QU61" s="4"/>
      <c r="QV61" s="8"/>
      <c r="QW61" s="4"/>
      <c r="QX61" s="8"/>
      <c r="QY61" s="7"/>
      <c r="QZ61" s="7"/>
      <c r="RA61" s="2" t="s">
        <v>169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138</v>
      </c>
      <c r="RN61" s="2" t="s">
        <v>170</v>
      </c>
      <c r="RO61" s="2" t="s">
        <v>1007</v>
      </c>
      <c r="RP61" s="2" t="s">
        <v>132</v>
      </c>
      <c r="RQ61" s="2" t="s">
        <v>141</v>
      </c>
      <c r="RR61" s="2" t="s">
        <v>132</v>
      </c>
    </row>
    <row r="62">
      <c r="A62" s="2" t="s">
        <v>1008</v>
      </c>
      <c r="B62" s="2" t="s">
        <v>121</v>
      </c>
      <c r="C62" s="2" t="s">
        <v>905</v>
      </c>
      <c r="D62" s="2" t="s">
        <v>510</v>
      </c>
      <c r="E62" s="2" t="s">
        <v>511</v>
      </c>
      <c r="F62" s="2" t="s">
        <v>1009</v>
      </c>
      <c r="G62" s="2" t="s">
        <v>1009</v>
      </c>
      <c r="H62" s="2" t="s">
        <v>1009</v>
      </c>
      <c r="I62" s="2" t="s">
        <v>955</v>
      </c>
      <c r="J62" s="2" t="s">
        <v>127</v>
      </c>
      <c r="K62" s="2" t="s">
        <v>1010</v>
      </c>
      <c r="L62" s="3">
        <v>45.25</v>
      </c>
      <c r="M62" s="3">
        <v>47.51</v>
      </c>
      <c r="N62" s="3">
        <v>99.99</v>
      </c>
      <c r="O62" s="2" t="s">
        <v>129</v>
      </c>
      <c r="P62" s="2" t="s">
        <v>475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180</v>
      </c>
      <c r="V62" s="2" t="s">
        <v>181</v>
      </c>
      <c r="W62" s="2" t="s">
        <v>332</v>
      </c>
      <c r="X62" s="2" t="s">
        <v>132</v>
      </c>
      <c r="Y62" s="2" t="s">
        <v>997</v>
      </c>
      <c r="Z62" s="4">
        <v>100</v>
      </c>
      <c r="AA62" s="4">
        <f>=ROUNDDOWN(27.7777777777778,0)</f>
      </c>
      <c r="AB62" s="5">
        <v>3.6</v>
      </c>
      <c r="AC62" s="2" t="s">
        <v>457</v>
      </c>
      <c r="AD62" s="4">
        <v>100</v>
      </c>
      <c r="AE62" s="4">
        <v>100</v>
      </c>
      <c r="AF62" s="6">
        <v>65</v>
      </c>
      <c r="AG62" s="6"/>
      <c r="AH62" s="7">
        <v>0.8413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27</v>
      </c>
      <c r="AQ62" s="8">
        <v>1448.18</v>
      </c>
      <c r="AR62" s="4"/>
      <c r="AS62" s="8"/>
      <c r="AT62" s="7"/>
      <c r="AU62" s="7"/>
      <c r="AV62" s="4">
        <v>27</v>
      </c>
      <c r="AW62" s="8">
        <v>1448.18</v>
      </c>
      <c r="AX62" s="4"/>
      <c r="AY62" s="8"/>
      <c r="AZ62" s="7"/>
      <c r="BA62" s="7"/>
      <c r="BB62" s="7">
        <v>1</v>
      </c>
      <c r="BC62" s="4">
        <v>27</v>
      </c>
      <c r="BD62" s="8">
        <v>1448.18</v>
      </c>
      <c r="BE62" s="4"/>
      <c r="BF62" s="8"/>
      <c r="BG62" s="7"/>
      <c r="BH62" s="7"/>
      <c r="BI62" s="7">
        <v>1</v>
      </c>
      <c r="BJ62" s="4">
        <v>27</v>
      </c>
      <c r="BK62" s="8">
        <v>1448.18</v>
      </c>
      <c r="BL62" s="2" t="s">
        <v>1011</v>
      </c>
      <c r="BM62" s="7">
        <v>1</v>
      </c>
      <c r="BN62" s="7">
        <v>1</v>
      </c>
      <c r="BO62" s="4">
        <v>8</v>
      </c>
      <c r="BP62" s="8">
        <v>370.48</v>
      </c>
      <c r="BQ62" s="4"/>
      <c r="BR62" s="8"/>
      <c r="BS62" s="7"/>
      <c r="BT62" s="7"/>
      <c r="BU62" s="2" t="s">
        <v>138</v>
      </c>
      <c r="BV62" s="2" t="s">
        <v>129</v>
      </c>
      <c r="BW62" s="2" t="s">
        <v>999</v>
      </c>
      <c r="BX62" s="2" t="s">
        <v>987</v>
      </c>
      <c r="BY62" s="2" t="s">
        <v>141</v>
      </c>
      <c r="BZ62" s="2" t="s">
        <v>132</v>
      </c>
      <c r="CA62" s="4"/>
      <c r="CB62" s="8"/>
      <c r="CC62" s="4"/>
      <c r="CD62" s="8"/>
      <c r="CE62" s="7"/>
      <c r="CF62" s="7"/>
      <c r="CG62" s="2" t="s">
        <v>210</v>
      </c>
      <c r="CH62" s="2" t="s">
        <v>129</v>
      </c>
      <c r="CI62" s="2" t="s">
        <v>132</v>
      </c>
      <c r="CJ62" s="2" t="s">
        <v>132</v>
      </c>
      <c r="CK62" s="2" t="s">
        <v>141</v>
      </c>
      <c r="CL62" s="2" t="s">
        <v>132</v>
      </c>
      <c r="CM62" s="4">
        <v>11</v>
      </c>
      <c r="CN62" s="8">
        <v>688.73</v>
      </c>
      <c r="CO62" s="4"/>
      <c r="CP62" s="8"/>
      <c r="CQ62" s="7"/>
      <c r="CR62" s="7"/>
      <c r="CS62" s="2" t="s">
        <v>138</v>
      </c>
      <c r="CT62" s="2" t="s">
        <v>129</v>
      </c>
      <c r="CU62" s="2" t="s">
        <v>997</v>
      </c>
      <c r="CV62" s="2" t="s">
        <v>1012</v>
      </c>
      <c r="CW62" s="2" t="s">
        <v>141</v>
      </c>
      <c r="CX62" s="2" t="s">
        <v>132</v>
      </c>
      <c r="CY62" s="4">
        <v>2</v>
      </c>
      <c r="CZ62" s="8">
        <v>106.98</v>
      </c>
      <c r="DA62" s="4"/>
      <c r="DB62" s="8"/>
      <c r="DC62" s="7"/>
      <c r="DD62" s="7"/>
      <c r="DE62" s="2" t="s">
        <v>138</v>
      </c>
      <c r="DF62" s="2" t="s">
        <v>129</v>
      </c>
      <c r="DG62" s="2" t="s">
        <v>1013</v>
      </c>
      <c r="DH62" s="2" t="s">
        <v>798</v>
      </c>
      <c r="DI62" s="2" t="s">
        <v>141</v>
      </c>
      <c r="DJ62" s="2" t="s">
        <v>132</v>
      </c>
      <c r="DK62" s="4"/>
      <c r="DL62" s="8"/>
      <c r="DM62" s="4"/>
      <c r="DN62" s="8"/>
      <c r="DO62" s="7"/>
      <c r="DP62" s="7"/>
      <c r="DQ62" s="2" t="s">
        <v>138</v>
      </c>
      <c r="DR62" s="2" t="s">
        <v>129</v>
      </c>
      <c r="DS62" s="2" t="s">
        <v>187</v>
      </c>
      <c r="DT62" s="2" t="s">
        <v>1014</v>
      </c>
      <c r="DU62" s="2" t="s">
        <v>141</v>
      </c>
      <c r="DV62" s="2" t="s">
        <v>132</v>
      </c>
      <c r="DW62" s="4">
        <v>2</v>
      </c>
      <c r="DX62" s="8">
        <v>93.34</v>
      </c>
      <c r="DY62" s="4"/>
      <c r="DZ62" s="8"/>
      <c r="EA62" s="7"/>
      <c r="EB62" s="7"/>
      <c r="EC62" s="2" t="s">
        <v>138</v>
      </c>
      <c r="ED62" s="2" t="s">
        <v>129</v>
      </c>
      <c r="EE62" s="2" t="s">
        <v>700</v>
      </c>
      <c r="EF62" s="2" t="s">
        <v>700</v>
      </c>
      <c r="EG62" s="2" t="s">
        <v>141</v>
      </c>
      <c r="EH62" s="2" t="s">
        <v>132</v>
      </c>
      <c r="EI62" s="4"/>
      <c r="EJ62" s="8"/>
      <c r="EK62" s="4"/>
      <c r="EL62" s="8"/>
      <c r="EM62" s="7"/>
      <c r="EN62" s="7"/>
      <c r="EO62" s="2" t="s">
        <v>168</v>
      </c>
      <c r="EP62" s="2" t="s">
        <v>129</v>
      </c>
      <c r="EQ62" s="2" t="s">
        <v>132</v>
      </c>
      <c r="ER62" s="2" t="s">
        <v>132</v>
      </c>
      <c r="ES62" s="2" t="s">
        <v>141</v>
      </c>
      <c r="ET62" s="2" t="s">
        <v>132</v>
      </c>
      <c r="EU62" s="4"/>
      <c r="EV62" s="8"/>
      <c r="EW62" s="4"/>
      <c r="EX62" s="8"/>
      <c r="EY62" s="7"/>
      <c r="EZ62" s="7"/>
      <c r="FA62" s="2" t="s">
        <v>481</v>
      </c>
      <c r="FB62" s="2" t="s">
        <v>129</v>
      </c>
      <c r="FC62" s="2" t="s">
        <v>132</v>
      </c>
      <c r="FD62" s="2" t="s">
        <v>132</v>
      </c>
      <c r="FE62" s="2" t="s">
        <v>141</v>
      </c>
      <c r="FF62" s="2" t="s">
        <v>132</v>
      </c>
      <c r="FG62" s="4"/>
      <c r="FH62" s="8"/>
      <c r="FI62" s="4"/>
      <c r="FJ62" s="8"/>
      <c r="FK62" s="7"/>
      <c r="FL62" s="7"/>
      <c r="FM62" s="2" t="s">
        <v>138</v>
      </c>
      <c r="FN62" s="2" t="s">
        <v>129</v>
      </c>
      <c r="FO62" s="2" t="s">
        <v>194</v>
      </c>
      <c r="FP62" s="2" t="s">
        <v>855</v>
      </c>
      <c r="FQ62" s="2" t="s">
        <v>141</v>
      </c>
      <c r="FR62" s="2" t="s">
        <v>132</v>
      </c>
      <c r="FS62" s="4">
        <v>1</v>
      </c>
      <c r="FT62" s="8">
        <v>52.51</v>
      </c>
      <c r="FU62" s="4"/>
      <c r="FV62" s="8"/>
      <c r="FW62" s="7"/>
      <c r="FX62" s="7"/>
      <c r="FY62" s="2" t="s">
        <v>138</v>
      </c>
      <c r="FZ62" s="2" t="s">
        <v>129</v>
      </c>
      <c r="GA62" s="2" t="s">
        <v>304</v>
      </c>
      <c r="GB62" s="2" t="s">
        <v>158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138</v>
      </c>
      <c r="GL62" s="2" t="s">
        <v>129</v>
      </c>
      <c r="GM62" s="2" t="s">
        <v>482</v>
      </c>
      <c r="GN62" s="2" t="s">
        <v>132</v>
      </c>
      <c r="GO62" s="2" t="s">
        <v>141</v>
      </c>
      <c r="GP62" s="2" t="s">
        <v>132</v>
      </c>
      <c r="GQ62" s="4"/>
      <c r="GR62" s="8"/>
      <c r="GS62" s="4"/>
      <c r="GT62" s="8"/>
      <c r="GU62" s="7"/>
      <c r="GV62" s="7"/>
      <c r="GW62" s="2" t="s">
        <v>159</v>
      </c>
      <c r="GX62" s="2" t="s">
        <v>129</v>
      </c>
      <c r="GY62" s="2" t="s">
        <v>132</v>
      </c>
      <c r="GZ62" s="2" t="s">
        <v>132</v>
      </c>
      <c r="HA62" s="2" t="s">
        <v>141</v>
      </c>
      <c r="HB62" s="2" t="s">
        <v>132</v>
      </c>
      <c r="HC62" s="4"/>
      <c r="HD62" s="8"/>
      <c r="HE62" s="4"/>
      <c r="HF62" s="8"/>
      <c r="HG62" s="7"/>
      <c r="HH62" s="7"/>
      <c r="HI62" s="2" t="s">
        <v>138</v>
      </c>
      <c r="HJ62" s="2" t="s">
        <v>129</v>
      </c>
      <c r="HK62" s="2" t="s">
        <v>352</v>
      </c>
      <c r="HL62" s="2" t="s">
        <v>132</v>
      </c>
      <c r="HM62" s="2" t="s">
        <v>141</v>
      </c>
      <c r="HN62" s="2" t="s">
        <v>132</v>
      </c>
      <c r="HO62" s="4">
        <v>3</v>
      </c>
      <c r="HP62" s="8">
        <v>136.14</v>
      </c>
      <c r="HQ62" s="4"/>
      <c r="HR62" s="8"/>
      <c r="HS62" s="7"/>
      <c r="HT62" s="7"/>
      <c r="HU62" s="2" t="s">
        <v>138</v>
      </c>
      <c r="HV62" s="2" t="s">
        <v>129</v>
      </c>
      <c r="HW62" s="2" t="s">
        <v>705</v>
      </c>
      <c r="HX62" s="2" t="s">
        <v>726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138</v>
      </c>
      <c r="IH62" s="2" t="s">
        <v>129</v>
      </c>
      <c r="II62" s="2" t="s">
        <v>164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168</v>
      </c>
      <c r="IT62" s="2" t="s">
        <v>129</v>
      </c>
      <c r="IU62" s="2" t="s">
        <v>132</v>
      </c>
      <c r="IV62" s="2" t="s">
        <v>132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138</v>
      </c>
      <c r="JF62" s="2" t="s">
        <v>129</v>
      </c>
      <c r="JG62" s="2" t="s">
        <v>1006</v>
      </c>
      <c r="JH62" s="2" t="s">
        <v>1015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138</v>
      </c>
      <c r="KD62" s="2" t="s">
        <v>165</v>
      </c>
      <c r="KE62" s="2" t="s">
        <v>357</v>
      </c>
      <c r="KF62" s="2" t="s">
        <v>344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168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168</v>
      </c>
      <c r="LB62" s="2" t="s">
        <v>129</v>
      </c>
      <c r="LC62" s="2" t="s">
        <v>132</v>
      </c>
      <c r="LD62" s="2" t="s">
        <v>132</v>
      </c>
      <c r="LE62" s="2" t="s">
        <v>141</v>
      </c>
      <c r="LF62" s="2" t="s">
        <v>132</v>
      </c>
      <c r="LG62" s="4"/>
      <c r="LH62" s="8"/>
      <c r="LI62" s="4"/>
      <c r="LJ62" s="8"/>
      <c r="LK62" s="7"/>
      <c r="LL62" s="7"/>
      <c r="LM62" s="2" t="s">
        <v>169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168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168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169</v>
      </c>
      <c r="MX62" s="2" t="s">
        <v>129</v>
      </c>
      <c r="MY62" s="2" t="s">
        <v>132</v>
      </c>
      <c r="MZ62" s="2" t="s">
        <v>132</v>
      </c>
      <c r="NA62" s="2" t="s">
        <v>141</v>
      </c>
      <c r="NB62" s="2" t="s">
        <v>132</v>
      </c>
      <c r="NC62" s="4"/>
      <c r="ND62" s="8"/>
      <c r="NE62" s="4"/>
      <c r="NF62" s="8"/>
      <c r="NG62" s="7"/>
      <c r="NH62" s="7"/>
      <c r="NI62" s="2" t="s">
        <v>168</v>
      </c>
      <c r="NJ62" s="2" t="s">
        <v>129</v>
      </c>
      <c r="NK62" s="2" t="s">
        <v>132</v>
      </c>
      <c r="NL62" s="2" t="s">
        <v>132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168</v>
      </c>
      <c r="NV62" s="2" t="s">
        <v>170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169</v>
      </c>
      <c r="OH62" s="2" t="s">
        <v>129</v>
      </c>
      <c r="OI62" s="2" t="s">
        <v>132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168</v>
      </c>
      <c r="OT62" s="2" t="s">
        <v>129</v>
      </c>
      <c r="OU62" s="2" t="s">
        <v>132</v>
      </c>
      <c r="OV62" s="2" t="s">
        <v>132</v>
      </c>
      <c r="OW62" s="2" t="s">
        <v>141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138</v>
      </c>
      <c r="PR62" s="2" t="s">
        <v>170</v>
      </c>
      <c r="PS62" s="2" t="s">
        <v>209</v>
      </c>
      <c r="PT62" s="2" t="s">
        <v>132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168</v>
      </c>
      <c r="QP62" s="2" t="s">
        <v>170</v>
      </c>
      <c r="QQ62" s="2" t="s">
        <v>132</v>
      </c>
      <c r="QR62" s="2" t="s">
        <v>132</v>
      </c>
      <c r="QS62" s="2" t="s">
        <v>141</v>
      </c>
      <c r="QT62" s="2" t="s">
        <v>132</v>
      </c>
      <c r="QU62" s="4"/>
      <c r="QV62" s="8"/>
      <c r="QW62" s="4"/>
      <c r="QX62" s="8"/>
      <c r="QY62" s="7"/>
      <c r="QZ62" s="7"/>
      <c r="RA62" s="2" t="s">
        <v>169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138</v>
      </c>
      <c r="RN62" s="2" t="s">
        <v>170</v>
      </c>
      <c r="RO62" s="2" t="s">
        <v>1007</v>
      </c>
      <c r="RP62" s="2" t="s">
        <v>132</v>
      </c>
      <c r="RQ62" s="2" t="s">
        <v>141</v>
      </c>
      <c r="RR62" s="2" t="s">
        <v>132</v>
      </c>
    </row>
    <row r="63">
      <c r="A63" s="2" t="s">
        <v>1016</v>
      </c>
      <c r="B63" s="2" t="s">
        <v>121</v>
      </c>
      <c r="C63" s="2" t="s">
        <v>905</v>
      </c>
      <c r="D63" s="2" t="s">
        <v>510</v>
      </c>
      <c r="E63" s="2" t="s">
        <v>511</v>
      </c>
      <c r="F63" s="2" t="s">
        <v>1017</v>
      </c>
      <c r="G63" s="2" t="s">
        <v>1017</v>
      </c>
      <c r="H63" s="2" t="s">
        <v>1017</v>
      </c>
      <c r="I63" s="2" t="s">
        <v>1018</v>
      </c>
      <c r="J63" s="2" t="s">
        <v>127</v>
      </c>
      <c r="K63" s="2" t="s">
        <v>561</v>
      </c>
      <c r="L63" s="3">
        <v>71.54</v>
      </c>
      <c r="M63" s="3">
        <v>75.12</v>
      </c>
      <c r="N63" s="3">
        <v>157.99</v>
      </c>
      <c r="O63" s="2" t="s">
        <v>129</v>
      </c>
      <c r="P63" s="2" t="s">
        <v>475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132</v>
      </c>
      <c r="V63" s="2" t="s">
        <v>181</v>
      </c>
      <c r="W63" s="2" t="s">
        <v>332</v>
      </c>
      <c r="X63" s="2" t="s">
        <v>132</v>
      </c>
      <c r="Y63" s="2" t="s">
        <v>1019</v>
      </c>
      <c r="Z63" s="4">
        <v>79</v>
      </c>
      <c r="AA63" s="4">
        <f>=ROUNDDOWN(39.5,0)</f>
      </c>
      <c r="AB63" s="5">
        <v>2</v>
      </c>
      <c r="AC63" s="2" t="s">
        <v>132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15</v>
      </c>
      <c r="AQ63" s="8">
        <v>1117.82</v>
      </c>
      <c r="AR63" s="4"/>
      <c r="AS63" s="8"/>
      <c r="AT63" s="7"/>
      <c r="AU63" s="7"/>
      <c r="AV63" s="4">
        <v>15</v>
      </c>
      <c r="AW63" s="8">
        <v>1117.82</v>
      </c>
      <c r="AX63" s="4"/>
      <c r="AY63" s="8"/>
      <c r="AZ63" s="7"/>
      <c r="BA63" s="7"/>
      <c r="BB63" s="7">
        <v>1</v>
      </c>
      <c r="BC63" s="4">
        <v>15</v>
      </c>
      <c r="BD63" s="8">
        <v>1117.82</v>
      </c>
      <c r="BE63" s="4"/>
      <c r="BF63" s="8"/>
      <c r="BG63" s="7"/>
      <c r="BH63" s="7"/>
      <c r="BI63" s="7">
        <v>1</v>
      </c>
      <c r="BJ63" s="4">
        <v>15</v>
      </c>
      <c r="BK63" s="8">
        <v>1117.82</v>
      </c>
      <c r="BL63" s="2" t="s">
        <v>1020</v>
      </c>
      <c r="BM63" s="7">
        <v>1</v>
      </c>
      <c r="BN63" s="7">
        <v>1</v>
      </c>
      <c r="BO63" s="4">
        <v>8</v>
      </c>
      <c r="BP63" s="8">
        <v>555.09</v>
      </c>
      <c r="BQ63" s="4"/>
      <c r="BR63" s="8"/>
      <c r="BS63" s="7"/>
      <c r="BT63" s="7"/>
      <c r="BU63" s="2" t="s">
        <v>138</v>
      </c>
      <c r="BV63" s="2" t="s">
        <v>129</v>
      </c>
      <c r="BW63" s="2" t="s">
        <v>139</v>
      </c>
      <c r="BX63" s="2" t="s">
        <v>166</v>
      </c>
      <c r="BY63" s="2" t="s">
        <v>141</v>
      </c>
      <c r="BZ63" s="2" t="s">
        <v>132</v>
      </c>
      <c r="CA63" s="4"/>
      <c r="CB63" s="8"/>
      <c r="CC63" s="4"/>
      <c r="CD63" s="8"/>
      <c r="CE63" s="7"/>
      <c r="CF63" s="7"/>
      <c r="CG63" s="2" t="s">
        <v>1021</v>
      </c>
      <c r="CH63" s="2" t="s">
        <v>170</v>
      </c>
      <c r="CI63" s="2" t="s">
        <v>132</v>
      </c>
      <c r="CJ63" s="2" t="s">
        <v>520</v>
      </c>
      <c r="CK63" s="2" t="s">
        <v>141</v>
      </c>
      <c r="CL63" s="2" t="s">
        <v>132</v>
      </c>
      <c r="CM63" s="4">
        <v>3</v>
      </c>
      <c r="CN63" s="8">
        <v>261.66</v>
      </c>
      <c r="CO63" s="4"/>
      <c r="CP63" s="8"/>
      <c r="CQ63" s="7"/>
      <c r="CR63" s="7"/>
      <c r="CS63" s="2" t="s">
        <v>138</v>
      </c>
      <c r="CT63" s="2" t="s">
        <v>129</v>
      </c>
      <c r="CU63" s="2" t="s">
        <v>1022</v>
      </c>
      <c r="CV63" s="2" t="s">
        <v>1023</v>
      </c>
      <c r="CW63" s="2" t="s">
        <v>141</v>
      </c>
      <c r="CX63" s="2" t="s">
        <v>132</v>
      </c>
      <c r="CY63" s="4">
        <v>1</v>
      </c>
      <c r="CZ63" s="8">
        <v>80.77</v>
      </c>
      <c r="DA63" s="4"/>
      <c r="DB63" s="8"/>
      <c r="DC63" s="7"/>
      <c r="DD63" s="7"/>
      <c r="DE63" s="2" t="s">
        <v>138</v>
      </c>
      <c r="DF63" s="2" t="s">
        <v>129</v>
      </c>
      <c r="DG63" s="2" t="s">
        <v>1024</v>
      </c>
      <c r="DH63" s="2" t="s">
        <v>1025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138</v>
      </c>
      <c r="DR63" s="2" t="s">
        <v>129</v>
      </c>
      <c r="DS63" s="2" t="s">
        <v>147</v>
      </c>
      <c r="DT63" s="2" t="s">
        <v>223</v>
      </c>
      <c r="DU63" s="2" t="s">
        <v>141</v>
      </c>
      <c r="DV63" s="2" t="s">
        <v>132</v>
      </c>
      <c r="DW63" s="4">
        <v>1</v>
      </c>
      <c r="DX63" s="8">
        <v>70.06</v>
      </c>
      <c r="DY63" s="4"/>
      <c r="DZ63" s="8"/>
      <c r="EA63" s="7"/>
      <c r="EB63" s="7"/>
      <c r="EC63" s="2" t="s">
        <v>138</v>
      </c>
      <c r="ED63" s="2" t="s">
        <v>129</v>
      </c>
      <c r="EE63" s="2" t="s">
        <v>1026</v>
      </c>
      <c r="EF63" s="2" t="s">
        <v>1027</v>
      </c>
      <c r="EG63" s="2" t="s">
        <v>141</v>
      </c>
      <c r="EH63" s="2" t="s">
        <v>132</v>
      </c>
      <c r="EI63" s="4"/>
      <c r="EJ63" s="8"/>
      <c r="EK63" s="4"/>
      <c r="EL63" s="8"/>
      <c r="EM63" s="7"/>
      <c r="EN63" s="7"/>
      <c r="EO63" s="2" t="s">
        <v>168</v>
      </c>
      <c r="EP63" s="2" t="s">
        <v>129</v>
      </c>
      <c r="EQ63" s="2" t="s">
        <v>132</v>
      </c>
      <c r="ER63" s="2" t="s">
        <v>132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153</v>
      </c>
      <c r="FB63" s="2" t="s">
        <v>129</v>
      </c>
      <c r="FC63" s="2" t="s">
        <v>132</v>
      </c>
      <c r="FD63" s="2" t="s">
        <v>132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138</v>
      </c>
      <c r="FN63" s="2" t="s">
        <v>129</v>
      </c>
      <c r="FO63" s="2" t="s">
        <v>1028</v>
      </c>
      <c r="FP63" s="2" t="s">
        <v>132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138</v>
      </c>
      <c r="FZ63" s="2" t="s">
        <v>129</v>
      </c>
      <c r="GA63" s="2" t="s">
        <v>1029</v>
      </c>
      <c r="GB63" s="2" t="s">
        <v>1030</v>
      </c>
      <c r="GC63" s="2" t="s">
        <v>141</v>
      </c>
      <c r="GD63" s="2" t="s">
        <v>132</v>
      </c>
      <c r="GE63" s="4">
        <v>2</v>
      </c>
      <c r="GF63" s="8">
        <v>150.24</v>
      </c>
      <c r="GG63" s="4"/>
      <c r="GH63" s="8"/>
      <c r="GI63" s="7"/>
      <c r="GJ63" s="7"/>
      <c r="GK63" s="2" t="s">
        <v>138</v>
      </c>
      <c r="GL63" s="2" t="s">
        <v>129</v>
      </c>
      <c r="GM63" s="2" t="s">
        <v>198</v>
      </c>
      <c r="GN63" s="2" t="s">
        <v>1031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159</v>
      </c>
      <c r="GX63" s="2" t="s">
        <v>129</v>
      </c>
      <c r="GY63" s="2" t="s">
        <v>132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138</v>
      </c>
      <c r="HJ63" s="2" t="s">
        <v>129</v>
      </c>
      <c r="HK63" s="2" t="s">
        <v>160</v>
      </c>
      <c r="HL63" s="2" t="s">
        <v>262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138</v>
      </c>
      <c r="HV63" s="2" t="s">
        <v>129</v>
      </c>
      <c r="HW63" s="2" t="s">
        <v>428</v>
      </c>
      <c r="HX63" s="2" t="s">
        <v>1032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138</v>
      </c>
      <c r="IH63" s="2" t="s">
        <v>129</v>
      </c>
      <c r="II63" s="2" t="s">
        <v>164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153</v>
      </c>
      <c r="IT63" s="2" t="s">
        <v>129</v>
      </c>
      <c r="IU63" s="2" t="s">
        <v>132</v>
      </c>
      <c r="IV63" s="2" t="s">
        <v>132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138</v>
      </c>
      <c r="JF63" s="2" t="s">
        <v>129</v>
      </c>
      <c r="JG63" s="2" t="s">
        <v>1022</v>
      </c>
      <c r="JH63" s="2" t="s">
        <v>661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138</v>
      </c>
      <c r="KD63" s="2" t="s">
        <v>165</v>
      </c>
      <c r="KE63" s="2" t="s">
        <v>166</v>
      </c>
      <c r="KF63" s="2" t="s">
        <v>621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168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169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168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168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168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168</v>
      </c>
      <c r="NV63" s="2" t="s">
        <v>170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169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168</v>
      </c>
      <c r="OT63" s="2" t="s">
        <v>129</v>
      </c>
      <c r="OU63" s="2" t="s">
        <v>132</v>
      </c>
      <c r="OV63" s="2" t="s">
        <v>132</v>
      </c>
      <c r="OW63" s="2" t="s">
        <v>141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138</v>
      </c>
      <c r="PR63" s="2" t="s">
        <v>170</v>
      </c>
      <c r="PS63" s="2" t="s">
        <v>209</v>
      </c>
      <c r="PT63" s="2" t="s">
        <v>132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138</v>
      </c>
      <c r="QP63" s="2" t="s">
        <v>170</v>
      </c>
      <c r="QQ63" s="2" t="s">
        <v>263</v>
      </c>
      <c r="QR63" s="2" t="s">
        <v>1033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169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138</v>
      </c>
      <c r="RN63" s="2" t="s">
        <v>170</v>
      </c>
      <c r="RO63" s="2" t="s">
        <v>174</v>
      </c>
      <c r="RP63" s="2" t="s">
        <v>1034</v>
      </c>
      <c r="RQ63" s="2" t="s">
        <v>141</v>
      </c>
      <c r="RR63" s="2" t="s">
        <v>132</v>
      </c>
    </row>
    <row r="64">
      <c r="A64" s="2" t="s">
        <v>1035</v>
      </c>
      <c r="B64" s="2" t="s">
        <v>121</v>
      </c>
      <c r="C64" s="2" t="s">
        <v>905</v>
      </c>
      <c r="D64" s="2" t="s">
        <v>510</v>
      </c>
      <c r="E64" s="2" t="s">
        <v>511</v>
      </c>
      <c r="F64" s="2" t="s">
        <v>1036</v>
      </c>
      <c r="G64" s="2" t="s">
        <v>1036</v>
      </c>
      <c r="H64" s="2" t="s">
        <v>1036</v>
      </c>
      <c r="I64" s="2" t="s">
        <v>1037</v>
      </c>
      <c r="J64" s="2" t="s">
        <v>127</v>
      </c>
      <c r="K64" s="2" t="s">
        <v>296</v>
      </c>
      <c r="L64" s="3">
        <v>46.17</v>
      </c>
      <c r="M64" s="3">
        <v>48.48</v>
      </c>
      <c r="N64" s="3">
        <v>104.99</v>
      </c>
      <c r="O64" s="2" t="s">
        <v>129</v>
      </c>
      <c r="P64" s="2" t="s">
        <v>475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180</v>
      </c>
      <c r="V64" s="2" t="s">
        <v>181</v>
      </c>
      <c r="W64" s="2" t="s">
        <v>332</v>
      </c>
      <c r="X64" s="2" t="s">
        <v>132</v>
      </c>
      <c r="Y64" s="2" t="s">
        <v>1038</v>
      </c>
      <c r="Z64" s="4">
        <v>83</v>
      </c>
      <c r="AA64" s="4">
        <f>=ROUNDDOWN(26.7741935483871,0)</f>
      </c>
      <c r="AB64" s="5">
        <v>3.1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21</v>
      </c>
      <c r="AQ64" s="8">
        <v>1087.5</v>
      </c>
      <c r="AR64" s="4"/>
      <c r="AS64" s="8"/>
      <c r="AT64" s="7"/>
      <c r="AU64" s="7"/>
      <c r="AV64" s="4">
        <v>21</v>
      </c>
      <c r="AW64" s="8">
        <v>1087.5</v>
      </c>
      <c r="AX64" s="4"/>
      <c r="AY64" s="8"/>
      <c r="AZ64" s="7"/>
      <c r="BA64" s="7"/>
      <c r="BB64" s="7">
        <v>1</v>
      </c>
      <c r="BC64" s="4">
        <v>21</v>
      </c>
      <c r="BD64" s="8">
        <v>1087.5</v>
      </c>
      <c r="BE64" s="4"/>
      <c r="BF64" s="8"/>
      <c r="BG64" s="7"/>
      <c r="BH64" s="7"/>
      <c r="BI64" s="7">
        <v>1</v>
      </c>
      <c r="BJ64" s="4">
        <v>21</v>
      </c>
      <c r="BK64" s="8">
        <v>1087.5</v>
      </c>
      <c r="BL64" s="2" t="s">
        <v>1039</v>
      </c>
      <c r="BM64" s="7">
        <v>1</v>
      </c>
      <c r="BN64" s="7">
        <v>1</v>
      </c>
      <c r="BO64" s="4">
        <v>2</v>
      </c>
      <c r="BP64" s="8">
        <v>77.97</v>
      </c>
      <c r="BQ64" s="4"/>
      <c r="BR64" s="8"/>
      <c r="BS64" s="7"/>
      <c r="BT64" s="7"/>
      <c r="BU64" s="2" t="s">
        <v>138</v>
      </c>
      <c r="BV64" s="2" t="s">
        <v>129</v>
      </c>
      <c r="BW64" s="2" t="s">
        <v>999</v>
      </c>
      <c r="BX64" s="2" t="s">
        <v>968</v>
      </c>
      <c r="BY64" s="2" t="s">
        <v>141</v>
      </c>
      <c r="BZ64" s="2" t="s">
        <v>132</v>
      </c>
      <c r="CA64" s="4"/>
      <c r="CB64" s="8"/>
      <c r="CC64" s="4"/>
      <c r="CD64" s="8"/>
      <c r="CE64" s="7"/>
      <c r="CF64" s="7"/>
      <c r="CG64" s="2" t="s">
        <v>210</v>
      </c>
      <c r="CH64" s="2" t="s">
        <v>129</v>
      </c>
      <c r="CI64" s="2" t="s">
        <v>132</v>
      </c>
      <c r="CJ64" s="2" t="s">
        <v>132</v>
      </c>
      <c r="CK64" s="2" t="s">
        <v>141</v>
      </c>
      <c r="CL64" s="2" t="s">
        <v>132</v>
      </c>
      <c r="CM64" s="4">
        <v>6</v>
      </c>
      <c r="CN64" s="8">
        <v>314.16</v>
      </c>
      <c r="CO64" s="4"/>
      <c r="CP64" s="8"/>
      <c r="CQ64" s="7"/>
      <c r="CR64" s="7"/>
      <c r="CS64" s="2" t="s">
        <v>138</v>
      </c>
      <c r="CT64" s="2" t="s">
        <v>129</v>
      </c>
      <c r="CU64" s="2" t="s">
        <v>1038</v>
      </c>
      <c r="CV64" s="2" t="s">
        <v>1013</v>
      </c>
      <c r="CW64" s="2" t="s">
        <v>141</v>
      </c>
      <c r="CX64" s="2" t="s">
        <v>132</v>
      </c>
      <c r="CY64" s="4">
        <v>5</v>
      </c>
      <c r="CZ64" s="8">
        <v>280.65</v>
      </c>
      <c r="DA64" s="4"/>
      <c r="DB64" s="8"/>
      <c r="DC64" s="7"/>
      <c r="DD64" s="7"/>
      <c r="DE64" s="2" t="s">
        <v>138</v>
      </c>
      <c r="DF64" s="2" t="s">
        <v>129</v>
      </c>
      <c r="DG64" s="2" t="s">
        <v>1000</v>
      </c>
      <c r="DH64" s="2" t="s">
        <v>322</v>
      </c>
      <c r="DI64" s="2" t="s">
        <v>141</v>
      </c>
      <c r="DJ64" s="2" t="s">
        <v>132</v>
      </c>
      <c r="DK64" s="4"/>
      <c r="DL64" s="8"/>
      <c r="DM64" s="4"/>
      <c r="DN64" s="8"/>
      <c r="DO64" s="7"/>
      <c r="DP64" s="7"/>
      <c r="DQ64" s="2" t="s">
        <v>138</v>
      </c>
      <c r="DR64" s="2" t="s">
        <v>129</v>
      </c>
      <c r="DS64" s="2" t="s">
        <v>187</v>
      </c>
      <c r="DT64" s="2" t="s">
        <v>770</v>
      </c>
      <c r="DU64" s="2" t="s">
        <v>141</v>
      </c>
      <c r="DV64" s="2" t="s">
        <v>132</v>
      </c>
      <c r="DW64" s="4">
        <v>2</v>
      </c>
      <c r="DX64" s="8">
        <v>95.26</v>
      </c>
      <c r="DY64" s="4"/>
      <c r="DZ64" s="8"/>
      <c r="EA64" s="7"/>
      <c r="EB64" s="7"/>
      <c r="EC64" s="2" t="s">
        <v>138</v>
      </c>
      <c r="ED64" s="2" t="s">
        <v>129</v>
      </c>
      <c r="EE64" s="2" t="s">
        <v>700</v>
      </c>
      <c r="EF64" s="2" t="s">
        <v>311</v>
      </c>
      <c r="EG64" s="2" t="s">
        <v>141</v>
      </c>
      <c r="EH64" s="2" t="s">
        <v>132</v>
      </c>
      <c r="EI64" s="4"/>
      <c r="EJ64" s="8"/>
      <c r="EK64" s="4"/>
      <c r="EL64" s="8"/>
      <c r="EM64" s="7"/>
      <c r="EN64" s="7"/>
      <c r="EO64" s="2" t="s">
        <v>168</v>
      </c>
      <c r="EP64" s="2" t="s">
        <v>129</v>
      </c>
      <c r="EQ64" s="2" t="s">
        <v>132</v>
      </c>
      <c r="ER64" s="2" t="s">
        <v>132</v>
      </c>
      <c r="ES64" s="2" t="s">
        <v>141</v>
      </c>
      <c r="ET64" s="2" t="s">
        <v>132</v>
      </c>
      <c r="EU64" s="4"/>
      <c r="EV64" s="8"/>
      <c r="EW64" s="4"/>
      <c r="EX64" s="8"/>
      <c r="EY64" s="7"/>
      <c r="EZ64" s="7"/>
      <c r="FA64" s="2" t="s">
        <v>138</v>
      </c>
      <c r="FB64" s="2" t="s">
        <v>129</v>
      </c>
      <c r="FC64" s="2" t="s">
        <v>744</v>
      </c>
      <c r="FD64" s="2" t="s">
        <v>305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138</v>
      </c>
      <c r="FN64" s="2" t="s">
        <v>129</v>
      </c>
      <c r="FO64" s="2" t="s">
        <v>194</v>
      </c>
      <c r="FP64" s="2" t="s">
        <v>1040</v>
      </c>
      <c r="FQ64" s="2" t="s">
        <v>141</v>
      </c>
      <c r="FR64" s="2" t="s">
        <v>132</v>
      </c>
      <c r="FS64" s="4">
        <v>3</v>
      </c>
      <c r="FT64" s="8">
        <v>160.74</v>
      </c>
      <c r="FU64" s="4"/>
      <c r="FV64" s="8"/>
      <c r="FW64" s="7"/>
      <c r="FX64" s="7"/>
      <c r="FY64" s="2" t="s">
        <v>138</v>
      </c>
      <c r="FZ64" s="2" t="s">
        <v>129</v>
      </c>
      <c r="GA64" s="2" t="s">
        <v>279</v>
      </c>
      <c r="GB64" s="2" t="s">
        <v>312</v>
      </c>
      <c r="GC64" s="2" t="s">
        <v>141</v>
      </c>
      <c r="GD64" s="2" t="s">
        <v>132</v>
      </c>
      <c r="GE64" s="4">
        <v>1</v>
      </c>
      <c r="GF64" s="8">
        <v>48.48</v>
      </c>
      <c r="GG64" s="4"/>
      <c r="GH64" s="8"/>
      <c r="GI64" s="7"/>
      <c r="GJ64" s="7"/>
      <c r="GK64" s="2" t="s">
        <v>138</v>
      </c>
      <c r="GL64" s="2" t="s">
        <v>129</v>
      </c>
      <c r="GM64" s="2" t="s">
        <v>482</v>
      </c>
      <c r="GN64" s="2" t="s">
        <v>492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159</v>
      </c>
      <c r="GX64" s="2" t="s">
        <v>129</v>
      </c>
      <c r="GY64" s="2" t="s">
        <v>132</v>
      </c>
      <c r="GZ64" s="2" t="s">
        <v>132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138</v>
      </c>
      <c r="HJ64" s="2" t="s">
        <v>129</v>
      </c>
      <c r="HK64" s="2" t="s">
        <v>352</v>
      </c>
      <c r="HL64" s="2" t="s">
        <v>810</v>
      </c>
      <c r="HM64" s="2" t="s">
        <v>141</v>
      </c>
      <c r="HN64" s="2" t="s">
        <v>132</v>
      </c>
      <c r="HO64" s="4">
        <v>2</v>
      </c>
      <c r="HP64" s="8">
        <v>110.24</v>
      </c>
      <c r="HQ64" s="4"/>
      <c r="HR64" s="8"/>
      <c r="HS64" s="7"/>
      <c r="HT64" s="7"/>
      <c r="HU64" s="2" t="s">
        <v>138</v>
      </c>
      <c r="HV64" s="2" t="s">
        <v>129</v>
      </c>
      <c r="HW64" s="2" t="s">
        <v>705</v>
      </c>
      <c r="HX64" s="2" t="s">
        <v>507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138</v>
      </c>
      <c r="IH64" s="2" t="s">
        <v>129</v>
      </c>
      <c r="II64" s="2" t="s">
        <v>164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168</v>
      </c>
      <c r="IT64" s="2" t="s">
        <v>129</v>
      </c>
      <c r="IU64" s="2" t="s">
        <v>132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138</v>
      </c>
      <c r="JF64" s="2" t="s">
        <v>129</v>
      </c>
      <c r="JG64" s="2" t="s">
        <v>1041</v>
      </c>
      <c r="JH64" s="2" t="s">
        <v>132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138</v>
      </c>
      <c r="KD64" s="2" t="s">
        <v>165</v>
      </c>
      <c r="KE64" s="2" t="s">
        <v>357</v>
      </c>
      <c r="KF64" s="2" t="s">
        <v>193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168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168</v>
      </c>
      <c r="LB64" s="2" t="s">
        <v>129</v>
      </c>
      <c r="LC64" s="2" t="s">
        <v>132</v>
      </c>
      <c r="LD64" s="2" t="s">
        <v>132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169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168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168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169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168</v>
      </c>
      <c r="NJ64" s="2" t="s">
        <v>129</v>
      </c>
      <c r="NK64" s="2" t="s">
        <v>132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168</v>
      </c>
      <c r="NV64" s="2" t="s">
        <v>170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169</v>
      </c>
      <c r="OH64" s="2" t="s">
        <v>129</v>
      </c>
      <c r="OI64" s="2" t="s">
        <v>132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168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138</v>
      </c>
      <c r="PR64" s="2" t="s">
        <v>170</v>
      </c>
      <c r="PS64" s="2" t="s">
        <v>209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168</v>
      </c>
      <c r="QP64" s="2" t="s">
        <v>170</v>
      </c>
      <c r="QQ64" s="2" t="s">
        <v>132</v>
      </c>
      <c r="QR64" s="2" t="s">
        <v>132</v>
      </c>
      <c r="QS64" s="2" t="s">
        <v>141</v>
      </c>
      <c r="QT64" s="2" t="s">
        <v>132</v>
      </c>
      <c r="QU64" s="4"/>
      <c r="QV64" s="8"/>
      <c r="QW64" s="4"/>
      <c r="QX64" s="8"/>
      <c r="QY64" s="7"/>
      <c r="QZ64" s="7"/>
      <c r="RA64" s="2" t="s">
        <v>169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138</v>
      </c>
      <c r="RN64" s="2" t="s">
        <v>170</v>
      </c>
      <c r="RO64" s="2" t="s">
        <v>1007</v>
      </c>
      <c r="RP64" s="2" t="s">
        <v>132</v>
      </c>
      <c r="RQ64" s="2" t="s">
        <v>141</v>
      </c>
      <c r="RR64" s="2" t="s">
        <v>132</v>
      </c>
    </row>
    <row r="65">
      <c r="A65" s="2" t="s">
        <v>1042</v>
      </c>
      <c r="B65" s="2" t="s">
        <v>121</v>
      </c>
      <c r="C65" s="2" t="s">
        <v>905</v>
      </c>
      <c r="D65" s="2" t="s">
        <v>510</v>
      </c>
      <c r="E65" s="2" t="s">
        <v>511</v>
      </c>
      <c r="F65" s="2" t="s">
        <v>1043</v>
      </c>
      <c r="G65" s="2" t="s">
        <v>1043</v>
      </c>
      <c r="H65" s="2" t="s">
        <v>1043</v>
      </c>
      <c r="I65" s="2" t="s">
        <v>1044</v>
      </c>
      <c r="J65" s="2" t="s">
        <v>127</v>
      </c>
      <c r="K65" s="2" t="s">
        <v>1045</v>
      </c>
      <c r="L65" s="3">
        <v>45.36</v>
      </c>
      <c r="M65" s="3">
        <v>47.63</v>
      </c>
      <c r="N65" s="3">
        <v>104.99</v>
      </c>
      <c r="O65" s="2" t="s">
        <v>129</v>
      </c>
      <c r="P65" s="2" t="s">
        <v>475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180</v>
      </c>
      <c r="V65" s="2" t="s">
        <v>181</v>
      </c>
      <c r="W65" s="2" t="s">
        <v>1046</v>
      </c>
      <c r="X65" s="2" t="s">
        <v>132</v>
      </c>
      <c r="Y65" s="2" t="s">
        <v>352</v>
      </c>
      <c r="Z65" s="4">
        <v>140</v>
      </c>
      <c r="AA65" s="4">
        <f>=ROUNDDOWN(70,0)</f>
      </c>
      <c r="AB65" s="5">
        <v>2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21</v>
      </c>
      <c r="AQ65" s="8">
        <v>1043.51</v>
      </c>
      <c r="AR65" s="4"/>
      <c r="AS65" s="8"/>
      <c r="AT65" s="7"/>
      <c r="AU65" s="7"/>
      <c r="AV65" s="4">
        <v>21</v>
      </c>
      <c r="AW65" s="8">
        <v>1043.51</v>
      </c>
      <c r="AX65" s="4"/>
      <c r="AY65" s="8"/>
      <c r="AZ65" s="7"/>
      <c r="BA65" s="7"/>
      <c r="BB65" s="7">
        <v>1</v>
      </c>
      <c r="BC65" s="4">
        <v>21</v>
      </c>
      <c r="BD65" s="8">
        <v>1043.51</v>
      </c>
      <c r="BE65" s="4"/>
      <c r="BF65" s="8"/>
      <c r="BG65" s="7"/>
      <c r="BH65" s="7"/>
      <c r="BI65" s="7">
        <v>1</v>
      </c>
      <c r="BJ65" s="4">
        <v>21</v>
      </c>
      <c r="BK65" s="8">
        <v>1043.51</v>
      </c>
      <c r="BL65" s="2" t="s">
        <v>1047</v>
      </c>
      <c r="BM65" s="7">
        <v>1</v>
      </c>
      <c r="BN65" s="7">
        <v>1</v>
      </c>
      <c r="BO65" s="4">
        <v>12</v>
      </c>
      <c r="BP65" s="8">
        <v>528.72</v>
      </c>
      <c r="BQ65" s="4"/>
      <c r="BR65" s="8"/>
      <c r="BS65" s="7"/>
      <c r="BT65" s="7"/>
      <c r="BU65" s="2" t="s">
        <v>138</v>
      </c>
      <c r="BV65" s="2" t="s">
        <v>129</v>
      </c>
      <c r="BW65" s="2" t="s">
        <v>991</v>
      </c>
      <c r="BX65" s="2" t="s">
        <v>191</v>
      </c>
      <c r="BY65" s="2" t="s">
        <v>141</v>
      </c>
      <c r="BZ65" s="2" t="s">
        <v>132</v>
      </c>
      <c r="CA65" s="4"/>
      <c r="CB65" s="8"/>
      <c r="CC65" s="4"/>
      <c r="CD65" s="8"/>
      <c r="CE65" s="7"/>
      <c r="CF65" s="7"/>
      <c r="CG65" s="2" t="s">
        <v>210</v>
      </c>
      <c r="CH65" s="2" t="s">
        <v>129</v>
      </c>
      <c r="CI65" s="2" t="s">
        <v>132</v>
      </c>
      <c r="CJ65" s="2" t="s">
        <v>132</v>
      </c>
      <c r="CK65" s="2" t="s">
        <v>141</v>
      </c>
      <c r="CL65" s="2" t="s">
        <v>132</v>
      </c>
      <c r="CM65" s="4">
        <v>5</v>
      </c>
      <c r="CN65" s="8">
        <v>301.31</v>
      </c>
      <c r="CO65" s="4"/>
      <c r="CP65" s="8"/>
      <c r="CQ65" s="7"/>
      <c r="CR65" s="7"/>
      <c r="CS65" s="2" t="s">
        <v>138</v>
      </c>
      <c r="CT65" s="2" t="s">
        <v>129</v>
      </c>
      <c r="CU65" s="2" t="s">
        <v>352</v>
      </c>
      <c r="CV65" s="2" t="s">
        <v>988</v>
      </c>
      <c r="CW65" s="2" t="s">
        <v>141</v>
      </c>
      <c r="CX65" s="2" t="s">
        <v>132</v>
      </c>
      <c r="CY65" s="4">
        <v>2</v>
      </c>
      <c r="CZ65" s="8">
        <v>110.6</v>
      </c>
      <c r="DA65" s="4"/>
      <c r="DB65" s="8"/>
      <c r="DC65" s="7"/>
      <c r="DD65" s="7"/>
      <c r="DE65" s="2" t="s">
        <v>138</v>
      </c>
      <c r="DF65" s="2" t="s">
        <v>129</v>
      </c>
      <c r="DG65" s="2" t="s">
        <v>1048</v>
      </c>
      <c r="DH65" s="2" t="s">
        <v>968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138</v>
      </c>
      <c r="DR65" s="2" t="s">
        <v>129</v>
      </c>
      <c r="DS65" s="2" t="s">
        <v>187</v>
      </c>
      <c r="DT65" s="2" t="s">
        <v>798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138</v>
      </c>
      <c r="ED65" s="2" t="s">
        <v>129</v>
      </c>
      <c r="EE65" s="2" t="s">
        <v>344</v>
      </c>
      <c r="EF65" s="2" t="s">
        <v>311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168</v>
      </c>
      <c r="EP65" s="2" t="s">
        <v>129</v>
      </c>
      <c r="EQ65" s="2" t="s">
        <v>132</v>
      </c>
      <c r="ER65" s="2" t="s">
        <v>132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138</v>
      </c>
      <c r="FB65" s="2" t="s">
        <v>129</v>
      </c>
      <c r="FC65" s="2" t="s">
        <v>193</v>
      </c>
      <c r="FD65" s="2" t="s">
        <v>370</v>
      </c>
      <c r="FE65" s="2" t="s">
        <v>141</v>
      </c>
      <c r="FF65" s="2" t="s">
        <v>132</v>
      </c>
      <c r="FG65" s="4">
        <v>1</v>
      </c>
      <c r="FH65" s="8">
        <v>51.44</v>
      </c>
      <c r="FI65" s="4"/>
      <c r="FJ65" s="8"/>
      <c r="FK65" s="7"/>
      <c r="FL65" s="7"/>
      <c r="FM65" s="2" t="s">
        <v>138</v>
      </c>
      <c r="FN65" s="2" t="s">
        <v>129</v>
      </c>
      <c r="FO65" s="2" t="s">
        <v>1049</v>
      </c>
      <c r="FP65" s="2" t="s">
        <v>668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138</v>
      </c>
      <c r="FZ65" s="2" t="s">
        <v>129</v>
      </c>
      <c r="GA65" s="2" t="s">
        <v>304</v>
      </c>
      <c r="GB65" s="2" t="s">
        <v>1050</v>
      </c>
      <c r="GC65" s="2" t="s">
        <v>141</v>
      </c>
      <c r="GD65" s="2" t="s">
        <v>132</v>
      </c>
      <c r="GE65" s="4"/>
      <c r="GF65" s="8"/>
      <c r="GG65" s="4"/>
      <c r="GH65" s="8"/>
      <c r="GI65" s="7"/>
      <c r="GJ65" s="7"/>
      <c r="GK65" s="2" t="s">
        <v>138</v>
      </c>
      <c r="GL65" s="2" t="s">
        <v>129</v>
      </c>
      <c r="GM65" s="2" t="s">
        <v>399</v>
      </c>
      <c r="GN65" s="2" t="s">
        <v>132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138</v>
      </c>
      <c r="GX65" s="2" t="s">
        <v>129</v>
      </c>
      <c r="GY65" s="2" t="s">
        <v>504</v>
      </c>
      <c r="GZ65" s="2" t="s">
        <v>581</v>
      </c>
      <c r="HA65" s="2" t="s">
        <v>141</v>
      </c>
      <c r="HB65" s="2" t="s">
        <v>132</v>
      </c>
      <c r="HC65" s="4">
        <v>1</v>
      </c>
      <c r="HD65" s="8">
        <v>51.44</v>
      </c>
      <c r="HE65" s="4"/>
      <c r="HF65" s="8"/>
      <c r="HG65" s="7"/>
      <c r="HH65" s="7"/>
      <c r="HI65" s="2" t="s">
        <v>138</v>
      </c>
      <c r="HJ65" s="2" t="s">
        <v>129</v>
      </c>
      <c r="HK65" s="2" t="s">
        <v>308</v>
      </c>
      <c r="HL65" s="2" t="s">
        <v>489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138</v>
      </c>
      <c r="HV65" s="2" t="s">
        <v>129</v>
      </c>
      <c r="HW65" s="2" t="s">
        <v>373</v>
      </c>
      <c r="HX65" s="2" t="s">
        <v>466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138</v>
      </c>
      <c r="IH65" s="2" t="s">
        <v>129</v>
      </c>
      <c r="II65" s="2" t="s">
        <v>164</v>
      </c>
      <c r="IJ65" s="2" t="s">
        <v>132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168</v>
      </c>
      <c r="IT65" s="2" t="s">
        <v>129</v>
      </c>
      <c r="IU65" s="2" t="s">
        <v>132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138</v>
      </c>
      <c r="JF65" s="2" t="s">
        <v>129</v>
      </c>
      <c r="JG65" s="2" t="s">
        <v>357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138</v>
      </c>
      <c r="KD65" s="2" t="s">
        <v>165</v>
      </c>
      <c r="KE65" s="2" t="s">
        <v>794</v>
      </c>
      <c r="KF65" s="2" t="s">
        <v>800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168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168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169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168</v>
      </c>
      <c r="LZ65" s="2" t="s">
        <v>129</v>
      </c>
      <c r="MA65" s="2" t="s">
        <v>132</v>
      </c>
      <c r="MB65" s="2" t="s">
        <v>132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168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169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168</v>
      </c>
      <c r="NJ65" s="2" t="s">
        <v>129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169</v>
      </c>
      <c r="OH65" s="2" t="s">
        <v>129</v>
      </c>
      <c r="OI65" s="2" t="s">
        <v>132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168</v>
      </c>
      <c r="OT65" s="2" t="s">
        <v>129</v>
      </c>
      <c r="OU65" s="2" t="s">
        <v>132</v>
      </c>
      <c r="OV65" s="2" t="s">
        <v>132</v>
      </c>
      <c r="OW65" s="2" t="s">
        <v>141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138</v>
      </c>
      <c r="PR65" s="2" t="s">
        <v>170</v>
      </c>
      <c r="PS65" s="2" t="s">
        <v>346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168</v>
      </c>
      <c r="QD65" s="2" t="s">
        <v>129</v>
      </c>
      <c r="QE65" s="2" t="s">
        <v>132</v>
      </c>
      <c r="QF65" s="2" t="s">
        <v>132</v>
      </c>
      <c r="QG65" s="2" t="s">
        <v>141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169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138</v>
      </c>
      <c r="RN65" s="2" t="s">
        <v>170</v>
      </c>
      <c r="RO65" s="2" t="s">
        <v>358</v>
      </c>
      <c r="RP65" s="2" t="s">
        <v>1051</v>
      </c>
      <c r="RQ65" s="2" t="s">
        <v>141</v>
      </c>
      <c r="RR65" s="2" t="s">
        <v>132</v>
      </c>
    </row>
    <row r="66">
      <c r="A66" s="2" t="s">
        <v>1052</v>
      </c>
      <c r="B66" s="2" t="s">
        <v>121</v>
      </c>
      <c r="C66" s="2" t="s">
        <v>905</v>
      </c>
      <c r="D66" s="2" t="s">
        <v>510</v>
      </c>
      <c r="E66" s="2" t="s">
        <v>511</v>
      </c>
      <c r="F66" s="2" t="s">
        <v>1053</v>
      </c>
      <c r="G66" s="2" t="s">
        <v>1053</v>
      </c>
      <c r="H66" s="2" t="s">
        <v>1053</v>
      </c>
      <c r="I66" s="2" t="s">
        <v>1054</v>
      </c>
      <c r="J66" s="2" t="s">
        <v>127</v>
      </c>
      <c r="K66" s="2" t="s">
        <v>860</v>
      </c>
      <c r="L66" s="3">
        <v>52.65</v>
      </c>
      <c r="M66" s="3">
        <v>55.28</v>
      </c>
      <c r="N66" s="3">
        <v>124.99</v>
      </c>
      <c r="O66" s="2" t="s">
        <v>766</v>
      </c>
      <c r="P66" s="2" t="s">
        <v>271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180</v>
      </c>
      <c r="V66" s="2" t="s">
        <v>181</v>
      </c>
      <c r="W66" s="2" t="s">
        <v>297</v>
      </c>
      <c r="X66" s="2" t="s">
        <v>132</v>
      </c>
      <c r="Y66" s="2" t="s">
        <v>352</v>
      </c>
      <c r="Z66" s="4">
        <v>21</v>
      </c>
      <c r="AA66" s="4">
        <f>=ROUNDDOWN(7,0)</f>
      </c>
      <c r="AB66" s="5">
        <v>3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16</v>
      </c>
      <c r="AQ66" s="8">
        <v>933.09</v>
      </c>
      <c r="AR66" s="4"/>
      <c r="AS66" s="8"/>
      <c r="AT66" s="7"/>
      <c r="AU66" s="7"/>
      <c r="AV66" s="4">
        <v>16</v>
      </c>
      <c r="AW66" s="8">
        <v>933.09</v>
      </c>
      <c r="AX66" s="4"/>
      <c r="AY66" s="8"/>
      <c r="AZ66" s="7"/>
      <c r="BA66" s="7"/>
      <c r="BB66" s="7">
        <v>1</v>
      </c>
      <c r="BC66" s="4">
        <v>16</v>
      </c>
      <c r="BD66" s="8">
        <v>933.09</v>
      </c>
      <c r="BE66" s="4"/>
      <c r="BF66" s="8"/>
      <c r="BG66" s="7"/>
      <c r="BH66" s="7"/>
      <c r="BI66" s="7">
        <v>1</v>
      </c>
      <c r="BJ66" s="4">
        <v>16</v>
      </c>
      <c r="BK66" s="8">
        <v>933.09</v>
      </c>
      <c r="BL66" s="2" t="s">
        <v>1055</v>
      </c>
      <c r="BM66" s="7">
        <v>1</v>
      </c>
      <c r="BN66" s="7">
        <v>1</v>
      </c>
      <c r="BO66" s="4">
        <v>2</v>
      </c>
      <c r="BP66" s="8">
        <v>52.52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1056</v>
      </c>
      <c r="BX66" s="2" t="s">
        <v>158</v>
      </c>
      <c r="BY66" s="2" t="s">
        <v>141</v>
      </c>
      <c r="BZ66" s="2" t="s">
        <v>132</v>
      </c>
      <c r="CA66" s="4"/>
      <c r="CB66" s="8"/>
      <c r="CC66" s="4"/>
      <c r="CD66" s="8"/>
      <c r="CE66" s="7"/>
      <c r="CF66" s="7"/>
      <c r="CG66" s="2" t="s">
        <v>210</v>
      </c>
      <c r="CH66" s="2" t="s">
        <v>129</v>
      </c>
      <c r="CI66" s="2" t="s">
        <v>132</v>
      </c>
      <c r="CJ66" s="2" t="s">
        <v>132</v>
      </c>
      <c r="CK66" s="2" t="s">
        <v>141</v>
      </c>
      <c r="CL66" s="2" t="s">
        <v>132</v>
      </c>
      <c r="CM66" s="4">
        <v>8</v>
      </c>
      <c r="CN66" s="8">
        <v>540.83</v>
      </c>
      <c r="CO66" s="4"/>
      <c r="CP66" s="8"/>
      <c r="CQ66" s="7"/>
      <c r="CR66" s="7"/>
      <c r="CS66" s="2" t="s">
        <v>138</v>
      </c>
      <c r="CT66" s="2" t="s">
        <v>129</v>
      </c>
      <c r="CU66" s="2" t="s">
        <v>352</v>
      </c>
      <c r="CV66" s="2" t="s">
        <v>1057</v>
      </c>
      <c r="CW66" s="2" t="s">
        <v>141</v>
      </c>
      <c r="CX66" s="2" t="s">
        <v>132</v>
      </c>
      <c r="CY66" s="4">
        <v>3</v>
      </c>
      <c r="CZ66" s="8">
        <v>207.21</v>
      </c>
      <c r="DA66" s="4"/>
      <c r="DB66" s="8"/>
      <c r="DC66" s="7"/>
      <c r="DD66" s="7"/>
      <c r="DE66" s="2" t="s">
        <v>138</v>
      </c>
      <c r="DF66" s="2" t="s">
        <v>129</v>
      </c>
      <c r="DG66" s="2" t="s">
        <v>1048</v>
      </c>
      <c r="DH66" s="2" t="s">
        <v>1051</v>
      </c>
      <c r="DI66" s="2" t="s">
        <v>141</v>
      </c>
      <c r="DJ66" s="2" t="s">
        <v>132</v>
      </c>
      <c r="DK66" s="4">
        <v>1</v>
      </c>
      <c r="DL66" s="8">
        <v>38.22</v>
      </c>
      <c r="DM66" s="4"/>
      <c r="DN66" s="8"/>
      <c r="DO66" s="7"/>
      <c r="DP66" s="7"/>
      <c r="DQ66" s="2" t="s">
        <v>138</v>
      </c>
      <c r="DR66" s="2" t="s">
        <v>129</v>
      </c>
      <c r="DS66" s="2" t="s">
        <v>187</v>
      </c>
      <c r="DT66" s="2" t="s">
        <v>371</v>
      </c>
      <c r="DU66" s="2" t="s">
        <v>141</v>
      </c>
      <c r="DV66" s="2" t="s">
        <v>132</v>
      </c>
      <c r="DW66" s="4">
        <v>1</v>
      </c>
      <c r="DX66" s="8">
        <v>34.6</v>
      </c>
      <c r="DY66" s="4"/>
      <c r="DZ66" s="8"/>
      <c r="EA66" s="7"/>
      <c r="EB66" s="7"/>
      <c r="EC66" s="2" t="s">
        <v>138</v>
      </c>
      <c r="ED66" s="2" t="s">
        <v>129</v>
      </c>
      <c r="EE66" s="2" t="s">
        <v>344</v>
      </c>
      <c r="EF66" s="2" t="s">
        <v>1058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168</v>
      </c>
      <c r="EP66" s="2" t="s">
        <v>129</v>
      </c>
      <c r="EQ66" s="2" t="s">
        <v>132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138</v>
      </c>
      <c r="FB66" s="2" t="s">
        <v>129</v>
      </c>
      <c r="FC66" s="2" t="s">
        <v>193</v>
      </c>
      <c r="FD66" s="2" t="s">
        <v>1059</v>
      </c>
      <c r="FE66" s="2" t="s">
        <v>141</v>
      </c>
      <c r="FF66" s="2" t="s">
        <v>132</v>
      </c>
      <c r="FG66" s="4">
        <v>1</v>
      </c>
      <c r="FH66" s="8">
        <v>59.71</v>
      </c>
      <c r="FI66" s="4"/>
      <c r="FJ66" s="8"/>
      <c r="FK66" s="7"/>
      <c r="FL66" s="7"/>
      <c r="FM66" s="2" t="s">
        <v>138</v>
      </c>
      <c r="FN66" s="2" t="s">
        <v>129</v>
      </c>
      <c r="FO66" s="2" t="s">
        <v>1049</v>
      </c>
      <c r="FP66" s="2" t="s">
        <v>397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138</v>
      </c>
      <c r="FZ66" s="2" t="s">
        <v>129</v>
      </c>
      <c r="GA66" s="2" t="s">
        <v>304</v>
      </c>
      <c r="GB66" s="2" t="s">
        <v>1060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168</v>
      </c>
      <c r="GL66" s="2" t="s">
        <v>129</v>
      </c>
      <c r="GM66" s="2" t="s">
        <v>132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138</v>
      </c>
      <c r="GX66" s="2" t="s">
        <v>129</v>
      </c>
      <c r="GY66" s="2" t="s">
        <v>504</v>
      </c>
      <c r="GZ66" s="2" t="s">
        <v>1061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138</v>
      </c>
      <c r="HJ66" s="2" t="s">
        <v>129</v>
      </c>
      <c r="HK66" s="2" t="s">
        <v>308</v>
      </c>
      <c r="HL66" s="2" t="s">
        <v>1062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138</v>
      </c>
      <c r="HV66" s="2" t="s">
        <v>129</v>
      </c>
      <c r="HW66" s="2" t="s">
        <v>373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138</v>
      </c>
      <c r="IH66" s="2" t="s">
        <v>129</v>
      </c>
      <c r="II66" s="2" t="s">
        <v>164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168</v>
      </c>
      <c r="IT66" s="2" t="s">
        <v>129</v>
      </c>
      <c r="IU66" s="2" t="s">
        <v>132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138</v>
      </c>
      <c r="JF66" s="2" t="s">
        <v>129</v>
      </c>
      <c r="JG66" s="2" t="s">
        <v>358</v>
      </c>
      <c r="JH66" s="2" t="s">
        <v>1063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132</v>
      </c>
      <c r="JR66" s="2" t="s">
        <v>132</v>
      </c>
      <c r="JS66" s="2" t="s">
        <v>132</v>
      </c>
      <c r="JT66" s="2" t="s">
        <v>132</v>
      </c>
      <c r="JU66" s="2" t="s">
        <v>132</v>
      </c>
      <c r="JV66" s="2" t="s">
        <v>132</v>
      </c>
      <c r="JW66" s="4"/>
      <c r="JX66" s="8"/>
      <c r="JY66" s="4"/>
      <c r="JZ66" s="8"/>
      <c r="KA66" s="7"/>
      <c r="KB66" s="7"/>
      <c r="KC66" s="2" t="s">
        <v>138</v>
      </c>
      <c r="KD66" s="2" t="s">
        <v>165</v>
      </c>
      <c r="KE66" s="2" t="s">
        <v>1064</v>
      </c>
      <c r="KF66" s="2" t="s">
        <v>581</v>
      </c>
      <c r="KG66" s="2" t="s">
        <v>141</v>
      </c>
      <c r="KH66" s="2" t="s">
        <v>132</v>
      </c>
      <c r="KI66" s="4"/>
      <c r="KJ66" s="8"/>
      <c r="KK66" s="4"/>
      <c r="KL66" s="8"/>
      <c r="KM66" s="7"/>
      <c r="KN66" s="7"/>
      <c r="KO66" s="2" t="s">
        <v>168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168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169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168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168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169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169</v>
      </c>
      <c r="NJ66" s="2" t="s">
        <v>129</v>
      </c>
      <c r="NK66" s="2" t="s">
        <v>132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169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168</v>
      </c>
      <c r="OT66" s="2" t="s">
        <v>129</v>
      </c>
      <c r="OU66" s="2" t="s">
        <v>132</v>
      </c>
      <c r="OV66" s="2" t="s">
        <v>132</v>
      </c>
      <c r="OW66" s="2" t="s">
        <v>141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168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168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169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138</v>
      </c>
      <c r="RN66" s="2" t="s">
        <v>170</v>
      </c>
      <c r="RO66" s="2" t="s">
        <v>358</v>
      </c>
      <c r="RP66" s="2" t="s">
        <v>1065</v>
      </c>
      <c r="RQ66" s="2" t="s">
        <v>141</v>
      </c>
      <c r="RR66" s="2" t="s">
        <v>132</v>
      </c>
    </row>
    <row r="67">
      <c r="A67" s="2" t="s">
        <v>1066</v>
      </c>
      <c r="B67" s="2" t="s">
        <v>121</v>
      </c>
      <c r="C67" s="2" t="s">
        <v>905</v>
      </c>
      <c r="D67" s="2" t="s">
        <v>510</v>
      </c>
      <c r="E67" s="2" t="s">
        <v>511</v>
      </c>
      <c r="F67" s="2" t="s">
        <v>1067</v>
      </c>
      <c r="G67" s="2" t="s">
        <v>1067</v>
      </c>
      <c r="H67" s="2" t="s">
        <v>1067</v>
      </c>
      <c r="I67" s="2" t="s">
        <v>1068</v>
      </c>
      <c r="J67" s="2" t="s">
        <v>127</v>
      </c>
      <c r="K67" s="2" t="s">
        <v>316</v>
      </c>
      <c r="L67" s="3">
        <v>33</v>
      </c>
      <c r="M67" s="3">
        <v>34.65</v>
      </c>
      <c r="N67" s="3">
        <v>69.99</v>
      </c>
      <c r="O67" s="2" t="s">
        <v>129</v>
      </c>
      <c r="P67" s="2" t="s">
        <v>385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180</v>
      </c>
      <c r="V67" s="2" t="s">
        <v>181</v>
      </c>
      <c r="W67" s="2" t="s">
        <v>332</v>
      </c>
      <c r="X67" s="2" t="s">
        <v>636</v>
      </c>
      <c r="Y67" s="2" t="s">
        <v>1069</v>
      </c>
      <c r="Z67" s="4">
        <v>74</v>
      </c>
      <c r="AA67" s="4">
        <f>=ROUNDDOWN(24.6666666666667,0)</f>
      </c>
      <c r="AB67" s="5">
        <v>3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18</v>
      </c>
      <c r="AQ67" s="8">
        <v>652.78</v>
      </c>
      <c r="AR67" s="4"/>
      <c r="AS67" s="8"/>
      <c r="AT67" s="7"/>
      <c r="AU67" s="7"/>
      <c r="AV67" s="4">
        <v>18</v>
      </c>
      <c r="AW67" s="8">
        <v>652.78</v>
      </c>
      <c r="AX67" s="4"/>
      <c r="AY67" s="8"/>
      <c r="AZ67" s="7"/>
      <c r="BA67" s="7"/>
      <c r="BB67" s="7">
        <v>1</v>
      </c>
      <c r="BC67" s="4">
        <v>18</v>
      </c>
      <c r="BD67" s="8">
        <v>652.78</v>
      </c>
      <c r="BE67" s="4"/>
      <c r="BF67" s="8"/>
      <c r="BG67" s="7"/>
      <c r="BH67" s="7"/>
      <c r="BI67" s="7">
        <v>1</v>
      </c>
      <c r="BJ67" s="4">
        <v>18</v>
      </c>
      <c r="BK67" s="8">
        <v>652.78</v>
      </c>
      <c r="BL67" s="2" t="s">
        <v>1070</v>
      </c>
      <c r="BM67" s="7">
        <v>1</v>
      </c>
      <c r="BN67" s="7">
        <v>1</v>
      </c>
      <c r="BO67" s="4">
        <v>4</v>
      </c>
      <c r="BP67" s="8">
        <v>133.4</v>
      </c>
      <c r="BQ67" s="4"/>
      <c r="BR67" s="8"/>
      <c r="BS67" s="7"/>
      <c r="BT67" s="7"/>
      <c r="BU67" s="2" t="s">
        <v>138</v>
      </c>
      <c r="BV67" s="2" t="s">
        <v>129</v>
      </c>
      <c r="BW67" s="2" t="s">
        <v>389</v>
      </c>
      <c r="BX67" s="2" t="s">
        <v>552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1071</v>
      </c>
      <c r="CH67" s="2" t="s">
        <v>129</v>
      </c>
      <c r="CI67" s="2" t="s">
        <v>132</v>
      </c>
      <c r="CJ67" s="2" t="s">
        <v>132</v>
      </c>
      <c r="CK67" s="2" t="s">
        <v>141</v>
      </c>
      <c r="CL67" s="2" t="s">
        <v>132</v>
      </c>
      <c r="CM67" s="4">
        <v>4</v>
      </c>
      <c r="CN67" s="8">
        <v>138.6</v>
      </c>
      <c r="CO67" s="4"/>
      <c r="CP67" s="8"/>
      <c r="CQ67" s="7"/>
      <c r="CR67" s="7"/>
      <c r="CS67" s="2" t="s">
        <v>138</v>
      </c>
      <c r="CT67" s="2" t="s">
        <v>129</v>
      </c>
      <c r="CU67" s="2" t="s">
        <v>1072</v>
      </c>
      <c r="CV67" s="2" t="s">
        <v>946</v>
      </c>
      <c r="CW67" s="2" t="s">
        <v>141</v>
      </c>
      <c r="CX67" s="2" t="s">
        <v>132</v>
      </c>
      <c r="CY67" s="4">
        <v>3</v>
      </c>
      <c r="CZ67" s="8">
        <v>117.45</v>
      </c>
      <c r="DA67" s="4"/>
      <c r="DB67" s="8"/>
      <c r="DC67" s="7"/>
      <c r="DD67" s="7"/>
      <c r="DE67" s="2" t="s">
        <v>138</v>
      </c>
      <c r="DF67" s="2" t="s">
        <v>129</v>
      </c>
      <c r="DG67" s="2" t="s">
        <v>394</v>
      </c>
      <c r="DH67" s="2" t="s">
        <v>647</v>
      </c>
      <c r="DI67" s="2" t="s">
        <v>141</v>
      </c>
      <c r="DJ67" s="2" t="s">
        <v>132</v>
      </c>
      <c r="DK67" s="4">
        <v>1</v>
      </c>
      <c r="DL67" s="8">
        <v>38.81</v>
      </c>
      <c r="DM67" s="4"/>
      <c r="DN67" s="8"/>
      <c r="DO67" s="7"/>
      <c r="DP67" s="7"/>
      <c r="DQ67" s="2" t="s">
        <v>138</v>
      </c>
      <c r="DR67" s="2" t="s">
        <v>129</v>
      </c>
      <c r="DS67" s="2" t="s">
        <v>396</v>
      </c>
      <c r="DT67" s="2" t="s">
        <v>642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138</v>
      </c>
      <c r="ED67" s="2" t="s">
        <v>129</v>
      </c>
      <c r="EE67" s="2" t="s">
        <v>640</v>
      </c>
      <c r="EF67" s="2" t="s">
        <v>132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168</v>
      </c>
      <c r="EP67" s="2" t="s">
        <v>129</v>
      </c>
      <c r="EQ67" s="2" t="s">
        <v>132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153</v>
      </c>
      <c r="FB67" s="2" t="s">
        <v>129</v>
      </c>
      <c r="FC67" s="2" t="s">
        <v>132</v>
      </c>
      <c r="FD67" s="2" t="s">
        <v>132</v>
      </c>
      <c r="FE67" s="2" t="s">
        <v>141</v>
      </c>
      <c r="FF67" s="2" t="s">
        <v>132</v>
      </c>
      <c r="FG67" s="4">
        <v>2</v>
      </c>
      <c r="FH67" s="8">
        <v>74.84</v>
      </c>
      <c r="FI67" s="4"/>
      <c r="FJ67" s="8"/>
      <c r="FK67" s="7"/>
      <c r="FL67" s="7"/>
      <c r="FM67" s="2" t="s">
        <v>138</v>
      </c>
      <c r="FN67" s="2" t="s">
        <v>129</v>
      </c>
      <c r="FO67" s="2" t="s">
        <v>398</v>
      </c>
      <c r="FP67" s="2" t="s">
        <v>885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210</v>
      </c>
      <c r="FZ67" s="2" t="s">
        <v>129</v>
      </c>
      <c r="GA67" s="2" t="s">
        <v>132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129</v>
      </c>
      <c r="GM67" s="2" t="s">
        <v>399</v>
      </c>
      <c r="GN67" s="2" t="s">
        <v>132</v>
      </c>
      <c r="GO67" s="2" t="s">
        <v>141</v>
      </c>
      <c r="GP67" s="2" t="s">
        <v>132</v>
      </c>
      <c r="GQ67" s="4">
        <v>4</v>
      </c>
      <c r="GR67" s="8">
        <v>149.68</v>
      </c>
      <c r="GS67" s="4"/>
      <c r="GT67" s="8"/>
      <c r="GU67" s="7"/>
      <c r="GV67" s="7"/>
      <c r="GW67" s="2" t="s">
        <v>138</v>
      </c>
      <c r="GX67" s="2" t="s">
        <v>129</v>
      </c>
      <c r="GY67" s="2" t="s">
        <v>1073</v>
      </c>
      <c r="GZ67" s="2" t="s">
        <v>489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210</v>
      </c>
      <c r="HJ67" s="2" t="s">
        <v>129</v>
      </c>
      <c r="HK67" s="2" t="s">
        <v>132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138</v>
      </c>
      <c r="HV67" s="2" t="s">
        <v>129</v>
      </c>
      <c r="HW67" s="2" t="s">
        <v>400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138</v>
      </c>
      <c r="IH67" s="2" t="s">
        <v>129</v>
      </c>
      <c r="II67" s="2" t="s">
        <v>1072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168</v>
      </c>
      <c r="IT67" s="2" t="s">
        <v>129</v>
      </c>
      <c r="IU67" s="2" t="s">
        <v>132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138</v>
      </c>
      <c r="JF67" s="2" t="s">
        <v>129</v>
      </c>
      <c r="JG67" s="2" t="s">
        <v>1072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168</v>
      </c>
      <c r="JR67" s="2" t="s">
        <v>129</v>
      </c>
      <c r="JS67" s="2" t="s">
        <v>132</v>
      </c>
      <c r="JT67" s="2" t="s">
        <v>132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132</v>
      </c>
      <c r="KD67" s="2" t="s">
        <v>132</v>
      </c>
      <c r="KE67" s="2" t="s">
        <v>132</v>
      </c>
      <c r="KF67" s="2" t="s">
        <v>132</v>
      </c>
      <c r="KG67" s="2" t="s">
        <v>132</v>
      </c>
      <c r="KH67" s="2" t="s">
        <v>132</v>
      </c>
      <c r="KI67" s="4"/>
      <c r="KJ67" s="8"/>
      <c r="KK67" s="4"/>
      <c r="KL67" s="8"/>
      <c r="KM67" s="7"/>
      <c r="KN67" s="7"/>
      <c r="KO67" s="2" t="s">
        <v>168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168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169</v>
      </c>
      <c r="LN67" s="2" t="s">
        <v>129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168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168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169</v>
      </c>
      <c r="NJ67" s="2" t="s">
        <v>129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168</v>
      </c>
      <c r="NV67" s="2" t="s">
        <v>129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169</v>
      </c>
      <c r="OH67" s="2" t="s">
        <v>129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168</v>
      </c>
      <c r="OT67" s="2" t="s">
        <v>129</v>
      </c>
      <c r="OU67" s="2" t="s">
        <v>132</v>
      </c>
      <c r="OV67" s="2" t="s">
        <v>132</v>
      </c>
      <c r="OW67" s="2" t="s">
        <v>141</v>
      </c>
      <c r="OX67" s="2" t="s">
        <v>132</v>
      </c>
      <c r="OY67" s="4"/>
      <c r="OZ67" s="8"/>
      <c r="PA67" s="4"/>
      <c r="PB67" s="8"/>
      <c r="PC67" s="7"/>
      <c r="PD67" s="7"/>
      <c r="PE67" s="2" t="s">
        <v>168</v>
      </c>
      <c r="PF67" s="2" t="s">
        <v>129</v>
      </c>
      <c r="PG67" s="2" t="s">
        <v>132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168</v>
      </c>
      <c r="PR67" s="2" t="s">
        <v>129</v>
      </c>
      <c r="PS67" s="2" t="s">
        <v>132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168</v>
      </c>
      <c r="QD67" s="2" t="s">
        <v>129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169</v>
      </c>
      <c r="RB67" s="2" t="s">
        <v>129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168</v>
      </c>
      <c r="RN67" s="2" t="s">
        <v>129</v>
      </c>
      <c r="RO67" s="2" t="s">
        <v>132</v>
      </c>
      <c r="RP67" s="2" t="s">
        <v>132</v>
      </c>
      <c r="RQ67" s="2" t="s">
        <v>141</v>
      </c>
      <c r="RR67" s="2" t="s">
        <v>132</v>
      </c>
    </row>
    <row r="68">
      <c r="A68" s="2" t="s">
        <v>1074</v>
      </c>
      <c r="B68" s="2" t="s">
        <v>121</v>
      </c>
      <c r="C68" s="2" t="s">
        <v>905</v>
      </c>
      <c r="D68" s="2" t="s">
        <v>510</v>
      </c>
      <c r="E68" s="2" t="s">
        <v>511</v>
      </c>
      <c r="F68" s="2" t="s">
        <v>1075</v>
      </c>
      <c r="G68" s="2" t="s">
        <v>1075</v>
      </c>
      <c r="H68" s="2" t="s">
        <v>1075</v>
      </c>
      <c r="I68" s="2" t="s">
        <v>1076</v>
      </c>
      <c r="J68" s="2" t="s">
        <v>127</v>
      </c>
      <c r="K68" s="2" t="s">
        <v>1077</v>
      </c>
      <c r="L68" s="3">
        <v>49</v>
      </c>
      <c r="M68" s="3">
        <v>51.45</v>
      </c>
      <c r="N68" s="3">
        <v>99.99</v>
      </c>
      <c r="O68" s="2" t="s">
        <v>129</v>
      </c>
      <c r="P68" s="2" t="s">
        <v>385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180</v>
      </c>
      <c r="V68" s="2" t="s">
        <v>181</v>
      </c>
      <c r="W68" s="2" t="s">
        <v>332</v>
      </c>
      <c r="X68" s="2" t="s">
        <v>719</v>
      </c>
      <c r="Y68" s="2" t="s">
        <v>720</v>
      </c>
      <c r="Z68" s="4">
        <v>76</v>
      </c>
      <c r="AA68" s="4">
        <f>=ROUNDDOWN(76,0)</f>
      </c>
      <c r="AB68" s="5">
        <v>1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10</v>
      </c>
      <c r="AQ68" s="8">
        <v>567.32</v>
      </c>
      <c r="AR68" s="4"/>
      <c r="AS68" s="8"/>
      <c r="AT68" s="7"/>
      <c r="AU68" s="7"/>
      <c r="AV68" s="4">
        <v>10</v>
      </c>
      <c r="AW68" s="8">
        <v>567.32</v>
      </c>
      <c r="AX68" s="4"/>
      <c r="AY68" s="8"/>
      <c r="AZ68" s="7"/>
      <c r="BA68" s="7"/>
      <c r="BB68" s="7">
        <v>1</v>
      </c>
      <c r="BC68" s="4">
        <v>10</v>
      </c>
      <c r="BD68" s="8">
        <v>567.32</v>
      </c>
      <c r="BE68" s="4"/>
      <c r="BF68" s="8"/>
      <c r="BG68" s="7"/>
      <c r="BH68" s="7"/>
      <c r="BI68" s="7">
        <v>1</v>
      </c>
      <c r="BJ68" s="4">
        <v>10</v>
      </c>
      <c r="BK68" s="8">
        <v>567.32</v>
      </c>
      <c r="BL68" s="2" t="s">
        <v>1078</v>
      </c>
      <c r="BM68" s="7">
        <v>1</v>
      </c>
      <c r="BN68" s="7">
        <v>1</v>
      </c>
      <c r="BO68" s="4">
        <v>2</v>
      </c>
      <c r="BP68" s="8">
        <v>87.46</v>
      </c>
      <c r="BQ68" s="4"/>
      <c r="BR68" s="8"/>
      <c r="BS68" s="7"/>
      <c r="BT68" s="7"/>
      <c r="BU68" s="2" t="s">
        <v>138</v>
      </c>
      <c r="BV68" s="2" t="s">
        <v>129</v>
      </c>
      <c r="BW68" s="2" t="s">
        <v>720</v>
      </c>
      <c r="BX68" s="2" t="s">
        <v>899</v>
      </c>
      <c r="BY68" s="2" t="s">
        <v>141</v>
      </c>
      <c r="BZ68" s="2" t="s">
        <v>132</v>
      </c>
      <c r="CA68" s="4"/>
      <c r="CB68" s="8"/>
      <c r="CC68" s="4"/>
      <c r="CD68" s="8"/>
      <c r="CE68" s="7"/>
      <c r="CF68" s="7"/>
      <c r="CG68" s="2" t="s">
        <v>210</v>
      </c>
      <c r="CH68" s="2" t="s">
        <v>129</v>
      </c>
      <c r="CI68" s="2" t="s">
        <v>132</v>
      </c>
      <c r="CJ68" s="2" t="s">
        <v>132</v>
      </c>
      <c r="CK68" s="2" t="s">
        <v>141</v>
      </c>
      <c r="CL68" s="2" t="s">
        <v>132</v>
      </c>
      <c r="CM68" s="4">
        <v>4</v>
      </c>
      <c r="CN68" s="8">
        <v>255.52</v>
      </c>
      <c r="CO68" s="4"/>
      <c r="CP68" s="8"/>
      <c r="CQ68" s="7"/>
      <c r="CR68" s="7"/>
      <c r="CS68" s="2" t="s">
        <v>138</v>
      </c>
      <c r="CT68" s="2" t="s">
        <v>129</v>
      </c>
      <c r="CU68" s="2" t="s">
        <v>721</v>
      </c>
      <c r="CV68" s="2" t="s">
        <v>493</v>
      </c>
      <c r="CW68" s="2" t="s">
        <v>141</v>
      </c>
      <c r="CX68" s="2" t="s">
        <v>132</v>
      </c>
      <c r="CY68" s="4">
        <v>2</v>
      </c>
      <c r="CZ68" s="8">
        <v>113.2</v>
      </c>
      <c r="DA68" s="4"/>
      <c r="DB68" s="8"/>
      <c r="DC68" s="7"/>
      <c r="DD68" s="7"/>
      <c r="DE68" s="2" t="s">
        <v>138</v>
      </c>
      <c r="DF68" s="2" t="s">
        <v>129</v>
      </c>
      <c r="DG68" s="2" t="s">
        <v>505</v>
      </c>
      <c r="DH68" s="2" t="s">
        <v>1079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396</v>
      </c>
      <c r="DT68" s="2" t="s">
        <v>132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138</v>
      </c>
      <c r="ED68" s="2" t="s">
        <v>129</v>
      </c>
      <c r="EE68" s="2" t="s">
        <v>1080</v>
      </c>
      <c r="EF68" s="2" t="s">
        <v>132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168</v>
      </c>
      <c r="EP68" s="2" t="s">
        <v>129</v>
      </c>
      <c r="EQ68" s="2" t="s">
        <v>132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481</v>
      </c>
      <c r="FB68" s="2" t="s">
        <v>129</v>
      </c>
      <c r="FC68" s="2" t="s">
        <v>132</v>
      </c>
      <c r="FD68" s="2" t="s">
        <v>132</v>
      </c>
      <c r="FE68" s="2" t="s">
        <v>141</v>
      </c>
      <c r="FF68" s="2" t="s">
        <v>132</v>
      </c>
      <c r="FG68" s="4">
        <v>2</v>
      </c>
      <c r="FH68" s="8">
        <v>111.14</v>
      </c>
      <c r="FI68" s="4"/>
      <c r="FJ68" s="8"/>
      <c r="FK68" s="7"/>
      <c r="FL68" s="7"/>
      <c r="FM68" s="2" t="s">
        <v>138</v>
      </c>
      <c r="FN68" s="2" t="s">
        <v>129</v>
      </c>
      <c r="FO68" s="2" t="s">
        <v>398</v>
      </c>
      <c r="FP68" s="2" t="s">
        <v>1081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210</v>
      </c>
      <c r="FZ68" s="2" t="s">
        <v>129</v>
      </c>
      <c r="GA68" s="2" t="s">
        <v>132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138</v>
      </c>
      <c r="GL68" s="2" t="s">
        <v>129</v>
      </c>
      <c r="GM68" s="2" t="s">
        <v>399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159</v>
      </c>
      <c r="GX68" s="2" t="s">
        <v>129</v>
      </c>
      <c r="GY68" s="2" t="s">
        <v>132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210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138</v>
      </c>
      <c r="HV68" s="2" t="s">
        <v>129</v>
      </c>
      <c r="HW68" s="2" t="s">
        <v>400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132</v>
      </c>
      <c r="IH68" s="2" t="s">
        <v>132</v>
      </c>
      <c r="II68" s="2" t="s">
        <v>132</v>
      </c>
      <c r="IJ68" s="2" t="s">
        <v>132</v>
      </c>
      <c r="IK68" s="2" t="s">
        <v>132</v>
      </c>
      <c r="IL68" s="2" t="s">
        <v>132</v>
      </c>
      <c r="IM68" s="4"/>
      <c r="IN68" s="8"/>
      <c r="IO68" s="4"/>
      <c r="IP68" s="8"/>
      <c r="IQ68" s="7"/>
      <c r="IR68" s="7"/>
      <c r="IS68" s="2" t="s">
        <v>168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138</v>
      </c>
      <c r="JF68" s="2" t="s">
        <v>129</v>
      </c>
      <c r="JG68" s="2" t="s">
        <v>721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168</v>
      </c>
      <c r="JR68" s="2" t="s">
        <v>129</v>
      </c>
      <c r="JS68" s="2" t="s">
        <v>132</v>
      </c>
      <c r="JT68" s="2" t="s">
        <v>132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132</v>
      </c>
      <c r="KD68" s="2" t="s">
        <v>132</v>
      </c>
      <c r="KE68" s="2" t="s">
        <v>132</v>
      </c>
      <c r="KF68" s="2" t="s">
        <v>132</v>
      </c>
      <c r="KG68" s="2" t="s">
        <v>132</v>
      </c>
      <c r="KH68" s="2" t="s">
        <v>132</v>
      </c>
      <c r="KI68" s="4"/>
      <c r="KJ68" s="8"/>
      <c r="KK68" s="4"/>
      <c r="KL68" s="8"/>
      <c r="KM68" s="7"/>
      <c r="KN68" s="7"/>
      <c r="KO68" s="2" t="s">
        <v>168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168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169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168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168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169</v>
      </c>
      <c r="NJ68" s="2" t="s">
        <v>129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169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168</v>
      </c>
      <c r="OT68" s="2" t="s">
        <v>129</v>
      </c>
      <c r="OU68" s="2" t="s">
        <v>132</v>
      </c>
      <c r="OV68" s="2" t="s">
        <v>132</v>
      </c>
      <c r="OW68" s="2" t="s">
        <v>141</v>
      </c>
      <c r="OX68" s="2" t="s">
        <v>132</v>
      </c>
      <c r="OY68" s="4"/>
      <c r="OZ68" s="8"/>
      <c r="PA68" s="4"/>
      <c r="PB68" s="8"/>
      <c r="PC68" s="7"/>
      <c r="PD68" s="7"/>
      <c r="PE68" s="2" t="s">
        <v>168</v>
      </c>
      <c r="PF68" s="2" t="s">
        <v>129</v>
      </c>
      <c r="PG68" s="2" t="s">
        <v>132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168</v>
      </c>
      <c r="PR68" s="2" t="s">
        <v>129</v>
      </c>
      <c r="PS68" s="2" t="s">
        <v>132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168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169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168</v>
      </c>
      <c r="RN68" s="2" t="s">
        <v>129</v>
      </c>
      <c r="RO68" s="2" t="s">
        <v>132</v>
      </c>
      <c r="RP68" s="2" t="s">
        <v>132</v>
      </c>
      <c r="RQ68" s="2" t="s">
        <v>141</v>
      </c>
      <c r="RR68" s="2" t="s">
        <v>132</v>
      </c>
    </row>
    <row r="69">
      <c r="A69" s="2" t="s">
        <v>1082</v>
      </c>
      <c r="B69" s="2" t="s">
        <v>121</v>
      </c>
      <c r="C69" s="2" t="s">
        <v>905</v>
      </c>
      <c r="D69" s="2" t="s">
        <v>510</v>
      </c>
      <c r="E69" s="2" t="s">
        <v>511</v>
      </c>
      <c r="F69" s="2" t="s">
        <v>1083</v>
      </c>
      <c r="G69" s="2" t="s">
        <v>1083</v>
      </c>
      <c r="H69" s="2" t="s">
        <v>1083</v>
      </c>
      <c r="I69" s="2" t="s">
        <v>1084</v>
      </c>
      <c r="J69" s="2" t="s">
        <v>127</v>
      </c>
      <c r="K69" s="2" t="s">
        <v>296</v>
      </c>
      <c r="L69" s="3">
        <v>29.7</v>
      </c>
      <c r="M69" s="3">
        <v>31.18</v>
      </c>
      <c r="N69" s="3">
        <v>69.99</v>
      </c>
      <c r="O69" s="2" t="s">
        <v>129</v>
      </c>
      <c r="P69" s="2" t="s">
        <v>475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180</v>
      </c>
      <c r="V69" s="2" t="s">
        <v>134</v>
      </c>
      <c r="W69" s="2" t="s">
        <v>332</v>
      </c>
      <c r="X69" s="2" t="s">
        <v>135</v>
      </c>
      <c r="Y69" s="2" t="s">
        <v>503</v>
      </c>
      <c r="Z69" s="4">
        <v>96</v>
      </c>
      <c r="AA69" s="4">
        <f>=ROUNDDOWN(48,0)</f>
      </c>
      <c r="AB69" s="5">
        <v>2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15</v>
      </c>
      <c r="AQ69" s="8">
        <v>496.59</v>
      </c>
      <c r="AR69" s="4"/>
      <c r="AS69" s="8"/>
      <c r="AT69" s="7"/>
      <c r="AU69" s="7"/>
      <c r="AV69" s="4">
        <v>15</v>
      </c>
      <c r="AW69" s="8">
        <v>496.59</v>
      </c>
      <c r="AX69" s="4"/>
      <c r="AY69" s="8"/>
      <c r="AZ69" s="7"/>
      <c r="BA69" s="7"/>
      <c r="BB69" s="7">
        <v>1</v>
      </c>
      <c r="BC69" s="4">
        <v>15</v>
      </c>
      <c r="BD69" s="8">
        <v>496.59</v>
      </c>
      <c r="BE69" s="4"/>
      <c r="BF69" s="8"/>
      <c r="BG69" s="7"/>
      <c r="BH69" s="7"/>
      <c r="BI69" s="7">
        <v>1</v>
      </c>
      <c r="BJ69" s="4">
        <v>15</v>
      </c>
      <c r="BK69" s="8">
        <v>496.59</v>
      </c>
      <c r="BL69" s="2" t="s">
        <v>1085</v>
      </c>
      <c r="BM69" s="7">
        <v>1</v>
      </c>
      <c r="BN69" s="7">
        <v>1</v>
      </c>
      <c r="BO69" s="4">
        <v>4</v>
      </c>
      <c r="BP69" s="8">
        <v>113.84</v>
      </c>
      <c r="BQ69" s="4"/>
      <c r="BR69" s="8"/>
      <c r="BS69" s="7"/>
      <c r="BT69" s="7"/>
      <c r="BU69" s="2" t="s">
        <v>138</v>
      </c>
      <c r="BV69" s="2" t="s">
        <v>129</v>
      </c>
      <c r="BW69" s="2" t="s">
        <v>1086</v>
      </c>
      <c r="BX69" s="2" t="s">
        <v>1087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138</v>
      </c>
      <c r="CH69" s="2" t="s">
        <v>129</v>
      </c>
      <c r="CI69" s="2" t="s">
        <v>885</v>
      </c>
      <c r="CJ69" s="2" t="s">
        <v>132</v>
      </c>
      <c r="CK69" s="2" t="s">
        <v>141</v>
      </c>
      <c r="CL69" s="2" t="s">
        <v>132</v>
      </c>
      <c r="CM69" s="4">
        <v>1</v>
      </c>
      <c r="CN69" s="8">
        <v>33.68</v>
      </c>
      <c r="CO69" s="4"/>
      <c r="CP69" s="8"/>
      <c r="CQ69" s="7"/>
      <c r="CR69" s="7"/>
      <c r="CS69" s="2" t="s">
        <v>138</v>
      </c>
      <c r="CT69" s="2" t="s">
        <v>129</v>
      </c>
      <c r="CU69" s="2" t="s">
        <v>503</v>
      </c>
      <c r="CV69" s="2" t="s">
        <v>1088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138</v>
      </c>
      <c r="DF69" s="2" t="s">
        <v>129</v>
      </c>
      <c r="DG69" s="2" t="s">
        <v>759</v>
      </c>
      <c r="DH69" s="2" t="s">
        <v>291</v>
      </c>
      <c r="DI69" s="2" t="s">
        <v>141</v>
      </c>
      <c r="DJ69" s="2" t="s">
        <v>132</v>
      </c>
      <c r="DK69" s="4">
        <v>3</v>
      </c>
      <c r="DL69" s="8">
        <v>116.43</v>
      </c>
      <c r="DM69" s="4"/>
      <c r="DN69" s="8"/>
      <c r="DO69" s="7"/>
      <c r="DP69" s="7"/>
      <c r="DQ69" s="2" t="s">
        <v>138</v>
      </c>
      <c r="DR69" s="2" t="s">
        <v>129</v>
      </c>
      <c r="DS69" s="2" t="s">
        <v>281</v>
      </c>
      <c r="DT69" s="2" t="s">
        <v>1089</v>
      </c>
      <c r="DU69" s="2" t="s">
        <v>141</v>
      </c>
      <c r="DV69" s="2" t="s">
        <v>132</v>
      </c>
      <c r="DW69" s="4">
        <v>1</v>
      </c>
      <c r="DX69" s="8">
        <v>34.93</v>
      </c>
      <c r="DY69" s="4"/>
      <c r="DZ69" s="8"/>
      <c r="EA69" s="7"/>
      <c r="EB69" s="7"/>
      <c r="EC69" s="2" t="s">
        <v>138</v>
      </c>
      <c r="ED69" s="2" t="s">
        <v>129</v>
      </c>
      <c r="EE69" s="2" t="s">
        <v>756</v>
      </c>
      <c r="EF69" s="2" t="s">
        <v>884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168</v>
      </c>
      <c r="EP69" s="2" t="s">
        <v>129</v>
      </c>
      <c r="EQ69" s="2" t="s">
        <v>132</v>
      </c>
      <c r="ER69" s="2" t="s">
        <v>132</v>
      </c>
      <c r="ES69" s="2" t="s">
        <v>141</v>
      </c>
      <c r="ET69" s="2" t="s">
        <v>132</v>
      </c>
      <c r="EU69" s="4">
        <v>2</v>
      </c>
      <c r="EV69" s="8">
        <v>65.48</v>
      </c>
      <c r="EW69" s="4"/>
      <c r="EX69" s="8"/>
      <c r="EY69" s="7"/>
      <c r="EZ69" s="7"/>
      <c r="FA69" s="2" t="s">
        <v>138</v>
      </c>
      <c r="FB69" s="2" t="s">
        <v>129</v>
      </c>
      <c r="FC69" s="2" t="s">
        <v>286</v>
      </c>
      <c r="FD69" s="2" t="s">
        <v>805</v>
      </c>
      <c r="FE69" s="2" t="s">
        <v>141</v>
      </c>
      <c r="FF69" s="2" t="s">
        <v>132</v>
      </c>
      <c r="FG69" s="4">
        <v>1</v>
      </c>
      <c r="FH69" s="8">
        <v>33.68</v>
      </c>
      <c r="FI69" s="4"/>
      <c r="FJ69" s="8"/>
      <c r="FK69" s="7"/>
      <c r="FL69" s="7"/>
      <c r="FM69" s="2" t="s">
        <v>138</v>
      </c>
      <c r="FN69" s="2" t="s">
        <v>129</v>
      </c>
      <c r="FO69" s="2" t="s">
        <v>702</v>
      </c>
      <c r="FP69" s="2" t="s">
        <v>492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138</v>
      </c>
      <c r="FZ69" s="2" t="s">
        <v>129</v>
      </c>
      <c r="GA69" s="2" t="s">
        <v>288</v>
      </c>
      <c r="GB69" s="2" t="s">
        <v>757</v>
      </c>
      <c r="GC69" s="2" t="s">
        <v>141</v>
      </c>
      <c r="GD69" s="2" t="s">
        <v>132</v>
      </c>
      <c r="GE69" s="4">
        <v>1</v>
      </c>
      <c r="GF69" s="8">
        <v>31.19</v>
      </c>
      <c r="GG69" s="4"/>
      <c r="GH69" s="8"/>
      <c r="GI69" s="7"/>
      <c r="GJ69" s="7"/>
      <c r="GK69" s="2" t="s">
        <v>138</v>
      </c>
      <c r="GL69" s="2" t="s">
        <v>129</v>
      </c>
      <c r="GM69" s="2" t="s">
        <v>482</v>
      </c>
      <c r="GN69" s="2" t="s">
        <v>1073</v>
      </c>
      <c r="GO69" s="2" t="s">
        <v>141</v>
      </c>
      <c r="GP69" s="2" t="s">
        <v>132</v>
      </c>
      <c r="GQ69" s="4">
        <v>2</v>
      </c>
      <c r="GR69" s="8">
        <v>67.36</v>
      </c>
      <c r="GS69" s="4"/>
      <c r="GT69" s="8"/>
      <c r="GU69" s="7"/>
      <c r="GV69" s="7"/>
      <c r="GW69" s="2" t="s">
        <v>138</v>
      </c>
      <c r="GX69" s="2" t="s">
        <v>129</v>
      </c>
      <c r="GY69" s="2" t="s">
        <v>194</v>
      </c>
      <c r="GZ69" s="2" t="s">
        <v>1090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138</v>
      </c>
      <c r="HJ69" s="2" t="s">
        <v>129</v>
      </c>
      <c r="HK69" s="2" t="s">
        <v>484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138</v>
      </c>
      <c r="HV69" s="2" t="s">
        <v>129</v>
      </c>
      <c r="HW69" s="2" t="s">
        <v>291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138</v>
      </c>
      <c r="IH69" s="2" t="s">
        <v>129</v>
      </c>
      <c r="II69" s="2" t="s">
        <v>164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168</v>
      </c>
      <c r="IT69" s="2" t="s">
        <v>129</v>
      </c>
      <c r="IU69" s="2" t="s">
        <v>132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138</v>
      </c>
      <c r="JF69" s="2" t="s">
        <v>129</v>
      </c>
      <c r="JG69" s="2" t="s">
        <v>503</v>
      </c>
      <c r="JH69" s="2" t="s">
        <v>1086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210</v>
      </c>
      <c r="KD69" s="2" t="s">
        <v>129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168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168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169</v>
      </c>
      <c r="LN69" s="2" t="s">
        <v>129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168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168</v>
      </c>
      <c r="ML69" s="2" t="s">
        <v>129</v>
      </c>
      <c r="MM69" s="2" t="s">
        <v>132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2" t="s">
        <v>132</v>
      </c>
      <c r="NC69" s="4"/>
      <c r="ND69" s="8"/>
      <c r="NE69" s="4"/>
      <c r="NF69" s="8"/>
      <c r="NG69" s="7"/>
      <c r="NH69" s="7"/>
      <c r="NI69" s="2" t="s">
        <v>168</v>
      </c>
      <c r="NJ69" s="2" t="s">
        <v>129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169</v>
      </c>
      <c r="OH69" s="2" t="s">
        <v>129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168</v>
      </c>
      <c r="OT69" s="2" t="s">
        <v>129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138</v>
      </c>
      <c r="PR69" s="2" t="s">
        <v>170</v>
      </c>
      <c r="PS69" s="2" t="s">
        <v>209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168</v>
      </c>
      <c r="QD69" s="2" t="s">
        <v>129</v>
      </c>
      <c r="QE69" s="2" t="s">
        <v>132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169</v>
      </c>
      <c r="RB69" s="2" t="s">
        <v>129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138</v>
      </c>
      <c r="RN69" s="2" t="s">
        <v>170</v>
      </c>
      <c r="RO69" s="2" t="s">
        <v>1088</v>
      </c>
      <c r="RP69" s="2" t="s">
        <v>132</v>
      </c>
      <c r="RQ69" s="2" t="s">
        <v>141</v>
      </c>
      <c r="RR69" s="2" t="s">
        <v>132</v>
      </c>
    </row>
    <row r="70">
      <c r="A70" s="2" t="s">
        <v>1091</v>
      </c>
      <c r="B70" s="2" t="s">
        <v>121</v>
      </c>
      <c r="C70" s="2" t="s">
        <v>905</v>
      </c>
      <c r="D70" s="2" t="s">
        <v>510</v>
      </c>
      <c r="E70" s="2" t="s">
        <v>511</v>
      </c>
      <c r="F70" s="2" t="s">
        <v>1092</v>
      </c>
      <c r="G70" s="2" t="s">
        <v>1092</v>
      </c>
      <c r="H70" s="2" t="s">
        <v>1092</v>
      </c>
      <c r="I70" s="2" t="s">
        <v>1093</v>
      </c>
      <c r="J70" s="2" t="s">
        <v>127</v>
      </c>
      <c r="K70" s="2" t="s">
        <v>296</v>
      </c>
      <c r="L70" s="3">
        <v>39.5</v>
      </c>
      <c r="M70" s="3">
        <v>41.48</v>
      </c>
      <c r="N70" s="3">
        <v>89.99</v>
      </c>
      <c r="O70" s="2" t="s">
        <v>129</v>
      </c>
      <c r="P70" s="2" t="s">
        <v>475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180</v>
      </c>
      <c r="V70" s="2" t="s">
        <v>181</v>
      </c>
      <c r="W70" s="2" t="s">
        <v>332</v>
      </c>
      <c r="X70" s="2" t="s">
        <v>132</v>
      </c>
      <c r="Y70" s="2" t="s">
        <v>997</v>
      </c>
      <c r="Z70" s="4">
        <v>80</v>
      </c>
      <c r="AA70" s="4">
        <f>=ROUNDDOWN(40,0)</f>
      </c>
      <c r="AB70" s="5">
        <v>2</v>
      </c>
      <c r="AC70" s="2" t="s">
        <v>457</v>
      </c>
      <c r="AD70" s="4">
        <v>100</v>
      </c>
      <c r="AE70" s="4">
        <v>100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11</v>
      </c>
      <c r="AQ70" s="8">
        <v>484.8</v>
      </c>
      <c r="AR70" s="4"/>
      <c r="AS70" s="8"/>
      <c r="AT70" s="7"/>
      <c r="AU70" s="7"/>
      <c r="AV70" s="4">
        <v>11</v>
      </c>
      <c r="AW70" s="8">
        <v>484.8</v>
      </c>
      <c r="AX70" s="4"/>
      <c r="AY70" s="8"/>
      <c r="AZ70" s="7"/>
      <c r="BA70" s="7"/>
      <c r="BB70" s="7">
        <v>1</v>
      </c>
      <c r="BC70" s="4">
        <v>11</v>
      </c>
      <c r="BD70" s="8">
        <v>484.8</v>
      </c>
      <c r="BE70" s="4"/>
      <c r="BF70" s="8"/>
      <c r="BG70" s="7"/>
      <c r="BH70" s="7"/>
      <c r="BI70" s="7">
        <v>1</v>
      </c>
      <c r="BJ70" s="4">
        <v>11</v>
      </c>
      <c r="BK70" s="8">
        <v>484.8</v>
      </c>
      <c r="BL70" s="2" t="s">
        <v>1011</v>
      </c>
      <c r="BM70" s="7">
        <v>1</v>
      </c>
      <c r="BN70" s="7">
        <v>1</v>
      </c>
      <c r="BO70" s="4">
        <v>1</v>
      </c>
      <c r="BP70" s="8">
        <v>41.58</v>
      </c>
      <c r="BQ70" s="4"/>
      <c r="BR70" s="8"/>
      <c r="BS70" s="7"/>
      <c r="BT70" s="7"/>
      <c r="BU70" s="2" t="s">
        <v>138</v>
      </c>
      <c r="BV70" s="2" t="s">
        <v>129</v>
      </c>
      <c r="BW70" s="2" t="s">
        <v>999</v>
      </c>
      <c r="BX70" s="2" t="s">
        <v>191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210</v>
      </c>
      <c r="CH70" s="2" t="s">
        <v>129</v>
      </c>
      <c r="CI70" s="2" t="s">
        <v>132</v>
      </c>
      <c r="CJ70" s="2" t="s">
        <v>132</v>
      </c>
      <c r="CK70" s="2" t="s">
        <v>141</v>
      </c>
      <c r="CL70" s="2" t="s">
        <v>132</v>
      </c>
      <c r="CM70" s="4">
        <v>2</v>
      </c>
      <c r="CN70" s="8">
        <v>82.94</v>
      </c>
      <c r="CO70" s="4"/>
      <c r="CP70" s="8"/>
      <c r="CQ70" s="7"/>
      <c r="CR70" s="7"/>
      <c r="CS70" s="2" t="s">
        <v>138</v>
      </c>
      <c r="CT70" s="2" t="s">
        <v>129</v>
      </c>
      <c r="CU70" s="2" t="s">
        <v>997</v>
      </c>
      <c r="CV70" s="2" t="s">
        <v>1094</v>
      </c>
      <c r="CW70" s="2" t="s">
        <v>141</v>
      </c>
      <c r="CX70" s="2" t="s">
        <v>132</v>
      </c>
      <c r="CY70" s="4">
        <v>2</v>
      </c>
      <c r="CZ70" s="8">
        <v>91.48</v>
      </c>
      <c r="DA70" s="4"/>
      <c r="DB70" s="8"/>
      <c r="DC70" s="7"/>
      <c r="DD70" s="7"/>
      <c r="DE70" s="2" t="s">
        <v>138</v>
      </c>
      <c r="DF70" s="2" t="s">
        <v>129</v>
      </c>
      <c r="DG70" s="2" t="s">
        <v>1013</v>
      </c>
      <c r="DH70" s="2" t="s">
        <v>990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129</v>
      </c>
      <c r="DS70" s="2" t="s">
        <v>187</v>
      </c>
      <c r="DT70" s="2" t="s">
        <v>1095</v>
      </c>
      <c r="DU70" s="2" t="s">
        <v>141</v>
      </c>
      <c r="DV70" s="2" t="s">
        <v>132</v>
      </c>
      <c r="DW70" s="4">
        <v>2</v>
      </c>
      <c r="DX70" s="8">
        <v>80.1</v>
      </c>
      <c r="DY70" s="4"/>
      <c r="DZ70" s="8"/>
      <c r="EA70" s="7"/>
      <c r="EB70" s="7"/>
      <c r="EC70" s="2" t="s">
        <v>138</v>
      </c>
      <c r="ED70" s="2" t="s">
        <v>129</v>
      </c>
      <c r="EE70" s="2" t="s">
        <v>700</v>
      </c>
      <c r="EF70" s="2" t="s">
        <v>1096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168</v>
      </c>
      <c r="EP70" s="2" t="s">
        <v>129</v>
      </c>
      <c r="EQ70" s="2" t="s">
        <v>132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481</v>
      </c>
      <c r="FB70" s="2" t="s">
        <v>129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138</v>
      </c>
      <c r="FN70" s="2" t="s">
        <v>129</v>
      </c>
      <c r="FO70" s="2" t="s">
        <v>550</v>
      </c>
      <c r="FP70" s="2" t="s">
        <v>1097</v>
      </c>
      <c r="FQ70" s="2" t="s">
        <v>141</v>
      </c>
      <c r="FR70" s="2" t="s">
        <v>132</v>
      </c>
      <c r="FS70" s="4">
        <v>2</v>
      </c>
      <c r="FT70" s="8">
        <v>91.68</v>
      </c>
      <c r="FU70" s="4"/>
      <c r="FV70" s="8"/>
      <c r="FW70" s="7"/>
      <c r="FX70" s="7"/>
      <c r="FY70" s="2" t="s">
        <v>138</v>
      </c>
      <c r="FZ70" s="2" t="s">
        <v>129</v>
      </c>
      <c r="GA70" s="2" t="s">
        <v>304</v>
      </c>
      <c r="GB70" s="2" t="s">
        <v>757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129</v>
      </c>
      <c r="GM70" s="2" t="s">
        <v>482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159</v>
      </c>
      <c r="GX70" s="2" t="s">
        <v>129</v>
      </c>
      <c r="GY70" s="2" t="s">
        <v>132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138</v>
      </c>
      <c r="HJ70" s="2" t="s">
        <v>129</v>
      </c>
      <c r="HK70" s="2" t="s">
        <v>352</v>
      </c>
      <c r="HL70" s="2" t="s">
        <v>132</v>
      </c>
      <c r="HM70" s="2" t="s">
        <v>141</v>
      </c>
      <c r="HN70" s="2" t="s">
        <v>132</v>
      </c>
      <c r="HO70" s="4">
        <v>2</v>
      </c>
      <c r="HP70" s="8">
        <v>97.02</v>
      </c>
      <c r="HQ70" s="4"/>
      <c r="HR70" s="8"/>
      <c r="HS70" s="7"/>
      <c r="HT70" s="7"/>
      <c r="HU70" s="2" t="s">
        <v>138</v>
      </c>
      <c r="HV70" s="2" t="s">
        <v>129</v>
      </c>
      <c r="HW70" s="2" t="s">
        <v>705</v>
      </c>
      <c r="HX70" s="2" t="s">
        <v>397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138</v>
      </c>
      <c r="IH70" s="2" t="s">
        <v>129</v>
      </c>
      <c r="II70" s="2" t="s">
        <v>164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168</v>
      </c>
      <c r="IT70" s="2" t="s">
        <v>129</v>
      </c>
      <c r="IU70" s="2" t="s">
        <v>132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138</v>
      </c>
      <c r="JF70" s="2" t="s">
        <v>129</v>
      </c>
      <c r="JG70" s="2" t="s">
        <v>1006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138</v>
      </c>
      <c r="KD70" s="2" t="s">
        <v>165</v>
      </c>
      <c r="KE70" s="2" t="s">
        <v>357</v>
      </c>
      <c r="KF70" s="2" t="s">
        <v>1098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168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168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169</v>
      </c>
      <c r="LN70" s="2" t="s">
        <v>129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168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168</v>
      </c>
      <c r="ML70" s="2" t="s">
        <v>129</v>
      </c>
      <c r="MM70" s="2" t="s">
        <v>132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169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168</v>
      </c>
      <c r="NJ70" s="2" t="s">
        <v>129</v>
      </c>
      <c r="NK70" s="2" t="s">
        <v>132</v>
      </c>
      <c r="NL70" s="2" t="s">
        <v>132</v>
      </c>
      <c r="NM70" s="2" t="s">
        <v>141</v>
      </c>
      <c r="NN70" s="2" t="s">
        <v>132</v>
      </c>
      <c r="NO70" s="4"/>
      <c r="NP70" s="8"/>
      <c r="NQ70" s="4"/>
      <c r="NR70" s="8"/>
      <c r="NS70" s="7"/>
      <c r="NT70" s="7"/>
      <c r="NU70" s="2" t="s">
        <v>168</v>
      </c>
      <c r="NV70" s="2" t="s">
        <v>170</v>
      </c>
      <c r="NW70" s="2" t="s">
        <v>132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169</v>
      </c>
      <c r="OH70" s="2" t="s">
        <v>129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168</v>
      </c>
      <c r="OT70" s="2" t="s">
        <v>129</v>
      </c>
      <c r="OU70" s="2" t="s">
        <v>132</v>
      </c>
      <c r="OV70" s="2" t="s">
        <v>132</v>
      </c>
      <c r="OW70" s="2" t="s">
        <v>141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153</v>
      </c>
      <c r="PR70" s="2" t="s">
        <v>129</v>
      </c>
      <c r="PS70" s="2" t="s">
        <v>132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168</v>
      </c>
      <c r="QP70" s="2" t="s">
        <v>170</v>
      </c>
      <c r="QQ70" s="2" t="s">
        <v>132</v>
      </c>
      <c r="QR70" s="2" t="s">
        <v>132</v>
      </c>
      <c r="QS70" s="2" t="s">
        <v>141</v>
      </c>
      <c r="QT70" s="2" t="s">
        <v>132</v>
      </c>
      <c r="QU70" s="4"/>
      <c r="QV70" s="8"/>
      <c r="QW70" s="4"/>
      <c r="QX70" s="8"/>
      <c r="QY70" s="7"/>
      <c r="QZ70" s="7"/>
      <c r="RA70" s="2" t="s">
        <v>169</v>
      </c>
      <c r="RB70" s="2" t="s">
        <v>129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138</v>
      </c>
      <c r="RN70" s="2" t="s">
        <v>170</v>
      </c>
      <c r="RO70" s="2" t="s">
        <v>1007</v>
      </c>
      <c r="RP70" s="2" t="s">
        <v>132</v>
      </c>
      <c r="RQ70" s="2" t="s">
        <v>141</v>
      </c>
      <c r="RR70" s="2" t="s">
        <v>132</v>
      </c>
    </row>
    <row r="71">
      <c r="A71" s="2" t="s">
        <v>1099</v>
      </c>
      <c r="B71" s="2" t="s">
        <v>121</v>
      </c>
      <c r="C71" s="2" t="s">
        <v>905</v>
      </c>
      <c r="D71" s="2" t="s">
        <v>510</v>
      </c>
      <c r="E71" s="2" t="s">
        <v>511</v>
      </c>
      <c r="F71" s="2" t="s">
        <v>1100</v>
      </c>
      <c r="G71" s="2" t="s">
        <v>1100</v>
      </c>
      <c r="H71" s="2" t="s">
        <v>1100</v>
      </c>
      <c r="I71" s="2" t="s">
        <v>1101</v>
      </c>
      <c r="J71" s="2" t="s">
        <v>127</v>
      </c>
      <c r="K71" s="2" t="s">
        <v>1102</v>
      </c>
      <c r="L71" s="3">
        <v>55</v>
      </c>
      <c r="M71" s="3">
        <v>57.75</v>
      </c>
      <c r="N71" s="3">
        <v>114.99</v>
      </c>
      <c r="O71" s="2" t="s">
        <v>129</v>
      </c>
      <c r="P71" s="2" t="s">
        <v>385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180</v>
      </c>
      <c r="V71" s="2" t="s">
        <v>181</v>
      </c>
      <c r="W71" s="2" t="s">
        <v>719</v>
      </c>
      <c r="X71" s="2" t="s">
        <v>332</v>
      </c>
      <c r="Y71" s="2" t="s">
        <v>1069</v>
      </c>
      <c r="Z71" s="4">
        <v>84</v>
      </c>
      <c r="AA71" s="4">
        <f>=ROUNDDOWN(42,0)</f>
      </c>
      <c r="AB71" s="5">
        <v>2</v>
      </c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7</v>
      </c>
      <c r="AQ71" s="8">
        <v>440.04</v>
      </c>
      <c r="AR71" s="4"/>
      <c r="AS71" s="8"/>
      <c r="AT71" s="7"/>
      <c r="AU71" s="7"/>
      <c r="AV71" s="4">
        <v>7</v>
      </c>
      <c r="AW71" s="8">
        <v>440.04</v>
      </c>
      <c r="AX71" s="4"/>
      <c r="AY71" s="8"/>
      <c r="AZ71" s="7"/>
      <c r="BA71" s="7"/>
      <c r="BB71" s="7">
        <v>1</v>
      </c>
      <c r="BC71" s="4">
        <v>7</v>
      </c>
      <c r="BD71" s="8">
        <v>440.04</v>
      </c>
      <c r="BE71" s="4"/>
      <c r="BF71" s="8"/>
      <c r="BG71" s="7"/>
      <c r="BH71" s="7"/>
      <c r="BI71" s="7">
        <v>1</v>
      </c>
      <c r="BJ71" s="4">
        <v>7</v>
      </c>
      <c r="BK71" s="8">
        <v>440.04</v>
      </c>
      <c r="BL71" s="2" t="s">
        <v>1103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129</v>
      </c>
      <c r="BW71" s="2" t="s">
        <v>389</v>
      </c>
      <c r="BX71" s="2" t="s">
        <v>132</v>
      </c>
      <c r="BY71" s="2" t="s">
        <v>141</v>
      </c>
      <c r="BZ71" s="2" t="s">
        <v>132</v>
      </c>
      <c r="CA71" s="4"/>
      <c r="CB71" s="8"/>
      <c r="CC71" s="4"/>
      <c r="CD71" s="8"/>
      <c r="CE71" s="7"/>
      <c r="CF71" s="7"/>
      <c r="CG71" s="2" t="s">
        <v>138</v>
      </c>
      <c r="CH71" s="2" t="s">
        <v>129</v>
      </c>
      <c r="CI71" s="2" t="s">
        <v>132</v>
      </c>
      <c r="CJ71" s="2" t="s">
        <v>132</v>
      </c>
      <c r="CK71" s="2" t="s">
        <v>141</v>
      </c>
      <c r="CL71" s="2" t="s">
        <v>132</v>
      </c>
      <c r="CM71" s="4">
        <v>1</v>
      </c>
      <c r="CN71" s="8">
        <v>63.52</v>
      </c>
      <c r="CO71" s="4"/>
      <c r="CP71" s="8"/>
      <c r="CQ71" s="7"/>
      <c r="CR71" s="7"/>
      <c r="CS71" s="2" t="s">
        <v>138</v>
      </c>
      <c r="CT71" s="2" t="s">
        <v>129</v>
      </c>
      <c r="CU71" s="2" t="s">
        <v>1072</v>
      </c>
      <c r="CV71" s="2" t="s">
        <v>389</v>
      </c>
      <c r="CW71" s="2" t="s">
        <v>141</v>
      </c>
      <c r="CX71" s="2" t="s">
        <v>132</v>
      </c>
      <c r="CY71" s="4">
        <v>2</v>
      </c>
      <c r="CZ71" s="8">
        <v>127.04</v>
      </c>
      <c r="DA71" s="4"/>
      <c r="DB71" s="8"/>
      <c r="DC71" s="7"/>
      <c r="DD71" s="7"/>
      <c r="DE71" s="2" t="s">
        <v>138</v>
      </c>
      <c r="DF71" s="2" t="s">
        <v>129</v>
      </c>
      <c r="DG71" s="2" t="s">
        <v>394</v>
      </c>
      <c r="DH71" s="2" t="s">
        <v>489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396</v>
      </c>
      <c r="DT71" s="2" t="s">
        <v>132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138</v>
      </c>
      <c r="ED71" s="2" t="s">
        <v>129</v>
      </c>
      <c r="EE71" s="2" t="s">
        <v>640</v>
      </c>
      <c r="EF71" s="2" t="s">
        <v>1104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168</v>
      </c>
      <c r="EP71" s="2" t="s">
        <v>129</v>
      </c>
      <c r="EQ71" s="2" t="s">
        <v>132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153</v>
      </c>
      <c r="FB71" s="2" t="s">
        <v>129</v>
      </c>
      <c r="FC71" s="2" t="s">
        <v>132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138</v>
      </c>
      <c r="FN71" s="2" t="s">
        <v>129</v>
      </c>
      <c r="FO71" s="2" t="s">
        <v>398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153</v>
      </c>
      <c r="FZ71" s="2" t="s">
        <v>129</v>
      </c>
      <c r="GA71" s="2" t="s">
        <v>132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129</v>
      </c>
      <c r="GM71" s="2" t="s">
        <v>399</v>
      </c>
      <c r="GN71" s="2" t="s">
        <v>132</v>
      </c>
      <c r="GO71" s="2" t="s">
        <v>141</v>
      </c>
      <c r="GP71" s="2" t="s">
        <v>132</v>
      </c>
      <c r="GQ71" s="4">
        <v>4</v>
      </c>
      <c r="GR71" s="8">
        <v>249.48</v>
      </c>
      <c r="GS71" s="4"/>
      <c r="GT71" s="8"/>
      <c r="GU71" s="7"/>
      <c r="GV71" s="7"/>
      <c r="GW71" s="2" t="s">
        <v>138</v>
      </c>
      <c r="GX71" s="2" t="s">
        <v>129</v>
      </c>
      <c r="GY71" s="2" t="s">
        <v>1073</v>
      </c>
      <c r="GZ71" s="2" t="s">
        <v>647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210</v>
      </c>
      <c r="HJ71" s="2" t="s">
        <v>129</v>
      </c>
      <c r="HK71" s="2" t="s">
        <v>132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138</v>
      </c>
      <c r="HV71" s="2" t="s">
        <v>129</v>
      </c>
      <c r="HW71" s="2" t="s">
        <v>400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138</v>
      </c>
      <c r="IH71" s="2" t="s">
        <v>129</v>
      </c>
      <c r="II71" s="2" t="s">
        <v>1072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168</v>
      </c>
      <c r="IT71" s="2" t="s">
        <v>129</v>
      </c>
      <c r="IU71" s="2" t="s">
        <v>132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138</v>
      </c>
      <c r="JF71" s="2" t="s">
        <v>129</v>
      </c>
      <c r="JG71" s="2" t="s">
        <v>1072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168</v>
      </c>
      <c r="JR71" s="2" t="s">
        <v>129</v>
      </c>
      <c r="JS71" s="2" t="s">
        <v>132</v>
      </c>
      <c r="JT71" s="2" t="s">
        <v>132</v>
      </c>
      <c r="JU71" s="2" t="s">
        <v>141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168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168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168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168</v>
      </c>
      <c r="ML71" s="2" t="s">
        <v>129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169</v>
      </c>
      <c r="NJ71" s="2" t="s">
        <v>129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168</v>
      </c>
      <c r="NV71" s="2" t="s">
        <v>129</v>
      </c>
      <c r="NW71" s="2" t="s">
        <v>132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169</v>
      </c>
      <c r="OH71" s="2" t="s">
        <v>129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168</v>
      </c>
      <c r="OT71" s="2" t="s">
        <v>129</v>
      </c>
      <c r="OU71" s="2" t="s">
        <v>132</v>
      </c>
      <c r="OV71" s="2" t="s">
        <v>132</v>
      </c>
      <c r="OW71" s="2" t="s">
        <v>141</v>
      </c>
      <c r="OX71" s="2" t="s">
        <v>132</v>
      </c>
      <c r="OY71" s="4"/>
      <c r="OZ71" s="8"/>
      <c r="PA71" s="4"/>
      <c r="PB71" s="8"/>
      <c r="PC71" s="7"/>
      <c r="PD71" s="7"/>
      <c r="PE71" s="2" t="s">
        <v>168</v>
      </c>
      <c r="PF71" s="2" t="s">
        <v>129</v>
      </c>
      <c r="PG71" s="2" t="s">
        <v>132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168</v>
      </c>
      <c r="PR71" s="2" t="s">
        <v>129</v>
      </c>
      <c r="PS71" s="2" t="s">
        <v>132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168</v>
      </c>
      <c r="QD71" s="2" t="s">
        <v>129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169</v>
      </c>
      <c r="RB71" s="2" t="s">
        <v>129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168</v>
      </c>
      <c r="RN71" s="2" t="s">
        <v>129</v>
      </c>
      <c r="RO71" s="2" t="s">
        <v>132</v>
      </c>
      <c r="RP71" s="2" t="s">
        <v>132</v>
      </c>
      <c r="RQ71" s="2" t="s">
        <v>141</v>
      </c>
      <c r="RR71" s="2" t="s">
        <v>132</v>
      </c>
    </row>
    <row r="72">
      <c r="A72" s="2" t="s">
        <v>1105</v>
      </c>
      <c r="B72" s="2" t="s">
        <v>121</v>
      </c>
      <c r="C72" s="2" t="s">
        <v>905</v>
      </c>
      <c r="D72" s="2" t="s">
        <v>510</v>
      </c>
      <c r="E72" s="2" t="s">
        <v>511</v>
      </c>
      <c r="F72" s="2" t="s">
        <v>1106</v>
      </c>
      <c r="G72" s="2" t="s">
        <v>1106</v>
      </c>
      <c r="H72" s="2" t="s">
        <v>1106</v>
      </c>
      <c r="I72" s="2" t="s">
        <v>1107</v>
      </c>
      <c r="J72" s="2" t="s">
        <v>127</v>
      </c>
      <c r="K72" s="2" t="s">
        <v>270</v>
      </c>
      <c r="L72" s="3">
        <v>55</v>
      </c>
      <c r="M72" s="3">
        <v>57.75</v>
      </c>
      <c r="N72" s="3">
        <v>119.99</v>
      </c>
      <c r="O72" s="2" t="s">
        <v>766</v>
      </c>
      <c r="P72" s="2" t="s">
        <v>271</v>
      </c>
      <c r="Q72" s="2" t="s">
        <v>131</v>
      </c>
      <c r="R72" s="2" t="s">
        <v>132</v>
      </c>
      <c r="S72" s="2" t="s">
        <v>1108</v>
      </c>
      <c r="T72" s="2" t="s">
        <v>132</v>
      </c>
      <c r="U72" s="2" t="s">
        <v>132</v>
      </c>
      <c r="V72" s="2" t="s">
        <v>910</v>
      </c>
      <c r="W72" s="2" t="s">
        <v>1046</v>
      </c>
      <c r="X72" s="2" t="s">
        <v>132</v>
      </c>
      <c r="Y72" s="2" t="s">
        <v>587</v>
      </c>
      <c r="Z72" s="4">
        <v>11</v>
      </c>
      <c r="AA72" s="4">
        <f>=ROUNDDOWN(6.875,0)</f>
      </c>
      <c r="AB72" s="5">
        <v>1.6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11</v>
      </c>
      <c r="AQ72" s="8">
        <v>379.71</v>
      </c>
      <c r="AR72" s="4"/>
      <c r="AS72" s="8"/>
      <c r="AT72" s="7"/>
      <c r="AU72" s="7"/>
      <c r="AV72" s="4">
        <v>11</v>
      </c>
      <c r="AW72" s="8">
        <v>379.71</v>
      </c>
      <c r="AX72" s="4"/>
      <c r="AY72" s="8"/>
      <c r="AZ72" s="7"/>
      <c r="BA72" s="7"/>
      <c r="BB72" s="7">
        <v>1</v>
      </c>
      <c r="BC72" s="4">
        <v>11</v>
      </c>
      <c r="BD72" s="8">
        <v>379.71</v>
      </c>
      <c r="BE72" s="4"/>
      <c r="BF72" s="8"/>
      <c r="BG72" s="7"/>
      <c r="BH72" s="7"/>
      <c r="BI72" s="7">
        <v>1</v>
      </c>
      <c r="BJ72" s="4">
        <v>11</v>
      </c>
      <c r="BK72" s="8">
        <v>379.71</v>
      </c>
      <c r="BL72" s="2" t="s">
        <v>1109</v>
      </c>
      <c r="BM72" s="7">
        <v>1</v>
      </c>
      <c r="BN72" s="7">
        <v>1</v>
      </c>
      <c r="BO72" s="4">
        <v>4</v>
      </c>
      <c r="BP72" s="8">
        <v>82.2</v>
      </c>
      <c r="BQ72" s="4"/>
      <c r="BR72" s="8"/>
      <c r="BS72" s="7"/>
      <c r="BT72" s="7"/>
      <c r="BU72" s="2" t="s">
        <v>138</v>
      </c>
      <c r="BV72" s="2" t="s">
        <v>129</v>
      </c>
      <c r="BW72" s="2" t="s">
        <v>958</v>
      </c>
      <c r="BX72" s="2" t="s">
        <v>1110</v>
      </c>
      <c r="BY72" s="2" t="s">
        <v>141</v>
      </c>
      <c r="BZ72" s="2" t="s">
        <v>132</v>
      </c>
      <c r="CA72" s="4"/>
      <c r="CB72" s="8"/>
      <c r="CC72" s="4"/>
      <c r="CD72" s="8"/>
      <c r="CE72" s="7"/>
      <c r="CF72" s="7"/>
      <c r="CG72" s="2" t="s">
        <v>1021</v>
      </c>
      <c r="CH72" s="2" t="s">
        <v>170</v>
      </c>
      <c r="CI72" s="2" t="s">
        <v>960</v>
      </c>
      <c r="CJ72" s="2" t="s">
        <v>1111</v>
      </c>
      <c r="CK72" s="2" t="s">
        <v>141</v>
      </c>
      <c r="CL72" s="2" t="s">
        <v>132</v>
      </c>
      <c r="CM72" s="4">
        <v>2</v>
      </c>
      <c r="CN72" s="8">
        <v>106.7</v>
      </c>
      <c r="CO72" s="4"/>
      <c r="CP72" s="8"/>
      <c r="CQ72" s="7"/>
      <c r="CR72" s="7"/>
      <c r="CS72" s="2" t="s">
        <v>138</v>
      </c>
      <c r="CT72" s="2" t="s">
        <v>129</v>
      </c>
      <c r="CU72" s="2" t="s">
        <v>617</v>
      </c>
      <c r="CV72" s="2" t="s">
        <v>1112</v>
      </c>
      <c r="CW72" s="2" t="s">
        <v>141</v>
      </c>
      <c r="CX72" s="2" t="s">
        <v>132</v>
      </c>
      <c r="CY72" s="4">
        <v>4</v>
      </c>
      <c r="CZ72" s="8">
        <v>152.48</v>
      </c>
      <c r="DA72" s="4"/>
      <c r="DB72" s="8"/>
      <c r="DC72" s="7"/>
      <c r="DD72" s="7"/>
      <c r="DE72" s="2" t="s">
        <v>138</v>
      </c>
      <c r="DF72" s="2" t="s">
        <v>129</v>
      </c>
      <c r="DG72" s="2" t="s">
        <v>617</v>
      </c>
      <c r="DH72" s="2" t="s">
        <v>1113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168</v>
      </c>
      <c r="DR72" s="2" t="s">
        <v>129</v>
      </c>
      <c r="DS72" s="2" t="s">
        <v>414</v>
      </c>
      <c r="DT72" s="2" t="s">
        <v>1114</v>
      </c>
      <c r="DU72" s="2" t="s">
        <v>141</v>
      </c>
      <c r="DV72" s="2" t="s">
        <v>132</v>
      </c>
      <c r="DW72" s="4">
        <v>1</v>
      </c>
      <c r="DX72" s="8">
        <v>38.33</v>
      </c>
      <c r="DY72" s="4"/>
      <c r="DZ72" s="8"/>
      <c r="EA72" s="7"/>
      <c r="EB72" s="7"/>
      <c r="EC72" s="2" t="s">
        <v>138</v>
      </c>
      <c r="ED72" s="2" t="s">
        <v>129</v>
      </c>
      <c r="EE72" s="2" t="s">
        <v>596</v>
      </c>
      <c r="EF72" s="2" t="s">
        <v>1115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168</v>
      </c>
      <c r="EP72" s="2" t="s">
        <v>129</v>
      </c>
      <c r="EQ72" s="2" t="s">
        <v>132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138</v>
      </c>
      <c r="FB72" s="2" t="s">
        <v>170</v>
      </c>
      <c r="FC72" s="2" t="s">
        <v>255</v>
      </c>
      <c r="FD72" s="2" t="s">
        <v>1116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168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918</v>
      </c>
      <c r="GB72" s="2" t="s">
        <v>1117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138</v>
      </c>
      <c r="GL72" s="2" t="s">
        <v>129</v>
      </c>
      <c r="GM72" s="2" t="s">
        <v>423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129</v>
      </c>
      <c r="GY72" s="2" t="s">
        <v>425</v>
      </c>
      <c r="GZ72" s="2" t="s">
        <v>426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129</v>
      </c>
      <c r="HK72" s="2" t="s">
        <v>922</v>
      </c>
      <c r="HL72" s="2" t="s">
        <v>1118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168</v>
      </c>
      <c r="HV72" s="2" t="s">
        <v>129</v>
      </c>
      <c r="HW72" s="2" t="s">
        <v>924</v>
      </c>
      <c r="HX72" s="2" t="s">
        <v>1119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138</v>
      </c>
      <c r="IH72" s="2" t="s">
        <v>129</v>
      </c>
      <c r="II72" s="2" t="s">
        <v>1120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168</v>
      </c>
      <c r="IT72" s="2" t="s">
        <v>129</v>
      </c>
      <c r="IU72" s="2" t="s">
        <v>132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138</v>
      </c>
      <c r="JF72" s="2" t="s">
        <v>129</v>
      </c>
      <c r="JG72" s="2" t="s">
        <v>617</v>
      </c>
      <c r="JH72" s="2" t="s">
        <v>918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138</v>
      </c>
      <c r="KD72" s="2" t="s">
        <v>165</v>
      </c>
      <c r="KE72" s="2" t="s">
        <v>928</v>
      </c>
      <c r="KF72" s="2" t="s">
        <v>1121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168</v>
      </c>
      <c r="KP72" s="2" t="s">
        <v>170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169</v>
      </c>
      <c r="LN72" s="2" t="s">
        <v>129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168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169</v>
      </c>
      <c r="NJ72" s="2" t="s">
        <v>129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168</v>
      </c>
      <c r="NV72" s="2" t="s">
        <v>170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169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168</v>
      </c>
      <c r="OT72" s="2" t="s">
        <v>129</v>
      </c>
      <c r="OU72" s="2" t="s">
        <v>132</v>
      </c>
      <c r="OV72" s="2" t="s">
        <v>132</v>
      </c>
      <c r="OW72" s="2" t="s">
        <v>141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168</v>
      </c>
      <c r="PR72" s="2" t="s">
        <v>129</v>
      </c>
      <c r="PS72" s="2" t="s">
        <v>132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138</v>
      </c>
      <c r="QP72" s="2" t="s">
        <v>170</v>
      </c>
      <c r="QQ72" s="2" t="s">
        <v>607</v>
      </c>
      <c r="QR72" s="2" t="s">
        <v>1122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169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138</v>
      </c>
      <c r="RN72" s="2" t="s">
        <v>170</v>
      </c>
      <c r="RO72" s="2" t="s">
        <v>174</v>
      </c>
      <c r="RP72" s="2" t="s">
        <v>762</v>
      </c>
      <c r="RQ72" s="2" t="s">
        <v>141</v>
      </c>
      <c r="RR72" s="2" t="s">
        <v>132</v>
      </c>
    </row>
    <row r="73">
      <c r="A73" s="2" t="s">
        <v>1123</v>
      </c>
      <c r="B73" s="2" t="s">
        <v>121</v>
      </c>
      <c r="C73" s="2" t="s">
        <v>905</v>
      </c>
      <c r="D73" s="2" t="s">
        <v>510</v>
      </c>
      <c r="E73" s="2" t="s">
        <v>511</v>
      </c>
      <c r="F73" s="2" t="s">
        <v>1124</v>
      </c>
      <c r="G73" s="2" t="s">
        <v>1124</v>
      </c>
      <c r="H73" s="2" t="s">
        <v>1124</v>
      </c>
      <c r="I73" s="2" t="s">
        <v>996</v>
      </c>
      <c r="J73" s="2" t="s">
        <v>127</v>
      </c>
      <c r="K73" s="2" t="s">
        <v>316</v>
      </c>
      <c r="L73" s="3">
        <v>44.98</v>
      </c>
      <c r="M73" s="3">
        <v>47.23</v>
      </c>
      <c r="N73" s="3">
        <v>94.99</v>
      </c>
      <c r="O73" s="2" t="s">
        <v>766</v>
      </c>
      <c r="P73" s="2" t="s">
        <v>271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180</v>
      </c>
      <c r="V73" s="2" t="s">
        <v>181</v>
      </c>
      <c r="W73" s="2" t="s">
        <v>332</v>
      </c>
      <c r="X73" s="2" t="s">
        <v>132</v>
      </c>
      <c r="Y73" s="2" t="s">
        <v>1038</v>
      </c>
      <c r="Z73" s="4">
        <v>16</v>
      </c>
      <c r="AA73" s="4">
        <f>=ROUNDDOWN(13.3333333333333,0)</f>
      </c>
      <c r="AB73" s="5">
        <v>1.2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10</v>
      </c>
      <c r="AQ73" s="8">
        <v>252.84</v>
      </c>
      <c r="AR73" s="4"/>
      <c r="AS73" s="8"/>
      <c r="AT73" s="7"/>
      <c r="AU73" s="7"/>
      <c r="AV73" s="4">
        <v>10</v>
      </c>
      <c r="AW73" s="8">
        <v>252.84</v>
      </c>
      <c r="AX73" s="4"/>
      <c r="AY73" s="8"/>
      <c r="AZ73" s="7"/>
      <c r="BA73" s="7"/>
      <c r="BB73" s="7">
        <v>1</v>
      </c>
      <c r="BC73" s="4">
        <v>10</v>
      </c>
      <c r="BD73" s="8">
        <v>252.84</v>
      </c>
      <c r="BE73" s="4"/>
      <c r="BF73" s="8"/>
      <c r="BG73" s="7"/>
      <c r="BH73" s="7"/>
      <c r="BI73" s="7">
        <v>1</v>
      </c>
      <c r="BJ73" s="4">
        <v>10</v>
      </c>
      <c r="BK73" s="8">
        <v>252.84</v>
      </c>
      <c r="BL73" s="2" t="s">
        <v>713</v>
      </c>
      <c r="BM73" s="7">
        <v>1</v>
      </c>
      <c r="BN73" s="7">
        <v>1</v>
      </c>
      <c r="BO73" s="4">
        <v>7</v>
      </c>
      <c r="BP73" s="8">
        <v>129.64</v>
      </c>
      <c r="BQ73" s="4"/>
      <c r="BR73" s="8"/>
      <c r="BS73" s="7"/>
      <c r="BT73" s="7"/>
      <c r="BU73" s="2" t="s">
        <v>138</v>
      </c>
      <c r="BV73" s="2" t="s">
        <v>129</v>
      </c>
      <c r="BW73" s="2" t="s">
        <v>999</v>
      </c>
      <c r="BX73" s="2" t="s">
        <v>1125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168</v>
      </c>
      <c r="CH73" s="2" t="s">
        <v>129</v>
      </c>
      <c r="CI73" s="2" t="s">
        <v>132</v>
      </c>
      <c r="CJ73" s="2" t="s">
        <v>132</v>
      </c>
      <c r="CK73" s="2" t="s">
        <v>141</v>
      </c>
      <c r="CL73" s="2" t="s">
        <v>132</v>
      </c>
      <c r="CM73" s="4">
        <v>2</v>
      </c>
      <c r="CN73" s="8">
        <v>86.9</v>
      </c>
      <c r="CO73" s="4"/>
      <c r="CP73" s="8"/>
      <c r="CQ73" s="7"/>
      <c r="CR73" s="7"/>
      <c r="CS73" s="2" t="s">
        <v>138</v>
      </c>
      <c r="CT73" s="2" t="s">
        <v>129</v>
      </c>
      <c r="CU73" s="2" t="s">
        <v>1038</v>
      </c>
      <c r="CV73" s="2" t="s">
        <v>1126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138</v>
      </c>
      <c r="DF73" s="2" t="s">
        <v>129</v>
      </c>
      <c r="DG73" s="2" t="s">
        <v>1013</v>
      </c>
      <c r="DH73" s="2" t="s">
        <v>486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187</v>
      </c>
      <c r="DT73" s="2" t="s">
        <v>1127</v>
      </c>
      <c r="DU73" s="2" t="s">
        <v>141</v>
      </c>
      <c r="DV73" s="2" t="s">
        <v>132</v>
      </c>
      <c r="DW73" s="4">
        <v>1</v>
      </c>
      <c r="DX73" s="8">
        <v>36.3</v>
      </c>
      <c r="DY73" s="4"/>
      <c r="DZ73" s="8"/>
      <c r="EA73" s="7"/>
      <c r="EB73" s="7"/>
      <c r="EC73" s="2" t="s">
        <v>138</v>
      </c>
      <c r="ED73" s="2" t="s">
        <v>129</v>
      </c>
      <c r="EE73" s="2" t="s">
        <v>700</v>
      </c>
      <c r="EF73" s="2" t="s">
        <v>205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168</v>
      </c>
      <c r="EP73" s="2" t="s">
        <v>129</v>
      </c>
      <c r="EQ73" s="2" t="s">
        <v>132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159</v>
      </c>
      <c r="FB73" s="2" t="s">
        <v>129</v>
      </c>
      <c r="FC73" s="2" t="s">
        <v>132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168</v>
      </c>
      <c r="FN73" s="2" t="s">
        <v>129</v>
      </c>
      <c r="FO73" s="2" t="s">
        <v>132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138</v>
      </c>
      <c r="FZ73" s="2" t="s">
        <v>129</v>
      </c>
      <c r="GA73" s="2" t="s">
        <v>304</v>
      </c>
      <c r="GB73" s="2" t="s">
        <v>132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168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159</v>
      </c>
      <c r="GX73" s="2" t="s">
        <v>129</v>
      </c>
      <c r="GY73" s="2" t="s">
        <v>132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138</v>
      </c>
      <c r="HJ73" s="2" t="s">
        <v>129</v>
      </c>
      <c r="HK73" s="2" t="s">
        <v>352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138</v>
      </c>
      <c r="HV73" s="2" t="s">
        <v>129</v>
      </c>
      <c r="HW73" s="2" t="s">
        <v>705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168</v>
      </c>
      <c r="IT73" s="2" t="s">
        <v>129</v>
      </c>
      <c r="IU73" s="2" t="s">
        <v>132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138</v>
      </c>
      <c r="JF73" s="2" t="s">
        <v>129</v>
      </c>
      <c r="JG73" s="2" t="s">
        <v>1041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138</v>
      </c>
      <c r="KD73" s="2" t="s">
        <v>165</v>
      </c>
      <c r="KE73" s="2" t="s">
        <v>357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168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168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168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169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169</v>
      </c>
      <c r="NJ73" s="2" t="s">
        <v>129</v>
      </c>
      <c r="NK73" s="2" t="s">
        <v>132</v>
      </c>
      <c r="NL73" s="2" t="s">
        <v>132</v>
      </c>
      <c r="NM73" s="2" t="s">
        <v>141</v>
      </c>
      <c r="NN73" s="2" t="s">
        <v>132</v>
      </c>
      <c r="NO73" s="4"/>
      <c r="NP73" s="8"/>
      <c r="NQ73" s="4"/>
      <c r="NR73" s="8"/>
      <c r="NS73" s="7"/>
      <c r="NT73" s="7"/>
      <c r="NU73" s="2" t="s">
        <v>168</v>
      </c>
      <c r="NV73" s="2" t="s">
        <v>170</v>
      </c>
      <c r="NW73" s="2" t="s">
        <v>132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169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168</v>
      </c>
      <c r="OT73" s="2" t="s">
        <v>129</v>
      </c>
      <c r="OU73" s="2" t="s">
        <v>132</v>
      </c>
      <c r="OV73" s="2" t="s">
        <v>132</v>
      </c>
      <c r="OW73" s="2" t="s">
        <v>141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168</v>
      </c>
      <c r="PR73" s="2" t="s">
        <v>129</v>
      </c>
      <c r="PS73" s="2" t="s">
        <v>132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168</v>
      </c>
      <c r="QP73" s="2" t="s">
        <v>170</v>
      </c>
      <c r="QQ73" s="2" t="s">
        <v>132</v>
      </c>
      <c r="QR73" s="2" t="s">
        <v>132</v>
      </c>
      <c r="QS73" s="2" t="s">
        <v>141</v>
      </c>
      <c r="QT73" s="2" t="s">
        <v>132</v>
      </c>
      <c r="QU73" s="4"/>
      <c r="QV73" s="8"/>
      <c r="QW73" s="4"/>
      <c r="QX73" s="8"/>
      <c r="QY73" s="7"/>
      <c r="QZ73" s="7"/>
      <c r="RA73" s="2" t="s">
        <v>169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138</v>
      </c>
      <c r="RN73" s="2" t="s">
        <v>170</v>
      </c>
      <c r="RO73" s="2" t="s">
        <v>1007</v>
      </c>
      <c r="RP73" s="2" t="s">
        <v>199</v>
      </c>
      <c r="RQ73" s="2" t="s">
        <v>141</v>
      </c>
      <c r="RR73" s="2" t="s">
        <v>132</v>
      </c>
    </row>
    <row r="74">
      <c r="A74" s="2" t="s">
        <v>1128</v>
      </c>
      <c r="B74" s="2" t="s">
        <v>121</v>
      </c>
      <c r="C74" s="2" t="s">
        <v>905</v>
      </c>
      <c r="D74" s="2" t="s">
        <v>510</v>
      </c>
      <c r="E74" s="2" t="s">
        <v>511</v>
      </c>
      <c r="F74" s="2" t="s">
        <v>1129</v>
      </c>
      <c r="G74" s="2" t="s">
        <v>1129</v>
      </c>
      <c r="H74" s="2" t="s">
        <v>1129</v>
      </c>
      <c r="I74" s="2" t="s">
        <v>1130</v>
      </c>
      <c r="J74" s="2" t="s">
        <v>127</v>
      </c>
      <c r="K74" s="2" t="s">
        <v>316</v>
      </c>
      <c r="L74" s="3">
        <v>52</v>
      </c>
      <c r="M74" s="3">
        <v>54.6</v>
      </c>
      <c r="N74" s="3">
        <v>109.99</v>
      </c>
      <c r="O74" s="2" t="s">
        <v>129</v>
      </c>
      <c r="P74" s="2" t="s">
        <v>385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180</v>
      </c>
      <c r="V74" s="2" t="s">
        <v>181</v>
      </c>
      <c r="W74" s="2" t="s">
        <v>332</v>
      </c>
      <c r="X74" s="2" t="s">
        <v>719</v>
      </c>
      <c r="Y74" s="2" t="s">
        <v>1131</v>
      </c>
      <c r="Z74" s="4">
        <v>98</v>
      </c>
      <c r="AA74" s="4">
        <f>=ROUNDDOWN(49,0)</f>
      </c>
      <c r="AB74" s="5">
        <v>2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1</v>
      </c>
      <c r="AQ74" s="8">
        <v>61.15</v>
      </c>
      <c r="AR74" s="4"/>
      <c r="AS74" s="8"/>
      <c r="AT74" s="7"/>
      <c r="AU74" s="7"/>
      <c r="AV74" s="4">
        <v>1</v>
      </c>
      <c r="AW74" s="8">
        <v>61.15</v>
      </c>
      <c r="AX74" s="4"/>
      <c r="AY74" s="8"/>
      <c r="AZ74" s="7"/>
      <c r="BA74" s="7"/>
      <c r="BB74" s="7">
        <v>1</v>
      </c>
      <c r="BC74" s="4">
        <v>1</v>
      </c>
      <c r="BD74" s="8">
        <v>61.15</v>
      </c>
      <c r="BE74" s="4"/>
      <c r="BF74" s="8"/>
      <c r="BG74" s="7"/>
      <c r="BH74" s="7"/>
      <c r="BI74" s="7">
        <v>1</v>
      </c>
      <c r="BJ74" s="4">
        <v>1</v>
      </c>
      <c r="BK74" s="8">
        <v>61.15</v>
      </c>
      <c r="BL74" s="2" t="s">
        <v>20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210</v>
      </c>
      <c r="BV74" s="2" t="s">
        <v>129</v>
      </c>
      <c r="BW74" s="2" t="s">
        <v>132</v>
      </c>
      <c r="BX74" s="2" t="s">
        <v>132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1071</v>
      </c>
      <c r="CH74" s="2" t="s">
        <v>129</v>
      </c>
      <c r="CI74" s="2" t="s">
        <v>132</v>
      </c>
      <c r="CJ74" s="2" t="s">
        <v>132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138</v>
      </c>
      <c r="CT74" s="2" t="s">
        <v>129</v>
      </c>
      <c r="CU74" s="2" t="s">
        <v>1132</v>
      </c>
      <c r="CV74" s="2" t="s">
        <v>132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138</v>
      </c>
      <c r="DF74" s="2" t="s">
        <v>129</v>
      </c>
      <c r="DG74" s="2" t="s">
        <v>640</v>
      </c>
      <c r="DH74" s="2" t="s">
        <v>132</v>
      </c>
      <c r="DI74" s="2" t="s">
        <v>141</v>
      </c>
      <c r="DJ74" s="2" t="s">
        <v>132</v>
      </c>
      <c r="DK74" s="4">
        <v>1</v>
      </c>
      <c r="DL74" s="8">
        <v>61.15</v>
      </c>
      <c r="DM74" s="4"/>
      <c r="DN74" s="8"/>
      <c r="DO74" s="7"/>
      <c r="DP74" s="7"/>
      <c r="DQ74" s="2" t="s">
        <v>138</v>
      </c>
      <c r="DR74" s="2" t="s">
        <v>129</v>
      </c>
      <c r="DS74" s="2" t="s">
        <v>396</v>
      </c>
      <c r="DT74" s="2" t="s">
        <v>641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138</v>
      </c>
      <c r="ED74" s="2" t="s">
        <v>129</v>
      </c>
      <c r="EE74" s="2" t="s">
        <v>640</v>
      </c>
      <c r="EF74" s="2" t="s">
        <v>132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168</v>
      </c>
      <c r="EP74" s="2" t="s">
        <v>129</v>
      </c>
      <c r="EQ74" s="2" t="s">
        <v>132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168</v>
      </c>
      <c r="FB74" s="2" t="s">
        <v>129</v>
      </c>
      <c r="FC74" s="2" t="s">
        <v>132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168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210</v>
      </c>
      <c r="FZ74" s="2" t="s">
        <v>129</v>
      </c>
      <c r="GA74" s="2" t="s">
        <v>132</v>
      </c>
      <c r="GB74" s="2" t="s">
        <v>132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168</v>
      </c>
      <c r="GL74" s="2" t="s">
        <v>129</v>
      </c>
      <c r="GM74" s="2" t="s">
        <v>132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168</v>
      </c>
      <c r="GX74" s="2" t="s">
        <v>129</v>
      </c>
      <c r="GY74" s="2" t="s">
        <v>132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210</v>
      </c>
      <c r="HJ74" s="2" t="s">
        <v>129</v>
      </c>
      <c r="HK74" s="2" t="s">
        <v>132</v>
      </c>
      <c r="HL74" s="2" t="s">
        <v>132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138</v>
      </c>
      <c r="HV74" s="2" t="s">
        <v>129</v>
      </c>
      <c r="HW74" s="2" t="s">
        <v>400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138</v>
      </c>
      <c r="IH74" s="2" t="s">
        <v>129</v>
      </c>
      <c r="II74" s="2" t="s">
        <v>1132</v>
      </c>
      <c r="IJ74" s="2" t="s">
        <v>132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168</v>
      </c>
      <c r="IT74" s="2" t="s">
        <v>129</v>
      </c>
      <c r="IU74" s="2" t="s">
        <v>132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138</v>
      </c>
      <c r="JF74" s="2" t="s">
        <v>129</v>
      </c>
      <c r="JG74" s="2" t="s">
        <v>1132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168</v>
      </c>
      <c r="JR74" s="2" t="s">
        <v>129</v>
      </c>
      <c r="JS74" s="2" t="s">
        <v>132</v>
      </c>
      <c r="JT74" s="2" t="s">
        <v>132</v>
      </c>
      <c r="JU74" s="2" t="s">
        <v>141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168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168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169</v>
      </c>
      <c r="LN74" s="2" t="s">
        <v>129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168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168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169</v>
      </c>
      <c r="NJ74" s="2" t="s">
        <v>129</v>
      </c>
      <c r="NK74" s="2" t="s">
        <v>132</v>
      </c>
      <c r="NL74" s="2" t="s">
        <v>132</v>
      </c>
      <c r="NM74" s="2" t="s">
        <v>141</v>
      </c>
      <c r="NN74" s="2" t="s">
        <v>132</v>
      </c>
      <c r="NO74" s="4"/>
      <c r="NP74" s="8"/>
      <c r="NQ74" s="4"/>
      <c r="NR74" s="8"/>
      <c r="NS74" s="7"/>
      <c r="NT74" s="7"/>
      <c r="NU74" s="2" t="s">
        <v>168</v>
      </c>
      <c r="NV74" s="2" t="s">
        <v>129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169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168</v>
      </c>
      <c r="OT74" s="2" t="s">
        <v>129</v>
      </c>
      <c r="OU74" s="2" t="s">
        <v>132</v>
      </c>
      <c r="OV74" s="2" t="s">
        <v>132</v>
      </c>
      <c r="OW74" s="2" t="s">
        <v>141</v>
      </c>
      <c r="OX74" s="2" t="s">
        <v>132</v>
      </c>
      <c r="OY74" s="4"/>
      <c r="OZ74" s="8"/>
      <c r="PA74" s="4"/>
      <c r="PB74" s="8"/>
      <c r="PC74" s="7"/>
      <c r="PD74" s="7"/>
      <c r="PE74" s="2" t="s">
        <v>168</v>
      </c>
      <c r="PF74" s="2" t="s">
        <v>129</v>
      </c>
      <c r="PG74" s="2" t="s">
        <v>132</v>
      </c>
      <c r="PH74" s="2" t="s">
        <v>132</v>
      </c>
      <c r="PI74" s="2" t="s">
        <v>141</v>
      </c>
      <c r="PJ74" s="2" t="s">
        <v>132</v>
      </c>
      <c r="PK74" s="4"/>
      <c r="PL74" s="8"/>
      <c r="PM74" s="4"/>
      <c r="PN74" s="8"/>
      <c r="PO74" s="7"/>
      <c r="PP74" s="7"/>
      <c r="PQ74" s="2" t="s">
        <v>168</v>
      </c>
      <c r="PR74" s="2" t="s">
        <v>129</v>
      </c>
      <c r="PS74" s="2" t="s">
        <v>132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168</v>
      </c>
      <c r="QD74" s="2" t="s">
        <v>129</v>
      </c>
      <c r="QE74" s="2" t="s">
        <v>132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169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168</v>
      </c>
      <c r="RN74" s="2" t="s">
        <v>129</v>
      </c>
      <c r="RO74" s="2" t="s">
        <v>132</v>
      </c>
      <c r="RP74" s="2" t="s">
        <v>132</v>
      </c>
      <c r="RQ74" s="2" t="s">
        <v>141</v>
      </c>
      <c r="RR74" s="2" t="s">
        <v>132</v>
      </c>
    </row>
    <row r="75">
      <c r="A75" s="2" t="s">
        <v>1133</v>
      </c>
      <c r="B75" s="2" t="s">
        <v>121</v>
      </c>
      <c r="C75" s="2" t="s">
        <v>905</v>
      </c>
      <c r="D75" s="2" t="s">
        <v>510</v>
      </c>
      <c r="E75" s="2" t="s">
        <v>511</v>
      </c>
      <c r="F75" s="2" t="s">
        <v>1134</v>
      </c>
      <c r="G75" s="2" t="s">
        <v>1134</v>
      </c>
      <c r="H75" s="2" t="s">
        <v>1134</v>
      </c>
      <c r="I75" s="2" t="s">
        <v>1135</v>
      </c>
      <c r="J75" s="2" t="s">
        <v>127</v>
      </c>
      <c r="K75" s="2" t="s">
        <v>1010</v>
      </c>
      <c r="L75" s="3">
        <v>24.5</v>
      </c>
      <c r="M75" s="3">
        <v>25.73</v>
      </c>
      <c r="N75" s="3">
        <v>49.99</v>
      </c>
      <c r="O75" s="2" t="s">
        <v>129</v>
      </c>
      <c r="P75" s="2" t="s">
        <v>385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180</v>
      </c>
      <c r="V75" s="2" t="s">
        <v>181</v>
      </c>
      <c r="W75" s="2" t="s">
        <v>719</v>
      </c>
      <c r="X75" s="2" t="s">
        <v>332</v>
      </c>
      <c r="Y75" s="2" t="s">
        <v>132</v>
      </c>
      <c r="Z75" s="4"/>
      <c r="AA75" s="4">
        <f>=ROUNDDOWN({0},0)</f>
      </c>
      <c r="AB75" s="5">
        <v>1</v>
      </c>
      <c r="AC75" s="2" t="s">
        <v>405</v>
      </c>
      <c r="AD75" s="4">
        <v>100</v>
      </c>
      <c r="AE75" s="4">
        <v>100</v>
      </c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168</v>
      </c>
      <c r="BV75" s="2" t="s">
        <v>129</v>
      </c>
      <c r="BW75" s="2" t="s">
        <v>132</v>
      </c>
      <c r="BX75" s="2" t="s">
        <v>132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1071</v>
      </c>
      <c r="CH75" s="2" t="s">
        <v>129</v>
      </c>
      <c r="CI75" s="2" t="s">
        <v>132</v>
      </c>
      <c r="CJ75" s="2" t="s">
        <v>132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132</v>
      </c>
      <c r="CV75" s="2" t="s">
        <v>132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168</v>
      </c>
      <c r="DF75" s="2" t="s">
        <v>129</v>
      </c>
      <c r="DG75" s="2" t="s">
        <v>132</v>
      </c>
      <c r="DH75" s="2" t="s">
        <v>132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481</v>
      </c>
      <c r="DR75" s="2" t="s">
        <v>129</v>
      </c>
      <c r="DS75" s="2" t="s">
        <v>132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481</v>
      </c>
      <c r="ED75" s="2" t="s">
        <v>129</v>
      </c>
      <c r="EE75" s="2" t="s">
        <v>132</v>
      </c>
      <c r="EF75" s="2" t="s">
        <v>132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168</v>
      </c>
      <c r="EP75" s="2" t="s">
        <v>129</v>
      </c>
      <c r="EQ75" s="2" t="s">
        <v>132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481</v>
      </c>
      <c r="FB75" s="2" t="s">
        <v>129</v>
      </c>
      <c r="FC75" s="2" t="s">
        <v>132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168</v>
      </c>
      <c r="FN75" s="2" t="s">
        <v>129</v>
      </c>
      <c r="FO75" s="2" t="s">
        <v>132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153</v>
      </c>
      <c r="FZ75" s="2" t="s">
        <v>129</v>
      </c>
      <c r="GA75" s="2" t="s">
        <v>132</v>
      </c>
      <c r="GB75" s="2" t="s">
        <v>132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168</v>
      </c>
      <c r="GL75" s="2" t="s">
        <v>129</v>
      </c>
      <c r="GM75" s="2" t="s">
        <v>132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168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168</v>
      </c>
      <c r="HJ75" s="2" t="s">
        <v>129</v>
      </c>
      <c r="HK75" s="2" t="s">
        <v>132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168</v>
      </c>
      <c r="HV75" s="2" t="s">
        <v>129</v>
      </c>
      <c r="HW75" s="2" t="s">
        <v>132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138</v>
      </c>
      <c r="IH75" s="2" t="s">
        <v>129</v>
      </c>
      <c r="II75" s="2" t="s">
        <v>132</v>
      </c>
      <c r="IJ75" s="2" t="s">
        <v>132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168</v>
      </c>
      <c r="IT75" s="2" t="s">
        <v>129</v>
      </c>
      <c r="IU75" s="2" t="s">
        <v>132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138</v>
      </c>
      <c r="JF75" s="2" t="s">
        <v>129</v>
      </c>
      <c r="JG75" s="2" t="s">
        <v>132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168</v>
      </c>
      <c r="JR75" s="2" t="s">
        <v>129</v>
      </c>
      <c r="JS75" s="2" t="s">
        <v>132</v>
      </c>
      <c r="JT75" s="2" t="s">
        <v>132</v>
      </c>
      <c r="JU75" s="2" t="s">
        <v>141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168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168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169</v>
      </c>
      <c r="LN75" s="2" t="s">
        <v>129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168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168</v>
      </c>
      <c r="ML75" s="2" t="s">
        <v>129</v>
      </c>
      <c r="MM75" s="2" t="s">
        <v>132</v>
      </c>
      <c r="MN75" s="2" t="s">
        <v>132</v>
      </c>
      <c r="MO75" s="2" t="s">
        <v>141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169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168</v>
      </c>
      <c r="NV75" s="2" t="s">
        <v>129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169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168</v>
      </c>
      <c r="OT75" s="2" t="s">
        <v>129</v>
      </c>
      <c r="OU75" s="2" t="s">
        <v>132</v>
      </c>
      <c r="OV75" s="2" t="s">
        <v>132</v>
      </c>
      <c r="OW75" s="2" t="s">
        <v>141</v>
      </c>
      <c r="OX75" s="2" t="s">
        <v>132</v>
      </c>
      <c r="OY75" s="4"/>
      <c r="OZ75" s="8"/>
      <c r="PA75" s="4"/>
      <c r="PB75" s="8"/>
      <c r="PC75" s="7"/>
      <c r="PD75" s="7"/>
      <c r="PE75" s="2" t="s">
        <v>168</v>
      </c>
      <c r="PF75" s="2" t="s">
        <v>129</v>
      </c>
      <c r="PG75" s="2" t="s">
        <v>132</v>
      </c>
      <c r="PH75" s="2" t="s">
        <v>132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168</v>
      </c>
      <c r="PR75" s="2" t="s">
        <v>129</v>
      </c>
      <c r="PS75" s="2" t="s">
        <v>132</v>
      </c>
      <c r="PT75" s="2" t="s">
        <v>132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168</v>
      </c>
      <c r="QD75" s="2" t="s">
        <v>129</v>
      </c>
      <c r="QE75" s="2" t="s">
        <v>132</v>
      </c>
      <c r="QF75" s="2" t="s">
        <v>132</v>
      </c>
      <c r="QG75" s="2" t="s">
        <v>141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169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168</v>
      </c>
      <c r="RN75" s="2" t="s">
        <v>129</v>
      </c>
      <c r="RO75" s="2" t="s">
        <v>132</v>
      </c>
      <c r="RP75" s="2" t="s">
        <v>132</v>
      </c>
      <c r="RQ75" s="2" t="s">
        <v>141</v>
      </c>
      <c r="RR75" s="2" t="s">
        <v>132</v>
      </c>
    </row>
    <row r="76">
      <c r="A76" s="2" t="s">
        <v>1136</v>
      </c>
      <c r="B76" s="2" t="s">
        <v>121</v>
      </c>
      <c r="C76" s="2" t="s">
        <v>905</v>
      </c>
      <c r="D76" s="2" t="s">
        <v>510</v>
      </c>
      <c r="E76" s="2" t="s">
        <v>511</v>
      </c>
      <c r="F76" s="2" t="s">
        <v>1137</v>
      </c>
      <c r="G76" s="2" t="s">
        <v>1138</v>
      </c>
      <c r="H76" s="2" t="s">
        <v>1137</v>
      </c>
      <c r="I76" s="2" t="s">
        <v>1139</v>
      </c>
      <c r="J76" s="2" t="s">
        <v>127</v>
      </c>
      <c r="K76" s="2" t="s">
        <v>645</v>
      </c>
      <c r="L76" s="3">
        <v>53</v>
      </c>
      <c r="M76" s="3">
        <v>55.65</v>
      </c>
      <c r="N76" s="3">
        <v>109.99</v>
      </c>
      <c r="O76" s="2" t="s">
        <v>129</v>
      </c>
      <c r="P76" s="2" t="s">
        <v>385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180</v>
      </c>
      <c r="V76" s="2" t="s">
        <v>181</v>
      </c>
      <c r="W76" s="2" t="s">
        <v>1140</v>
      </c>
      <c r="X76" s="2" t="s">
        <v>332</v>
      </c>
      <c r="Y76" s="2" t="s">
        <v>132</v>
      </c>
      <c r="Z76" s="4"/>
      <c r="AA76" s="4">
        <f>=ROUNDDOWN({0},0)</f>
      </c>
      <c r="AB76" s="5"/>
      <c r="AC76" s="2" t="s">
        <v>405</v>
      </c>
      <c r="AD76" s="4">
        <v>100</v>
      </c>
      <c r="AE76" s="4">
        <v>100</v>
      </c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168</v>
      </c>
      <c r="BV76" s="2" t="s">
        <v>129</v>
      </c>
      <c r="BW76" s="2" t="s">
        <v>132</v>
      </c>
      <c r="BX76" s="2" t="s">
        <v>132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1071</v>
      </c>
      <c r="CH76" s="2" t="s">
        <v>129</v>
      </c>
      <c r="CI76" s="2" t="s">
        <v>132</v>
      </c>
      <c r="CJ76" s="2" t="s">
        <v>132</v>
      </c>
      <c r="CK76" s="2" t="s">
        <v>141</v>
      </c>
      <c r="CL76" s="2" t="s">
        <v>132</v>
      </c>
      <c r="CM76" s="4"/>
      <c r="CN76" s="8"/>
      <c r="CO76" s="4"/>
      <c r="CP76" s="8"/>
      <c r="CQ76" s="7"/>
      <c r="CR76" s="7"/>
      <c r="CS76" s="2" t="s">
        <v>138</v>
      </c>
      <c r="CT76" s="2" t="s">
        <v>129</v>
      </c>
      <c r="CU76" s="2" t="s">
        <v>132</v>
      </c>
      <c r="CV76" s="2" t="s">
        <v>132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168</v>
      </c>
      <c r="DF76" s="2" t="s">
        <v>129</v>
      </c>
      <c r="DG76" s="2" t="s">
        <v>132</v>
      </c>
      <c r="DH76" s="2" t="s">
        <v>132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168</v>
      </c>
      <c r="DR76" s="2" t="s">
        <v>129</v>
      </c>
      <c r="DS76" s="2" t="s">
        <v>132</v>
      </c>
      <c r="DT76" s="2" t="s">
        <v>132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481</v>
      </c>
      <c r="ED76" s="2" t="s">
        <v>129</v>
      </c>
      <c r="EE76" s="2" t="s">
        <v>132</v>
      </c>
      <c r="EF76" s="2" t="s">
        <v>132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168</v>
      </c>
      <c r="EP76" s="2" t="s">
        <v>129</v>
      </c>
      <c r="EQ76" s="2" t="s">
        <v>132</v>
      </c>
      <c r="ER76" s="2" t="s">
        <v>132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168</v>
      </c>
      <c r="FB76" s="2" t="s">
        <v>129</v>
      </c>
      <c r="FC76" s="2" t="s">
        <v>132</v>
      </c>
      <c r="FD76" s="2" t="s">
        <v>132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168</v>
      </c>
      <c r="FN76" s="2" t="s">
        <v>129</v>
      </c>
      <c r="FO76" s="2" t="s">
        <v>132</v>
      </c>
      <c r="FP76" s="2" t="s">
        <v>132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168</v>
      </c>
      <c r="FZ76" s="2" t="s">
        <v>129</v>
      </c>
      <c r="GA76" s="2" t="s">
        <v>132</v>
      </c>
      <c r="GB76" s="2" t="s">
        <v>132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168</v>
      </c>
      <c r="GL76" s="2" t="s">
        <v>129</v>
      </c>
      <c r="GM76" s="2" t="s">
        <v>132</v>
      </c>
      <c r="GN76" s="2" t="s">
        <v>132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168</v>
      </c>
      <c r="GX76" s="2" t="s">
        <v>129</v>
      </c>
      <c r="GY76" s="2" t="s">
        <v>132</v>
      </c>
      <c r="GZ76" s="2" t="s">
        <v>132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168</v>
      </c>
      <c r="HJ76" s="2" t="s">
        <v>129</v>
      </c>
      <c r="HK76" s="2" t="s">
        <v>132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168</v>
      </c>
      <c r="HV76" s="2" t="s">
        <v>129</v>
      </c>
      <c r="HW76" s="2" t="s">
        <v>132</v>
      </c>
      <c r="HX76" s="2" t="s">
        <v>132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138</v>
      </c>
      <c r="IH76" s="2" t="s">
        <v>129</v>
      </c>
      <c r="II76" s="2" t="s">
        <v>132</v>
      </c>
      <c r="IJ76" s="2" t="s">
        <v>132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168</v>
      </c>
      <c r="IT76" s="2" t="s">
        <v>129</v>
      </c>
      <c r="IU76" s="2" t="s">
        <v>132</v>
      </c>
      <c r="IV76" s="2" t="s">
        <v>132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138</v>
      </c>
      <c r="JF76" s="2" t="s">
        <v>129</v>
      </c>
      <c r="JG76" s="2" t="s">
        <v>132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168</v>
      </c>
      <c r="JR76" s="2" t="s">
        <v>129</v>
      </c>
      <c r="JS76" s="2" t="s">
        <v>132</v>
      </c>
      <c r="JT76" s="2" t="s">
        <v>132</v>
      </c>
      <c r="JU76" s="2" t="s">
        <v>141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168</v>
      </c>
      <c r="KP76" s="2" t="s">
        <v>129</v>
      </c>
      <c r="KQ76" s="2" t="s">
        <v>132</v>
      </c>
      <c r="KR76" s="2" t="s">
        <v>132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168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168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168</v>
      </c>
      <c r="ML76" s="2" t="s">
        <v>129</v>
      </c>
      <c r="MM76" s="2" t="s">
        <v>132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169</v>
      </c>
      <c r="NJ76" s="2" t="s">
        <v>129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168</v>
      </c>
      <c r="NV76" s="2" t="s">
        <v>129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169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168</v>
      </c>
      <c r="OT76" s="2" t="s">
        <v>129</v>
      </c>
      <c r="OU76" s="2" t="s">
        <v>132</v>
      </c>
      <c r="OV76" s="2" t="s">
        <v>132</v>
      </c>
      <c r="OW76" s="2" t="s">
        <v>141</v>
      </c>
      <c r="OX76" s="2" t="s">
        <v>132</v>
      </c>
      <c r="OY76" s="4"/>
      <c r="OZ76" s="8"/>
      <c r="PA76" s="4"/>
      <c r="PB76" s="8"/>
      <c r="PC76" s="7"/>
      <c r="PD76" s="7"/>
      <c r="PE76" s="2" t="s">
        <v>168</v>
      </c>
      <c r="PF76" s="2" t="s">
        <v>129</v>
      </c>
      <c r="PG76" s="2" t="s">
        <v>132</v>
      </c>
      <c r="PH76" s="2" t="s">
        <v>132</v>
      </c>
      <c r="PI76" s="2" t="s">
        <v>141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168</v>
      </c>
      <c r="QD76" s="2" t="s">
        <v>129</v>
      </c>
      <c r="QE76" s="2" t="s">
        <v>132</v>
      </c>
      <c r="QF76" s="2" t="s">
        <v>132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169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132</v>
      </c>
      <c r="RN76" s="2" t="s">
        <v>132</v>
      </c>
      <c r="RO76" s="2" t="s">
        <v>132</v>
      </c>
      <c r="RP76" s="2" t="s">
        <v>132</v>
      </c>
      <c r="RQ76" s="2" t="s">
        <v>132</v>
      </c>
      <c r="RR76" s="2" t="s">
        <v>132</v>
      </c>
    </row>
    <row r="77">
      <c r="A77" s="2" t="s">
        <v>1141</v>
      </c>
      <c r="B77" s="2" t="s">
        <v>121</v>
      </c>
      <c r="C77" s="2" t="s">
        <v>905</v>
      </c>
      <c r="D77" s="2" t="s">
        <v>510</v>
      </c>
      <c r="E77" s="2" t="s">
        <v>511</v>
      </c>
      <c r="F77" s="2" t="s">
        <v>1142</v>
      </c>
      <c r="G77" s="2" t="s">
        <v>1142</v>
      </c>
      <c r="H77" s="2" t="s">
        <v>1142</v>
      </c>
      <c r="I77" s="2" t="s">
        <v>955</v>
      </c>
      <c r="J77" s="2" t="s">
        <v>127</v>
      </c>
      <c r="K77" s="2" t="s">
        <v>296</v>
      </c>
      <c r="L77" s="3">
        <v>44</v>
      </c>
      <c r="M77" s="3">
        <v>46.2</v>
      </c>
      <c r="N77" s="3">
        <v>89.99</v>
      </c>
      <c r="O77" s="2" t="s">
        <v>129</v>
      </c>
      <c r="P77" s="2" t="s">
        <v>385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180</v>
      </c>
      <c r="V77" s="2" t="s">
        <v>181</v>
      </c>
      <c r="W77" s="2" t="s">
        <v>1140</v>
      </c>
      <c r="X77" s="2" t="s">
        <v>332</v>
      </c>
      <c r="Y77" s="2" t="s">
        <v>132</v>
      </c>
      <c r="Z77" s="4"/>
      <c r="AA77" s="4">
        <f>=ROUNDDOWN({0},0)</f>
      </c>
      <c r="AB77" s="5"/>
      <c r="AC77" s="2" t="s">
        <v>457</v>
      </c>
      <c r="AD77" s="4">
        <v>100</v>
      </c>
      <c r="AE77" s="4">
        <v>100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168</v>
      </c>
      <c r="BV77" s="2" t="s">
        <v>129</v>
      </c>
      <c r="BW77" s="2" t="s">
        <v>132</v>
      </c>
      <c r="BX77" s="2" t="s">
        <v>132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1071</v>
      </c>
      <c r="CH77" s="2" t="s">
        <v>129</v>
      </c>
      <c r="CI77" s="2" t="s">
        <v>132</v>
      </c>
      <c r="CJ77" s="2" t="s">
        <v>132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138</v>
      </c>
      <c r="CT77" s="2" t="s">
        <v>129</v>
      </c>
      <c r="CU77" s="2" t="s">
        <v>132</v>
      </c>
      <c r="CV77" s="2" t="s">
        <v>132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168</v>
      </c>
      <c r="DF77" s="2" t="s">
        <v>129</v>
      </c>
      <c r="DG77" s="2" t="s">
        <v>132</v>
      </c>
      <c r="DH77" s="2" t="s">
        <v>132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168</v>
      </c>
      <c r="DR77" s="2" t="s">
        <v>129</v>
      </c>
      <c r="DS77" s="2" t="s">
        <v>132</v>
      </c>
      <c r="DT77" s="2" t="s">
        <v>132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481</v>
      </c>
      <c r="ED77" s="2" t="s">
        <v>129</v>
      </c>
      <c r="EE77" s="2" t="s">
        <v>132</v>
      </c>
      <c r="EF77" s="2" t="s">
        <v>132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168</v>
      </c>
      <c r="EP77" s="2" t="s">
        <v>129</v>
      </c>
      <c r="EQ77" s="2" t="s">
        <v>132</v>
      </c>
      <c r="ER77" s="2" t="s">
        <v>132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168</v>
      </c>
      <c r="FB77" s="2" t="s">
        <v>129</v>
      </c>
      <c r="FC77" s="2" t="s">
        <v>132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168</v>
      </c>
      <c r="FN77" s="2" t="s">
        <v>129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153</v>
      </c>
      <c r="FZ77" s="2" t="s">
        <v>129</v>
      </c>
      <c r="GA77" s="2" t="s">
        <v>132</v>
      </c>
      <c r="GB77" s="2" t="s">
        <v>132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168</v>
      </c>
      <c r="GL77" s="2" t="s">
        <v>129</v>
      </c>
      <c r="GM77" s="2" t="s">
        <v>132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168</v>
      </c>
      <c r="GX77" s="2" t="s">
        <v>129</v>
      </c>
      <c r="GY77" s="2" t="s">
        <v>132</v>
      </c>
      <c r="GZ77" s="2" t="s">
        <v>132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168</v>
      </c>
      <c r="HJ77" s="2" t="s">
        <v>129</v>
      </c>
      <c r="HK77" s="2" t="s">
        <v>132</v>
      </c>
      <c r="HL77" s="2" t="s">
        <v>132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168</v>
      </c>
      <c r="HV77" s="2" t="s">
        <v>129</v>
      </c>
      <c r="HW77" s="2" t="s">
        <v>132</v>
      </c>
      <c r="HX77" s="2" t="s">
        <v>132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138</v>
      </c>
      <c r="IH77" s="2" t="s">
        <v>129</v>
      </c>
      <c r="II77" s="2" t="s">
        <v>132</v>
      </c>
      <c r="IJ77" s="2" t="s">
        <v>132</v>
      </c>
      <c r="IK77" s="2" t="s">
        <v>141</v>
      </c>
      <c r="IL77" s="2" t="s">
        <v>132</v>
      </c>
      <c r="IM77" s="4"/>
      <c r="IN77" s="8"/>
      <c r="IO77" s="4"/>
      <c r="IP77" s="8"/>
      <c r="IQ77" s="7"/>
      <c r="IR77" s="7"/>
      <c r="IS77" s="2" t="s">
        <v>168</v>
      </c>
      <c r="IT77" s="2" t="s">
        <v>129</v>
      </c>
      <c r="IU77" s="2" t="s">
        <v>132</v>
      </c>
      <c r="IV77" s="2" t="s">
        <v>132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138</v>
      </c>
      <c r="JF77" s="2" t="s">
        <v>129</v>
      </c>
      <c r="JG77" s="2" t="s">
        <v>132</v>
      </c>
      <c r="JH77" s="2" t="s">
        <v>132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168</v>
      </c>
      <c r="JR77" s="2" t="s">
        <v>129</v>
      </c>
      <c r="JS77" s="2" t="s">
        <v>132</v>
      </c>
      <c r="JT77" s="2" t="s">
        <v>132</v>
      </c>
      <c r="JU77" s="2" t="s">
        <v>141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168</v>
      </c>
      <c r="KP77" s="2" t="s">
        <v>129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168</v>
      </c>
      <c r="LB77" s="2" t="s">
        <v>129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169</v>
      </c>
      <c r="LN77" s="2" t="s">
        <v>129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168</v>
      </c>
      <c r="LZ77" s="2" t="s">
        <v>129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168</v>
      </c>
      <c r="ML77" s="2" t="s">
        <v>129</v>
      </c>
      <c r="MM77" s="2" t="s">
        <v>132</v>
      </c>
      <c r="MN77" s="2" t="s">
        <v>132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169</v>
      </c>
      <c r="NJ77" s="2" t="s">
        <v>129</v>
      </c>
      <c r="NK77" s="2" t="s">
        <v>132</v>
      </c>
      <c r="NL77" s="2" t="s">
        <v>132</v>
      </c>
      <c r="NM77" s="2" t="s">
        <v>141</v>
      </c>
      <c r="NN77" s="2" t="s">
        <v>132</v>
      </c>
      <c r="NO77" s="4"/>
      <c r="NP77" s="8"/>
      <c r="NQ77" s="4"/>
      <c r="NR77" s="8"/>
      <c r="NS77" s="7"/>
      <c r="NT77" s="7"/>
      <c r="NU77" s="2" t="s">
        <v>168</v>
      </c>
      <c r="NV77" s="2" t="s">
        <v>129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169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168</v>
      </c>
      <c r="OT77" s="2" t="s">
        <v>129</v>
      </c>
      <c r="OU77" s="2" t="s">
        <v>132</v>
      </c>
      <c r="OV77" s="2" t="s">
        <v>132</v>
      </c>
      <c r="OW77" s="2" t="s">
        <v>141</v>
      </c>
      <c r="OX77" s="2" t="s">
        <v>132</v>
      </c>
      <c r="OY77" s="4"/>
      <c r="OZ77" s="8"/>
      <c r="PA77" s="4"/>
      <c r="PB77" s="8"/>
      <c r="PC77" s="7"/>
      <c r="PD77" s="7"/>
      <c r="PE77" s="2" t="s">
        <v>168</v>
      </c>
      <c r="PF77" s="2" t="s">
        <v>129</v>
      </c>
      <c r="PG77" s="2" t="s">
        <v>132</v>
      </c>
      <c r="PH77" s="2" t="s">
        <v>132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168</v>
      </c>
      <c r="QD77" s="2" t="s">
        <v>129</v>
      </c>
      <c r="QE77" s="2" t="s">
        <v>132</v>
      </c>
      <c r="QF77" s="2" t="s">
        <v>132</v>
      </c>
      <c r="QG77" s="2" t="s">
        <v>141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169</v>
      </c>
      <c r="RB77" s="2" t="s">
        <v>129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132</v>
      </c>
      <c r="RN77" s="2" t="s">
        <v>132</v>
      </c>
      <c r="RO77" s="2" t="s">
        <v>132</v>
      </c>
      <c r="RP77" s="2" t="s">
        <v>132</v>
      </c>
      <c r="RQ77" s="2" t="s">
        <v>132</v>
      </c>
      <c r="RR77" s="2" t="s">
        <v>132</v>
      </c>
    </row>
    <row r="78">
      <c r="A78" s="2" t="s">
        <v>1143</v>
      </c>
      <c r="B78" s="2" t="s">
        <v>121</v>
      </c>
      <c r="C78" s="2" t="s">
        <v>905</v>
      </c>
      <c r="D78" s="2" t="s">
        <v>510</v>
      </c>
      <c r="E78" s="2" t="s">
        <v>511</v>
      </c>
      <c r="F78" s="2" t="s">
        <v>1144</v>
      </c>
      <c r="G78" s="2" t="s">
        <v>1144</v>
      </c>
      <c r="H78" s="2" t="s">
        <v>1144</v>
      </c>
      <c r="I78" s="2" t="s">
        <v>955</v>
      </c>
      <c r="J78" s="2" t="s">
        <v>127</v>
      </c>
      <c r="K78" s="2" t="s">
        <v>296</v>
      </c>
      <c r="L78" s="3">
        <v>39.2</v>
      </c>
      <c r="M78" s="3">
        <v>41.16</v>
      </c>
      <c r="N78" s="3">
        <v>79.99</v>
      </c>
      <c r="O78" s="2" t="s">
        <v>129</v>
      </c>
      <c r="P78" s="2" t="s">
        <v>385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180</v>
      </c>
      <c r="V78" s="2" t="s">
        <v>181</v>
      </c>
      <c r="W78" s="2" t="s">
        <v>719</v>
      </c>
      <c r="X78" s="2" t="s">
        <v>332</v>
      </c>
      <c r="Y78" s="2" t="s">
        <v>132</v>
      </c>
      <c r="Z78" s="4"/>
      <c r="AA78" s="4">
        <f>=ROUNDDOWN({0},0)</f>
      </c>
      <c r="AB78" s="5"/>
      <c r="AC78" s="2" t="s">
        <v>1145</v>
      </c>
      <c r="AD78" s="4">
        <v>100</v>
      </c>
      <c r="AE78" s="4">
        <v>100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168</v>
      </c>
      <c r="BV78" s="2" t="s">
        <v>129</v>
      </c>
      <c r="BW78" s="2" t="s">
        <v>132</v>
      </c>
      <c r="BX78" s="2" t="s">
        <v>132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1071</v>
      </c>
      <c r="CH78" s="2" t="s">
        <v>129</v>
      </c>
      <c r="CI78" s="2" t="s">
        <v>132</v>
      </c>
      <c r="CJ78" s="2" t="s">
        <v>132</v>
      </c>
      <c r="CK78" s="2" t="s">
        <v>141</v>
      </c>
      <c r="CL78" s="2" t="s">
        <v>132</v>
      </c>
      <c r="CM78" s="4"/>
      <c r="CN78" s="8"/>
      <c r="CO78" s="4"/>
      <c r="CP78" s="8"/>
      <c r="CQ78" s="7"/>
      <c r="CR78" s="7"/>
      <c r="CS78" s="2" t="s">
        <v>138</v>
      </c>
      <c r="CT78" s="2" t="s">
        <v>129</v>
      </c>
      <c r="CU78" s="2" t="s">
        <v>132</v>
      </c>
      <c r="CV78" s="2" t="s">
        <v>132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168</v>
      </c>
      <c r="DF78" s="2" t="s">
        <v>129</v>
      </c>
      <c r="DG78" s="2" t="s">
        <v>132</v>
      </c>
      <c r="DH78" s="2" t="s">
        <v>132</v>
      </c>
      <c r="DI78" s="2" t="s">
        <v>141</v>
      </c>
      <c r="DJ78" s="2" t="s">
        <v>132</v>
      </c>
      <c r="DK78" s="4"/>
      <c r="DL78" s="8"/>
      <c r="DM78" s="4"/>
      <c r="DN78" s="8"/>
      <c r="DO78" s="7"/>
      <c r="DP78" s="7"/>
      <c r="DQ78" s="2" t="s">
        <v>168</v>
      </c>
      <c r="DR78" s="2" t="s">
        <v>129</v>
      </c>
      <c r="DS78" s="2" t="s">
        <v>132</v>
      </c>
      <c r="DT78" s="2" t="s">
        <v>132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481</v>
      </c>
      <c r="ED78" s="2" t="s">
        <v>129</v>
      </c>
      <c r="EE78" s="2" t="s">
        <v>132</v>
      </c>
      <c r="EF78" s="2" t="s">
        <v>132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168</v>
      </c>
      <c r="EP78" s="2" t="s">
        <v>129</v>
      </c>
      <c r="EQ78" s="2" t="s">
        <v>132</v>
      </c>
      <c r="ER78" s="2" t="s">
        <v>132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168</v>
      </c>
      <c r="FB78" s="2" t="s">
        <v>129</v>
      </c>
      <c r="FC78" s="2" t="s">
        <v>132</v>
      </c>
      <c r="FD78" s="2" t="s">
        <v>132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168</v>
      </c>
      <c r="FN78" s="2" t="s">
        <v>129</v>
      </c>
      <c r="FO78" s="2" t="s">
        <v>132</v>
      </c>
      <c r="FP78" s="2" t="s">
        <v>132</v>
      </c>
      <c r="FQ78" s="2" t="s">
        <v>141</v>
      </c>
      <c r="FR78" s="2" t="s">
        <v>132</v>
      </c>
      <c r="FS78" s="4"/>
      <c r="FT78" s="8"/>
      <c r="FU78" s="4"/>
      <c r="FV78" s="8"/>
      <c r="FW78" s="7"/>
      <c r="FX78" s="7"/>
      <c r="FY78" s="2" t="s">
        <v>153</v>
      </c>
      <c r="FZ78" s="2" t="s">
        <v>129</v>
      </c>
      <c r="GA78" s="2" t="s">
        <v>132</v>
      </c>
      <c r="GB78" s="2" t="s">
        <v>132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168</v>
      </c>
      <c r="GL78" s="2" t="s">
        <v>129</v>
      </c>
      <c r="GM78" s="2" t="s">
        <v>132</v>
      </c>
      <c r="GN78" s="2" t="s">
        <v>132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168</v>
      </c>
      <c r="GX78" s="2" t="s">
        <v>129</v>
      </c>
      <c r="GY78" s="2" t="s">
        <v>132</v>
      </c>
      <c r="GZ78" s="2" t="s">
        <v>132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168</v>
      </c>
      <c r="HJ78" s="2" t="s">
        <v>129</v>
      </c>
      <c r="HK78" s="2" t="s">
        <v>132</v>
      </c>
      <c r="HL78" s="2" t="s">
        <v>132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168</v>
      </c>
      <c r="HV78" s="2" t="s">
        <v>129</v>
      </c>
      <c r="HW78" s="2" t="s">
        <v>132</v>
      </c>
      <c r="HX78" s="2" t="s">
        <v>132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138</v>
      </c>
      <c r="IH78" s="2" t="s">
        <v>129</v>
      </c>
      <c r="II78" s="2" t="s">
        <v>132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168</v>
      </c>
      <c r="IT78" s="2" t="s">
        <v>129</v>
      </c>
      <c r="IU78" s="2" t="s">
        <v>132</v>
      </c>
      <c r="IV78" s="2" t="s">
        <v>132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138</v>
      </c>
      <c r="JF78" s="2" t="s">
        <v>129</v>
      </c>
      <c r="JG78" s="2" t="s">
        <v>132</v>
      </c>
      <c r="JH78" s="2" t="s">
        <v>132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168</v>
      </c>
      <c r="JR78" s="2" t="s">
        <v>129</v>
      </c>
      <c r="JS78" s="2" t="s">
        <v>132</v>
      </c>
      <c r="JT78" s="2" t="s">
        <v>132</v>
      </c>
      <c r="JU78" s="2" t="s">
        <v>141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168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168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168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168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169</v>
      </c>
      <c r="NJ78" s="2" t="s">
        <v>129</v>
      </c>
      <c r="NK78" s="2" t="s">
        <v>132</v>
      </c>
      <c r="NL78" s="2" t="s">
        <v>132</v>
      </c>
      <c r="NM78" s="2" t="s">
        <v>141</v>
      </c>
      <c r="NN78" s="2" t="s">
        <v>132</v>
      </c>
      <c r="NO78" s="4"/>
      <c r="NP78" s="8"/>
      <c r="NQ78" s="4"/>
      <c r="NR78" s="8"/>
      <c r="NS78" s="7"/>
      <c r="NT78" s="7"/>
      <c r="NU78" s="2" t="s">
        <v>168</v>
      </c>
      <c r="NV78" s="2" t="s">
        <v>129</v>
      </c>
      <c r="NW78" s="2" t="s">
        <v>132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169</v>
      </c>
      <c r="OH78" s="2" t="s">
        <v>129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168</v>
      </c>
      <c r="OT78" s="2" t="s">
        <v>129</v>
      </c>
      <c r="OU78" s="2" t="s">
        <v>132</v>
      </c>
      <c r="OV78" s="2" t="s">
        <v>132</v>
      </c>
      <c r="OW78" s="2" t="s">
        <v>141</v>
      </c>
      <c r="OX78" s="2" t="s">
        <v>132</v>
      </c>
      <c r="OY78" s="4"/>
      <c r="OZ78" s="8"/>
      <c r="PA78" s="4"/>
      <c r="PB78" s="8"/>
      <c r="PC78" s="7"/>
      <c r="PD78" s="7"/>
      <c r="PE78" s="2" t="s">
        <v>168</v>
      </c>
      <c r="PF78" s="2" t="s">
        <v>129</v>
      </c>
      <c r="PG78" s="2" t="s">
        <v>132</v>
      </c>
      <c r="PH78" s="2" t="s">
        <v>132</v>
      </c>
      <c r="PI78" s="2" t="s">
        <v>141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168</v>
      </c>
      <c r="QD78" s="2" t="s">
        <v>129</v>
      </c>
      <c r="QE78" s="2" t="s">
        <v>132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169</v>
      </c>
      <c r="RB78" s="2" t="s">
        <v>129</v>
      </c>
      <c r="RC78" s="2" t="s">
        <v>132</v>
      </c>
      <c r="RD78" s="2" t="s">
        <v>132</v>
      </c>
      <c r="RE78" s="2" t="s">
        <v>141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1146</v>
      </c>
      <c r="B79" s="2" t="s">
        <v>121</v>
      </c>
      <c r="C79" s="2" t="s">
        <v>905</v>
      </c>
      <c r="D79" s="2" t="s">
        <v>510</v>
      </c>
      <c r="E79" s="2" t="s">
        <v>511</v>
      </c>
      <c r="F79" s="2" t="s">
        <v>1147</v>
      </c>
      <c r="G79" s="2" t="s">
        <v>1147</v>
      </c>
      <c r="H79" s="2" t="s">
        <v>1147</v>
      </c>
      <c r="I79" s="2" t="s">
        <v>1148</v>
      </c>
      <c r="J79" s="2" t="s">
        <v>127</v>
      </c>
      <c r="K79" s="2" t="s">
        <v>296</v>
      </c>
      <c r="L79" s="3">
        <v>40.5</v>
      </c>
      <c r="M79" s="3">
        <v>42.53</v>
      </c>
      <c r="N79" s="3">
        <v>84.99</v>
      </c>
      <c r="O79" s="2" t="s">
        <v>129</v>
      </c>
      <c r="P79" s="2" t="s">
        <v>363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180</v>
      </c>
      <c r="V79" s="2" t="s">
        <v>181</v>
      </c>
      <c r="W79" s="2" t="s">
        <v>332</v>
      </c>
      <c r="X79" s="2" t="s">
        <v>719</v>
      </c>
      <c r="Y79" s="2" t="s">
        <v>132</v>
      </c>
      <c r="Z79" s="4"/>
      <c r="AA79" s="4">
        <f>=ROUNDDOWN({0},0)</f>
      </c>
      <c r="AB79" s="5"/>
      <c r="AC79" s="2" t="s">
        <v>1149</v>
      </c>
      <c r="AD79" s="4">
        <v>100</v>
      </c>
      <c r="AE79" s="4">
        <v>100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168</v>
      </c>
      <c r="BV79" s="2" t="s">
        <v>129</v>
      </c>
      <c r="BW79" s="2" t="s">
        <v>132</v>
      </c>
      <c r="BX79" s="2" t="s">
        <v>132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1071</v>
      </c>
      <c r="CH79" s="2" t="s">
        <v>129</v>
      </c>
      <c r="CI79" s="2" t="s">
        <v>132</v>
      </c>
      <c r="CJ79" s="2" t="s">
        <v>132</v>
      </c>
      <c r="CK79" s="2" t="s">
        <v>141</v>
      </c>
      <c r="CL79" s="2" t="s">
        <v>132</v>
      </c>
      <c r="CM79" s="4"/>
      <c r="CN79" s="8"/>
      <c r="CO79" s="4"/>
      <c r="CP79" s="8"/>
      <c r="CQ79" s="7"/>
      <c r="CR79" s="7"/>
      <c r="CS79" s="2" t="s">
        <v>138</v>
      </c>
      <c r="CT79" s="2" t="s">
        <v>129</v>
      </c>
      <c r="CU79" s="2" t="s">
        <v>132</v>
      </c>
      <c r="CV79" s="2" t="s">
        <v>132</v>
      </c>
      <c r="CW79" s="2" t="s">
        <v>141</v>
      </c>
      <c r="CX79" s="2" t="s">
        <v>132</v>
      </c>
      <c r="CY79" s="4"/>
      <c r="CZ79" s="8"/>
      <c r="DA79" s="4"/>
      <c r="DB79" s="8"/>
      <c r="DC79" s="7"/>
      <c r="DD79" s="7"/>
      <c r="DE79" s="2" t="s">
        <v>168</v>
      </c>
      <c r="DF79" s="2" t="s">
        <v>129</v>
      </c>
      <c r="DG79" s="2" t="s">
        <v>132</v>
      </c>
      <c r="DH79" s="2" t="s">
        <v>132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168</v>
      </c>
      <c r="DR79" s="2" t="s">
        <v>129</v>
      </c>
      <c r="DS79" s="2" t="s">
        <v>132</v>
      </c>
      <c r="DT79" s="2" t="s">
        <v>132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168</v>
      </c>
      <c r="ED79" s="2" t="s">
        <v>129</v>
      </c>
      <c r="EE79" s="2" t="s">
        <v>132</v>
      </c>
      <c r="EF79" s="2" t="s">
        <v>132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168</v>
      </c>
      <c r="EP79" s="2" t="s">
        <v>129</v>
      </c>
      <c r="EQ79" s="2" t="s">
        <v>132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168</v>
      </c>
      <c r="FB79" s="2" t="s">
        <v>129</v>
      </c>
      <c r="FC79" s="2" t="s">
        <v>132</v>
      </c>
      <c r="FD79" s="2" t="s">
        <v>132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168</v>
      </c>
      <c r="FN79" s="2" t="s">
        <v>129</v>
      </c>
      <c r="FO79" s="2" t="s">
        <v>132</v>
      </c>
      <c r="FP79" s="2" t="s">
        <v>132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168</v>
      </c>
      <c r="FZ79" s="2" t="s">
        <v>129</v>
      </c>
      <c r="GA79" s="2" t="s">
        <v>132</v>
      </c>
      <c r="GB79" s="2" t="s">
        <v>132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168</v>
      </c>
      <c r="GL79" s="2" t="s">
        <v>129</v>
      </c>
      <c r="GM79" s="2" t="s">
        <v>132</v>
      </c>
      <c r="GN79" s="2" t="s">
        <v>132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168</v>
      </c>
      <c r="GX79" s="2" t="s">
        <v>129</v>
      </c>
      <c r="GY79" s="2" t="s">
        <v>132</v>
      </c>
      <c r="GZ79" s="2" t="s">
        <v>132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168</v>
      </c>
      <c r="HJ79" s="2" t="s">
        <v>129</v>
      </c>
      <c r="HK79" s="2" t="s">
        <v>132</v>
      </c>
      <c r="HL79" s="2" t="s">
        <v>132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168</v>
      </c>
      <c r="HV79" s="2" t="s">
        <v>129</v>
      </c>
      <c r="HW79" s="2" t="s">
        <v>132</v>
      </c>
      <c r="HX79" s="2" t="s">
        <v>132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138</v>
      </c>
      <c r="IH79" s="2" t="s">
        <v>129</v>
      </c>
      <c r="II79" s="2" t="s">
        <v>132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168</v>
      </c>
      <c r="IT79" s="2" t="s">
        <v>129</v>
      </c>
      <c r="IU79" s="2" t="s">
        <v>132</v>
      </c>
      <c r="IV79" s="2" t="s">
        <v>132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138</v>
      </c>
      <c r="JF79" s="2" t="s">
        <v>129</v>
      </c>
      <c r="JG79" s="2" t="s">
        <v>132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168</v>
      </c>
      <c r="JR79" s="2" t="s">
        <v>129</v>
      </c>
      <c r="JS79" s="2" t="s">
        <v>132</v>
      </c>
      <c r="JT79" s="2" t="s">
        <v>132</v>
      </c>
      <c r="JU79" s="2" t="s">
        <v>141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168</v>
      </c>
      <c r="KP79" s="2" t="s">
        <v>129</v>
      </c>
      <c r="KQ79" s="2" t="s">
        <v>132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168</v>
      </c>
      <c r="LB79" s="2" t="s">
        <v>129</v>
      </c>
      <c r="LC79" s="2" t="s">
        <v>132</v>
      </c>
      <c r="LD79" s="2" t="s">
        <v>132</v>
      </c>
      <c r="LE79" s="2" t="s">
        <v>141</v>
      </c>
      <c r="LF79" s="2" t="s">
        <v>132</v>
      </c>
      <c r="LG79" s="4"/>
      <c r="LH79" s="8"/>
      <c r="LI79" s="4"/>
      <c r="LJ79" s="8"/>
      <c r="LK79" s="7"/>
      <c r="LL79" s="7"/>
      <c r="LM79" s="2" t="s">
        <v>169</v>
      </c>
      <c r="LN79" s="2" t="s">
        <v>129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168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168</v>
      </c>
      <c r="ML79" s="2" t="s">
        <v>129</v>
      </c>
      <c r="MM79" s="2" t="s">
        <v>132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169</v>
      </c>
      <c r="NJ79" s="2" t="s">
        <v>129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168</v>
      </c>
      <c r="NV79" s="2" t="s">
        <v>129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169</v>
      </c>
      <c r="OH79" s="2" t="s">
        <v>129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168</v>
      </c>
      <c r="OT79" s="2" t="s">
        <v>129</v>
      </c>
      <c r="OU79" s="2" t="s">
        <v>132</v>
      </c>
      <c r="OV79" s="2" t="s">
        <v>132</v>
      </c>
      <c r="OW79" s="2" t="s">
        <v>141</v>
      </c>
      <c r="OX79" s="2" t="s">
        <v>132</v>
      </c>
      <c r="OY79" s="4"/>
      <c r="OZ79" s="8"/>
      <c r="PA79" s="4"/>
      <c r="PB79" s="8"/>
      <c r="PC79" s="7"/>
      <c r="PD79" s="7"/>
      <c r="PE79" s="2" t="s">
        <v>168</v>
      </c>
      <c r="PF79" s="2" t="s">
        <v>129</v>
      </c>
      <c r="PG79" s="2" t="s">
        <v>132</v>
      </c>
      <c r="PH79" s="2" t="s">
        <v>132</v>
      </c>
      <c r="PI79" s="2" t="s">
        <v>141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168</v>
      </c>
      <c r="QD79" s="2" t="s">
        <v>129</v>
      </c>
      <c r="QE79" s="2" t="s">
        <v>132</v>
      </c>
      <c r="QF79" s="2" t="s">
        <v>132</v>
      </c>
      <c r="QG79" s="2" t="s">
        <v>141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169</v>
      </c>
      <c r="RB79" s="2" t="s">
        <v>129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132</v>
      </c>
      <c r="RN79" s="2" t="s">
        <v>132</v>
      </c>
      <c r="RO79" s="2" t="s">
        <v>132</v>
      </c>
      <c r="RP79" s="2" t="s">
        <v>132</v>
      </c>
      <c r="RQ79" s="2" t="s">
        <v>132</v>
      </c>
      <c r="RR79" s="2" t="s">
        <v>132</v>
      </c>
    </row>
    <row r="80">
      <c r="A80" s="2" t="s">
        <v>1150</v>
      </c>
      <c r="B80" s="2" t="s">
        <v>121</v>
      </c>
      <c r="C80" s="2" t="s">
        <v>905</v>
      </c>
      <c r="D80" s="2" t="s">
        <v>510</v>
      </c>
      <c r="E80" s="2" t="s">
        <v>511</v>
      </c>
      <c r="F80" s="2" t="s">
        <v>1151</v>
      </c>
      <c r="G80" s="2" t="s">
        <v>1151</v>
      </c>
      <c r="H80" s="2" t="s">
        <v>1151</v>
      </c>
      <c r="I80" s="2" t="s">
        <v>1152</v>
      </c>
      <c r="J80" s="2" t="s">
        <v>127</v>
      </c>
      <c r="K80" s="2" t="s">
        <v>687</v>
      </c>
      <c r="L80" s="3">
        <v>38.4</v>
      </c>
      <c r="M80" s="3">
        <v>40.32</v>
      </c>
      <c r="N80" s="3">
        <v>79.99</v>
      </c>
      <c r="O80" s="2" t="s">
        <v>129</v>
      </c>
      <c r="P80" s="2" t="s">
        <v>385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180</v>
      </c>
      <c r="V80" s="2" t="s">
        <v>181</v>
      </c>
      <c r="W80" s="2" t="s">
        <v>1140</v>
      </c>
      <c r="X80" s="2" t="s">
        <v>332</v>
      </c>
      <c r="Y80" s="2" t="s">
        <v>132</v>
      </c>
      <c r="Z80" s="4"/>
      <c r="AA80" s="4">
        <f>=ROUNDDOWN({0},0)</f>
      </c>
      <c r="AB80" s="5">
        <v>1</v>
      </c>
      <c r="AC80" s="2" t="s">
        <v>387</v>
      </c>
      <c r="AD80" s="4">
        <v>20</v>
      </c>
      <c r="AE80" s="4">
        <v>100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168</v>
      </c>
      <c r="BV80" s="2" t="s">
        <v>129</v>
      </c>
      <c r="BW80" s="2" t="s">
        <v>132</v>
      </c>
      <c r="BX80" s="2" t="s">
        <v>132</v>
      </c>
      <c r="BY80" s="2" t="s">
        <v>141</v>
      </c>
      <c r="BZ80" s="2" t="s">
        <v>132</v>
      </c>
      <c r="CA80" s="4"/>
      <c r="CB80" s="8"/>
      <c r="CC80" s="4"/>
      <c r="CD80" s="8"/>
      <c r="CE80" s="7"/>
      <c r="CF80" s="7"/>
      <c r="CG80" s="2" t="s">
        <v>1071</v>
      </c>
      <c r="CH80" s="2" t="s">
        <v>129</v>
      </c>
      <c r="CI80" s="2" t="s">
        <v>132</v>
      </c>
      <c r="CJ80" s="2" t="s">
        <v>132</v>
      </c>
      <c r="CK80" s="2" t="s">
        <v>141</v>
      </c>
      <c r="CL80" s="2" t="s">
        <v>132</v>
      </c>
      <c r="CM80" s="4"/>
      <c r="CN80" s="8"/>
      <c r="CO80" s="4"/>
      <c r="CP80" s="8"/>
      <c r="CQ80" s="7"/>
      <c r="CR80" s="7"/>
      <c r="CS80" s="2" t="s">
        <v>138</v>
      </c>
      <c r="CT80" s="2" t="s">
        <v>129</v>
      </c>
      <c r="CU80" s="2" t="s">
        <v>132</v>
      </c>
      <c r="CV80" s="2" t="s">
        <v>132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168</v>
      </c>
      <c r="DF80" s="2" t="s">
        <v>129</v>
      </c>
      <c r="DG80" s="2" t="s">
        <v>132</v>
      </c>
      <c r="DH80" s="2" t="s">
        <v>132</v>
      </c>
      <c r="DI80" s="2" t="s">
        <v>141</v>
      </c>
      <c r="DJ80" s="2" t="s">
        <v>132</v>
      </c>
      <c r="DK80" s="4"/>
      <c r="DL80" s="8"/>
      <c r="DM80" s="4"/>
      <c r="DN80" s="8"/>
      <c r="DO80" s="7"/>
      <c r="DP80" s="7"/>
      <c r="DQ80" s="2" t="s">
        <v>138</v>
      </c>
      <c r="DR80" s="2" t="s">
        <v>129</v>
      </c>
      <c r="DS80" s="2" t="s">
        <v>132</v>
      </c>
      <c r="DT80" s="2" t="s">
        <v>132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481</v>
      </c>
      <c r="ED80" s="2" t="s">
        <v>129</v>
      </c>
      <c r="EE80" s="2" t="s">
        <v>132</v>
      </c>
      <c r="EF80" s="2" t="s">
        <v>132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168</v>
      </c>
      <c r="EP80" s="2" t="s">
        <v>129</v>
      </c>
      <c r="EQ80" s="2" t="s">
        <v>132</v>
      </c>
      <c r="ER80" s="2" t="s">
        <v>132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168</v>
      </c>
      <c r="FB80" s="2" t="s">
        <v>129</v>
      </c>
      <c r="FC80" s="2" t="s">
        <v>132</v>
      </c>
      <c r="FD80" s="2" t="s">
        <v>132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168</v>
      </c>
      <c r="FN80" s="2" t="s">
        <v>129</v>
      </c>
      <c r="FO80" s="2" t="s">
        <v>132</v>
      </c>
      <c r="FP80" s="2" t="s">
        <v>132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168</v>
      </c>
      <c r="FZ80" s="2" t="s">
        <v>129</v>
      </c>
      <c r="GA80" s="2" t="s">
        <v>132</v>
      </c>
      <c r="GB80" s="2" t="s">
        <v>132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168</v>
      </c>
      <c r="GL80" s="2" t="s">
        <v>129</v>
      </c>
      <c r="GM80" s="2" t="s">
        <v>132</v>
      </c>
      <c r="GN80" s="2" t="s">
        <v>132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168</v>
      </c>
      <c r="GX80" s="2" t="s">
        <v>129</v>
      </c>
      <c r="GY80" s="2" t="s">
        <v>132</v>
      </c>
      <c r="GZ80" s="2" t="s">
        <v>132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168</v>
      </c>
      <c r="HJ80" s="2" t="s">
        <v>129</v>
      </c>
      <c r="HK80" s="2" t="s">
        <v>132</v>
      </c>
      <c r="HL80" s="2" t="s">
        <v>132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168</v>
      </c>
      <c r="HV80" s="2" t="s">
        <v>129</v>
      </c>
      <c r="HW80" s="2" t="s">
        <v>132</v>
      </c>
      <c r="HX80" s="2" t="s">
        <v>132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138</v>
      </c>
      <c r="IH80" s="2" t="s">
        <v>129</v>
      </c>
      <c r="II80" s="2" t="s">
        <v>132</v>
      </c>
      <c r="IJ80" s="2" t="s">
        <v>132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168</v>
      </c>
      <c r="IT80" s="2" t="s">
        <v>129</v>
      </c>
      <c r="IU80" s="2" t="s">
        <v>132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138</v>
      </c>
      <c r="JF80" s="2" t="s">
        <v>129</v>
      </c>
      <c r="JG80" s="2" t="s">
        <v>132</v>
      </c>
      <c r="JH80" s="2" t="s">
        <v>132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168</v>
      </c>
      <c r="JR80" s="2" t="s">
        <v>129</v>
      </c>
      <c r="JS80" s="2" t="s">
        <v>132</v>
      </c>
      <c r="JT80" s="2" t="s">
        <v>132</v>
      </c>
      <c r="JU80" s="2" t="s">
        <v>141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168</v>
      </c>
      <c r="KP80" s="2" t="s">
        <v>129</v>
      </c>
      <c r="KQ80" s="2" t="s">
        <v>132</v>
      </c>
      <c r="KR80" s="2" t="s">
        <v>132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168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169</v>
      </c>
      <c r="LN80" s="2" t="s">
        <v>129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168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168</v>
      </c>
      <c r="ML80" s="2" t="s">
        <v>129</v>
      </c>
      <c r="MM80" s="2" t="s">
        <v>132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169</v>
      </c>
      <c r="NJ80" s="2" t="s">
        <v>129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168</v>
      </c>
      <c r="NV80" s="2" t="s">
        <v>129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169</v>
      </c>
      <c r="OH80" s="2" t="s">
        <v>129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168</v>
      </c>
      <c r="OT80" s="2" t="s">
        <v>129</v>
      </c>
      <c r="OU80" s="2" t="s">
        <v>132</v>
      </c>
      <c r="OV80" s="2" t="s">
        <v>132</v>
      </c>
      <c r="OW80" s="2" t="s">
        <v>141</v>
      </c>
      <c r="OX80" s="2" t="s">
        <v>132</v>
      </c>
      <c r="OY80" s="4"/>
      <c r="OZ80" s="8"/>
      <c r="PA80" s="4"/>
      <c r="PB80" s="8"/>
      <c r="PC80" s="7"/>
      <c r="PD80" s="7"/>
      <c r="PE80" s="2" t="s">
        <v>168</v>
      </c>
      <c r="PF80" s="2" t="s">
        <v>129</v>
      </c>
      <c r="PG80" s="2" t="s">
        <v>132</v>
      </c>
      <c r="PH80" s="2" t="s">
        <v>132</v>
      </c>
      <c r="PI80" s="2" t="s">
        <v>141</v>
      </c>
      <c r="PJ80" s="2" t="s">
        <v>132</v>
      </c>
      <c r="PK80" s="4"/>
      <c r="PL80" s="8"/>
      <c r="PM80" s="4"/>
      <c r="PN80" s="8"/>
      <c r="PO80" s="7"/>
      <c r="PP80" s="7"/>
      <c r="PQ80" s="2" t="s">
        <v>168</v>
      </c>
      <c r="PR80" s="2" t="s">
        <v>129</v>
      </c>
      <c r="PS80" s="2" t="s">
        <v>132</v>
      </c>
      <c r="PT80" s="2" t="s">
        <v>132</v>
      </c>
      <c r="PU80" s="2" t="s">
        <v>141</v>
      </c>
      <c r="PV80" s="2" t="s">
        <v>132</v>
      </c>
      <c r="PW80" s="4"/>
      <c r="PX80" s="8"/>
      <c r="PY80" s="4"/>
      <c r="PZ80" s="8"/>
      <c r="QA80" s="7"/>
      <c r="QB80" s="7"/>
      <c r="QC80" s="2" t="s">
        <v>168</v>
      </c>
      <c r="QD80" s="2" t="s">
        <v>129</v>
      </c>
      <c r="QE80" s="2" t="s">
        <v>132</v>
      </c>
      <c r="QF80" s="2" t="s">
        <v>132</v>
      </c>
      <c r="QG80" s="2" t="s">
        <v>141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169</v>
      </c>
      <c r="RB80" s="2" t="s">
        <v>129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168</v>
      </c>
      <c r="RN80" s="2" t="s">
        <v>129</v>
      </c>
      <c r="RO80" s="2" t="s">
        <v>132</v>
      </c>
      <c r="RP80" s="2" t="s">
        <v>132</v>
      </c>
      <c r="RQ80" s="2" t="s">
        <v>141</v>
      </c>
      <c r="RR80" s="2" t="s">
        <v>132</v>
      </c>
    </row>
    <row r="81">
      <c r="A81" s="2" t="s">
        <v>1153</v>
      </c>
      <c r="B81" s="2" t="s">
        <v>121</v>
      </c>
      <c r="C81" s="2" t="s">
        <v>905</v>
      </c>
      <c r="D81" s="2" t="s">
        <v>510</v>
      </c>
      <c r="E81" s="2" t="s">
        <v>1154</v>
      </c>
      <c r="F81" s="2" t="s">
        <v>1155</v>
      </c>
      <c r="G81" s="2" t="s">
        <v>132</v>
      </c>
      <c r="H81" s="2" t="s">
        <v>132</v>
      </c>
      <c r="I81" s="2" t="s">
        <v>132</v>
      </c>
      <c r="J81" s="2" t="s">
        <v>1156</v>
      </c>
      <c r="K81" s="2" t="s">
        <v>687</v>
      </c>
      <c r="L81" s="3">
        <v>92.89</v>
      </c>
      <c r="M81" s="3"/>
      <c r="N81" s="3"/>
      <c r="O81" s="2" t="s">
        <v>1157</v>
      </c>
      <c r="P81" s="2" t="s">
        <v>132</v>
      </c>
      <c r="Q81" s="2" t="s">
        <v>132</v>
      </c>
      <c r="R81" s="2" t="s">
        <v>32</v>
      </c>
      <c r="S81" s="2" t="s">
        <v>132</v>
      </c>
      <c r="T81" s="2" t="s">
        <v>132</v>
      </c>
      <c r="U81" s="2" t="s">
        <v>132</v>
      </c>
      <c r="V81" s="2" t="s">
        <v>132</v>
      </c>
      <c r="W81" s="2" t="s">
        <v>132</v>
      </c>
      <c r="X81" s="2" t="s">
        <v>132</v>
      </c>
      <c r="Y81" s="2" t="s">
        <v>132</v>
      </c>
      <c r="Z81" s="4"/>
      <c r="AA81" s="4">
        <f>=ROUNDDOWN({0},0)</f>
      </c>
      <c r="AB81" s="5"/>
      <c r="AC81" s="2" t="s">
        <v>132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/>
      <c r="BJ81" s="4"/>
      <c r="BK81" s="8"/>
      <c r="BL81" s="2" t="s">
        <v>132</v>
      </c>
      <c r="BM81" s="7"/>
      <c r="BN81" s="7"/>
      <c r="BO81" s="4"/>
      <c r="BP81" s="8"/>
      <c r="BQ81" s="4"/>
      <c r="BR81" s="8"/>
      <c r="BS81" s="7"/>
      <c r="BT81" s="7"/>
      <c r="BU81" s="2" t="s">
        <v>132</v>
      </c>
      <c r="BV81" s="2" t="s">
        <v>132</v>
      </c>
      <c r="BW81" s="2" t="s">
        <v>132</v>
      </c>
      <c r="BX81" s="2" t="s">
        <v>132</v>
      </c>
      <c r="BY81" s="2" t="s">
        <v>132</v>
      </c>
      <c r="BZ81" s="2" t="s">
        <v>132</v>
      </c>
      <c r="CA81" s="4"/>
      <c r="CB81" s="8"/>
      <c r="CC81" s="4"/>
      <c r="CD81" s="8"/>
      <c r="CE81" s="7"/>
      <c r="CF81" s="7"/>
      <c r="CG81" s="2" t="s">
        <v>132</v>
      </c>
      <c r="CH81" s="2" t="s">
        <v>132</v>
      </c>
      <c r="CI81" s="2" t="s">
        <v>132</v>
      </c>
      <c r="CJ81" s="2" t="s">
        <v>132</v>
      </c>
      <c r="CK81" s="2" t="s">
        <v>132</v>
      </c>
      <c r="CL81" s="2" t="s">
        <v>132</v>
      </c>
      <c r="CM81" s="4"/>
      <c r="CN81" s="8"/>
      <c r="CO81" s="4"/>
      <c r="CP81" s="8"/>
      <c r="CQ81" s="7"/>
      <c r="CR81" s="7"/>
      <c r="CS81" s="2" t="s">
        <v>132</v>
      </c>
      <c r="CT81" s="2" t="s">
        <v>132</v>
      </c>
      <c r="CU81" s="2" t="s">
        <v>132</v>
      </c>
      <c r="CV81" s="2" t="s">
        <v>132</v>
      </c>
      <c r="CW81" s="2" t="s">
        <v>132</v>
      </c>
      <c r="CX81" s="2" t="s">
        <v>132</v>
      </c>
      <c r="CY81" s="4"/>
      <c r="CZ81" s="8"/>
      <c r="DA81" s="4"/>
      <c r="DB81" s="8"/>
      <c r="DC81" s="7"/>
      <c r="DD81" s="7"/>
      <c r="DE81" s="2" t="s">
        <v>132</v>
      </c>
      <c r="DF81" s="2" t="s">
        <v>132</v>
      </c>
      <c r="DG81" s="2" t="s">
        <v>132</v>
      </c>
      <c r="DH81" s="2" t="s">
        <v>132</v>
      </c>
      <c r="DI81" s="2" t="s">
        <v>132</v>
      </c>
      <c r="DJ81" s="2" t="s">
        <v>132</v>
      </c>
      <c r="DK81" s="4"/>
      <c r="DL81" s="8"/>
      <c r="DM81" s="4"/>
      <c r="DN81" s="8"/>
      <c r="DO81" s="7"/>
      <c r="DP81" s="7"/>
      <c r="DQ81" s="2" t="s">
        <v>132</v>
      </c>
      <c r="DR81" s="2" t="s">
        <v>132</v>
      </c>
      <c r="DS81" s="2" t="s">
        <v>132</v>
      </c>
      <c r="DT81" s="2" t="s">
        <v>132</v>
      </c>
      <c r="DU81" s="2" t="s">
        <v>132</v>
      </c>
      <c r="DV81" s="2" t="s">
        <v>132</v>
      </c>
      <c r="DW81" s="4"/>
      <c r="DX81" s="8"/>
      <c r="DY81" s="4"/>
      <c r="DZ81" s="8"/>
      <c r="EA81" s="7"/>
      <c r="EB81" s="7"/>
      <c r="EC81" s="2" t="s">
        <v>132</v>
      </c>
      <c r="ED81" s="2" t="s">
        <v>132</v>
      </c>
      <c r="EE81" s="2" t="s">
        <v>132</v>
      </c>
      <c r="EF81" s="2" t="s">
        <v>132</v>
      </c>
      <c r="EG81" s="2" t="s">
        <v>132</v>
      </c>
      <c r="EH81" s="2" t="s">
        <v>132</v>
      </c>
      <c r="EI81" s="4"/>
      <c r="EJ81" s="8"/>
      <c r="EK81" s="4"/>
      <c r="EL81" s="8"/>
      <c r="EM81" s="7"/>
      <c r="EN81" s="7"/>
      <c r="EO81" s="2" t="s">
        <v>132</v>
      </c>
      <c r="EP81" s="2" t="s">
        <v>132</v>
      </c>
      <c r="EQ81" s="2" t="s">
        <v>132</v>
      </c>
      <c r="ER81" s="2" t="s">
        <v>132</v>
      </c>
      <c r="ES81" s="2" t="s">
        <v>132</v>
      </c>
      <c r="ET81" s="2" t="s">
        <v>132</v>
      </c>
      <c r="EU81" s="4"/>
      <c r="EV81" s="8"/>
      <c r="EW81" s="4"/>
      <c r="EX81" s="8"/>
      <c r="EY81" s="7"/>
      <c r="EZ81" s="7"/>
      <c r="FA81" s="2" t="s">
        <v>132</v>
      </c>
      <c r="FB81" s="2" t="s">
        <v>132</v>
      </c>
      <c r="FC81" s="2" t="s">
        <v>132</v>
      </c>
      <c r="FD81" s="2" t="s">
        <v>132</v>
      </c>
      <c r="FE81" s="2" t="s">
        <v>132</v>
      </c>
      <c r="FF81" s="2" t="s">
        <v>132</v>
      </c>
      <c r="FG81" s="4"/>
      <c r="FH81" s="8"/>
      <c r="FI81" s="4"/>
      <c r="FJ81" s="8"/>
      <c r="FK81" s="7"/>
      <c r="FL81" s="7"/>
      <c r="FM81" s="2" t="s">
        <v>132</v>
      </c>
      <c r="FN81" s="2" t="s">
        <v>132</v>
      </c>
      <c r="FO81" s="2" t="s">
        <v>132</v>
      </c>
      <c r="FP81" s="2" t="s">
        <v>132</v>
      </c>
      <c r="FQ81" s="2" t="s">
        <v>132</v>
      </c>
      <c r="FR81" s="2" t="s">
        <v>132</v>
      </c>
      <c r="FS81" s="4"/>
      <c r="FT81" s="8"/>
      <c r="FU81" s="4"/>
      <c r="FV81" s="8"/>
      <c r="FW81" s="7"/>
      <c r="FX81" s="7"/>
      <c r="FY81" s="2" t="s">
        <v>132</v>
      </c>
      <c r="FZ81" s="2" t="s">
        <v>132</v>
      </c>
      <c r="GA81" s="2" t="s">
        <v>132</v>
      </c>
      <c r="GB81" s="2" t="s">
        <v>132</v>
      </c>
      <c r="GC81" s="2" t="s">
        <v>132</v>
      </c>
      <c r="GD81" s="2" t="s">
        <v>132</v>
      </c>
      <c r="GE81" s="4"/>
      <c r="GF81" s="8"/>
      <c r="GG81" s="4"/>
      <c r="GH81" s="8"/>
      <c r="GI81" s="7"/>
      <c r="GJ81" s="7"/>
      <c r="GK81" s="2" t="s">
        <v>132</v>
      </c>
      <c r="GL81" s="2" t="s">
        <v>132</v>
      </c>
      <c r="GM81" s="2" t="s">
        <v>132</v>
      </c>
      <c r="GN81" s="2" t="s">
        <v>132</v>
      </c>
      <c r="GO81" s="2" t="s">
        <v>132</v>
      </c>
      <c r="GP81" s="2" t="s">
        <v>132</v>
      </c>
      <c r="GQ81" s="4"/>
      <c r="GR81" s="8"/>
      <c r="GS81" s="4"/>
      <c r="GT81" s="8"/>
      <c r="GU81" s="7"/>
      <c r="GV81" s="7"/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2" t="s">
        <v>132</v>
      </c>
      <c r="HC81" s="4"/>
      <c r="HD81" s="8"/>
      <c r="HE81" s="4"/>
      <c r="HF81" s="8"/>
      <c r="HG81" s="7"/>
      <c r="HH81" s="7"/>
      <c r="HI81" s="2" t="s">
        <v>132</v>
      </c>
      <c r="HJ81" s="2" t="s">
        <v>132</v>
      </c>
      <c r="HK81" s="2" t="s">
        <v>132</v>
      </c>
      <c r="HL81" s="2" t="s">
        <v>132</v>
      </c>
      <c r="HM81" s="2" t="s">
        <v>132</v>
      </c>
      <c r="HN81" s="2" t="s">
        <v>132</v>
      </c>
      <c r="HO81" s="4"/>
      <c r="HP81" s="8"/>
      <c r="HQ81" s="4"/>
      <c r="HR81" s="8"/>
      <c r="HS81" s="7"/>
      <c r="HT81" s="7"/>
      <c r="HU81" s="2" t="s">
        <v>132</v>
      </c>
      <c r="HV81" s="2" t="s">
        <v>132</v>
      </c>
      <c r="HW81" s="2" t="s">
        <v>132</v>
      </c>
      <c r="HX81" s="2" t="s">
        <v>132</v>
      </c>
      <c r="HY81" s="2" t="s">
        <v>132</v>
      </c>
      <c r="HZ81" s="2" t="s">
        <v>132</v>
      </c>
      <c r="IA81" s="4"/>
      <c r="IB81" s="8"/>
      <c r="IC81" s="4"/>
      <c r="ID81" s="8"/>
      <c r="IE81" s="7"/>
      <c r="IF81" s="7"/>
      <c r="IG81" s="2" t="s">
        <v>132</v>
      </c>
      <c r="IH81" s="2" t="s">
        <v>132</v>
      </c>
      <c r="II81" s="2" t="s">
        <v>132</v>
      </c>
      <c r="IJ81" s="2" t="s">
        <v>132</v>
      </c>
      <c r="IK81" s="2" t="s">
        <v>132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132</v>
      </c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132</v>
      </c>
      <c r="RN81" s="2" t="s">
        <v>132</v>
      </c>
      <c r="RO81" s="2" t="s">
        <v>132</v>
      </c>
      <c r="RP81" s="2" t="s">
        <v>132</v>
      </c>
      <c r="RQ81" s="2" t="s">
        <v>132</v>
      </c>
      <c r="RR81" s="2" t="s">
        <v>132</v>
      </c>
    </row>
    <row r="82">
      <c r="A82" s="2" t="s">
        <v>1158</v>
      </c>
      <c r="B82" s="2" t="s">
        <v>121</v>
      </c>
      <c r="C82" s="2" t="s">
        <v>905</v>
      </c>
      <c r="D82" s="2" t="s">
        <v>510</v>
      </c>
      <c r="E82" s="2" t="s">
        <v>1154</v>
      </c>
      <c r="F82" s="2" t="s">
        <v>1155</v>
      </c>
      <c r="G82" s="2" t="s">
        <v>132</v>
      </c>
      <c r="H82" s="2" t="s">
        <v>132</v>
      </c>
      <c r="I82" s="2" t="s">
        <v>132</v>
      </c>
      <c r="J82" s="2" t="s">
        <v>1159</v>
      </c>
      <c r="K82" s="2" t="s">
        <v>1160</v>
      </c>
      <c r="L82" s="3">
        <v>32.11</v>
      </c>
      <c r="M82" s="3"/>
      <c r="N82" s="3"/>
      <c r="O82" s="2" t="s">
        <v>1157</v>
      </c>
      <c r="P82" s="2" t="s">
        <v>132</v>
      </c>
      <c r="Q82" s="2" t="s">
        <v>132</v>
      </c>
      <c r="R82" s="2" t="s">
        <v>32</v>
      </c>
      <c r="S82" s="2" t="s">
        <v>132</v>
      </c>
      <c r="T82" s="2" t="s">
        <v>132</v>
      </c>
      <c r="U82" s="2" t="s">
        <v>132</v>
      </c>
      <c r="V82" s="2" t="s">
        <v>132</v>
      </c>
      <c r="W82" s="2" t="s">
        <v>132</v>
      </c>
      <c r="X82" s="2" t="s">
        <v>132</v>
      </c>
      <c r="Y82" s="2" t="s">
        <v>132</v>
      </c>
      <c r="Z82" s="4"/>
      <c r="AA82" s="4">
        <f>=ROUNDDOWN({0},0)</f>
      </c>
      <c r="AB82" s="5"/>
      <c r="AC82" s="2" t="s">
        <v>132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/>
      <c r="BJ82" s="4"/>
      <c r="BK82" s="8"/>
      <c r="BL82" s="2" t="s">
        <v>132</v>
      </c>
      <c r="BM82" s="7"/>
      <c r="BN82" s="7"/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/>
      <c r="CN82" s="8"/>
      <c r="CO82" s="4"/>
      <c r="CP82" s="8"/>
      <c r="CQ82" s="7"/>
      <c r="CR82" s="7"/>
      <c r="CS82" s="2" t="s">
        <v>132</v>
      </c>
      <c r="CT82" s="2" t="s">
        <v>132</v>
      </c>
      <c r="CU82" s="2" t="s">
        <v>132</v>
      </c>
      <c r="CV82" s="2" t="s">
        <v>132</v>
      </c>
      <c r="CW82" s="2" t="s">
        <v>132</v>
      </c>
      <c r="CX82" s="2" t="s">
        <v>132</v>
      </c>
      <c r="CY82" s="4"/>
      <c r="CZ82" s="8"/>
      <c r="DA82" s="4"/>
      <c r="DB82" s="8"/>
      <c r="DC82" s="7"/>
      <c r="DD82" s="7"/>
      <c r="DE82" s="2" t="s">
        <v>132</v>
      </c>
      <c r="DF82" s="2" t="s">
        <v>132</v>
      </c>
      <c r="DG82" s="2" t="s">
        <v>132</v>
      </c>
      <c r="DH82" s="2" t="s">
        <v>132</v>
      </c>
      <c r="DI82" s="2" t="s">
        <v>132</v>
      </c>
      <c r="DJ82" s="2" t="s">
        <v>132</v>
      </c>
      <c r="DK82" s="4"/>
      <c r="DL82" s="8"/>
      <c r="DM82" s="4"/>
      <c r="DN82" s="8"/>
      <c r="DO82" s="7"/>
      <c r="DP82" s="7"/>
      <c r="DQ82" s="2" t="s">
        <v>132</v>
      </c>
      <c r="DR82" s="2" t="s">
        <v>132</v>
      </c>
      <c r="DS82" s="2" t="s">
        <v>132</v>
      </c>
      <c r="DT82" s="2" t="s">
        <v>132</v>
      </c>
      <c r="DU82" s="2" t="s">
        <v>132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132</v>
      </c>
      <c r="FB82" s="2" t="s">
        <v>132</v>
      </c>
      <c r="FC82" s="2" t="s">
        <v>132</v>
      </c>
      <c r="FD82" s="2" t="s">
        <v>132</v>
      </c>
      <c r="FE82" s="2" t="s">
        <v>132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1161</v>
      </c>
      <c r="B83" s="2" t="s">
        <v>121</v>
      </c>
      <c r="C83" s="2" t="s">
        <v>905</v>
      </c>
      <c r="D83" s="2" t="s">
        <v>123</v>
      </c>
      <c r="E83" s="2" t="s">
        <v>124</v>
      </c>
      <c r="F83" s="2" t="s">
        <v>1162</v>
      </c>
      <c r="G83" s="2" t="s">
        <v>1162</v>
      </c>
      <c r="H83" s="2" t="s">
        <v>1162</v>
      </c>
      <c r="I83" s="2" t="s">
        <v>1163</v>
      </c>
      <c r="J83" s="2" t="s">
        <v>127</v>
      </c>
      <c r="K83" s="2" t="s">
        <v>316</v>
      </c>
      <c r="L83" s="3">
        <v>267.67</v>
      </c>
      <c r="M83" s="3">
        <v>281.05</v>
      </c>
      <c r="N83" s="3">
        <v>609.99</v>
      </c>
      <c r="O83" s="2" t="s">
        <v>129</v>
      </c>
      <c r="P83" s="2" t="s">
        <v>179</v>
      </c>
      <c r="Q83" s="2" t="s">
        <v>131</v>
      </c>
      <c r="R83" s="2" t="s">
        <v>132</v>
      </c>
      <c r="S83" s="2" t="s">
        <v>1164</v>
      </c>
      <c r="T83" s="2" t="s">
        <v>132</v>
      </c>
      <c r="U83" s="2" t="s">
        <v>132</v>
      </c>
      <c r="V83" s="2" t="s">
        <v>910</v>
      </c>
      <c r="W83" s="2" t="s">
        <v>332</v>
      </c>
      <c r="X83" s="2" t="s">
        <v>132</v>
      </c>
      <c r="Y83" s="2" t="s">
        <v>1165</v>
      </c>
      <c r="Z83" s="4">
        <v>110</v>
      </c>
      <c r="AA83" s="4">
        <f>=ROUNDDOWN(68.75,0)</f>
      </c>
      <c r="AB83" s="5">
        <v>1.6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17</v>
      </c>
      <c r="AQ83" s="8">
        <v>4889.74</v>
      </c>
      <c r="AR83" s="4"/>
      <c r="AS83" s="8"/>
      <c r="AT83" s="7"/>
      <c r="AU83" s="7"/>
      <c r="AV83" s="4">
        <v>17</v>
      </c>
      <c r="AW83" s="8">
        <v>4889.74</v>
      </c>
      <c r="AX83" s="4"/>
      <c r="AY83" s="8"/>
      <c r="AZ83" s="7"/>
      <c r="BA83" s="7"/>
      <c r="BB83" s="7">
        <v>1</v>
      </c>
      <c r="BC83" s="4">
        <v>47</v>
      </c>
      <c r="BD83" s="8">
        <v>11320.7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0.4319</v>
      </c>
      <c r="BJ83" s="4">
        <v>17</v>
      </c>
      <c r="BK83" s="8">
        <v>4889.74</v>
      </c>
      <c r="BL83" s="2" t="s">
        <v>1166</v>
      </c>
      <c r="BM83" s="7">
        <v>1</v>
      </c>
      <c r="BN83" s="7">
        <v>1</v>
      </c>
      <c r="BO83" s="4">
        <v>2</v>
      </c>
      <c r="BP83" s="8">
        <v>461.62</v>
      </c>
      <c r="BQ83" s="4"/>
      <c r="BR83" s="8"/>
      <c r="BS83" s="7"/>
      <c r="BT83" s="7"/>
      <c r="BU83" s="2" t="s">
        <v>138</v>
      </c>
      <c r="BV83" s="2" t="s">
        <v>129</v>
      </c>
      <c r="BW83" s="2" t="s">
        <v>958</v>
      </c>
      <c r="BX83" s="2" t="s">
        <v>1167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1168</v>
      </c>
      <c r="CH83" s="2" t="s">
        <v>170</v>
      </c>
      <c r="CI83" s="2" t="s">
        <v>132</v>
      </c>
      <c r="CJ83" s="2" t="s">
        <v>1169</v>
      </c>
      <c r="CK83" s="2" t="s">
        <v>1170</v>
      </c>
      <c r="CL83" s="2" t="s">
        <v>132</v>
      </c>
      <c r="CM83" s="4">
        <v>1</v>
      </c>
      <c r="CN83" s="8">
        <v>274.95</v>
      </c>
      <c r="CO83" s="4"/>
      <c r="CP83" s="8"/>
      <c r="CQ83" s="7"/>
      <c r="CR83" s="7"/>
      <c r="CS83" s="2" t="s">
        <v>138</v>
      </c>
      <c r="CT83" s="2" t="s">
        <v>129</v>
      </c>
      <c r="CU83" s="2" t="s">
        <v>617</v>
      </c>
      <c r="CV83" s="2" t="s">
        <v>1171</v>
      </c>
      <c r="CW83" s="2" t="s">
        <v>141</v>
      </c>
      <c r="CX83" s="2" t="s">
        <v>132</v>
      </c>
      <c r="CY83" s="4">
        <v>8</v>
      </c>
      <c r="CZ83" s="8">
        <v>2490.72</v>
      </c>
      <c r="DA83" s="4"/>
      <c r="DB83" s="8"/>
      <c r="DC83" s="7"/>
      <c r="DD83" s="7"/>
      <c r="DE83" s="2" t="s">
        <v>138</v>
      </c>
      <c r="DF83" s="2" t="s">
        <v>129</v>
      </c>
      <c r="DG83" s="2" t="s">
        <v>617</v>
      </c>
      <c r="DH83" s="2" t="s">
        <v>1172</v>
      </c>
      <c r="DI83" s="2" t="s">
        <v>141</v>
      </c>
      <c r="DJ83" s="2" t="s">
        <v>132</v>
      </c>
      <c r="DK83" s="4"/>
      <c r="DL83" s="8"/>
      <c r="DM83" s="4"/>
      <c r="DN83" s="8"/>
      <c r="DO83" s="7"/>
      <c r="DP83" s="7"/>
      <c r="DQ83" s="2" t="s">
        <v>138</v>
      </c>
      <c r="DR83" s="2" t="s">
        <v>129</v>
      </c>
      <c r="DS83" s="2" t="s">
        <v>414</v>
      </c>
      <c r="DT83" s="2" t="s">
        <v>1173</v>
      </c>
      <c r="DU83" s="2" t="s">
        <v>141</v>
      </c>
      <c r="DV83" s="2" t="s">
        <v>132</v>
      </c>
      <c r="DW83" s="4">
        <v>1</v>
      </c>
      <c r="DX83" s="8">
        <v>229.39</v>
      </c>
      <c r="DY83" s="4"/>
      <c r="DZ83" s="8"/>
      <c r="EA83" s="7"/>
      <c r="EB83" s="7"/>
      <c r="EC83" s="2" t="s">
        <v>138</v>
      </c>
      <c r="ED83" s="2" t="s">
        <v>129</v>
      </c>
      <c r="EE83" s="2" t="s">
        <v>596</v>
      </c>
      <c r="EF83" s="2" t="s">
        <v>1115</v>
      </c>
      <c r="EG83" s="2" t="s">
        <v>141</v>
      </c>
      <c r="EH83" s="2" t="s">
        <v>132</v>
      </c>
      <c r="EI83" s="4">
        <v>1</v>
      </c>
      <c r="EJ83" s="8">
        <v>296.95</v>
      </c>
      <c r="EK83" s="4"/>
      <c r="EL83" s="8"/>
      <c r="EM83" s="7"/>
      <c r="EN83" s="7"/>
      <c r="EO83" s="2" t="s">
        <v>138</v>
      </c>
      <c r="EP83" s="2" t="s">
        <v>129</v>
      </c>
      <c r="EQ83" s="2" t="s">
        <v>191</v>
      </c>
      <c r="ER83" s="2" t="s">
        <v>1174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138</v>
      </c>
      <c r="FB83" s="2" t="s">
        <v>170</v>
      </c>
      <c r="FC83" s="2" t="s">
        <v>1175</v>
      </c>
      <c r="FD83" s="2" t="s">
        <v>1176</v>
      </c>
      <c r="FE83" s="2" t="s">
        <v>141</v>
      </c>
      <c r="FF83" s="2" t="s">
        <v>132</v>
      </c>
      <c r="FG83" s="4">
        <v>2</v>
      </c>
      <c r="FH83" s="8">
        <v>564.21</v>
      </c>
      <c r="FI83" s="4"/>
      <c r="FJ83" s="8"/>
      <c r="FK83" s="7"/>
      <c r="FL83" s="7"/>
      <c r="FM83" s="2" t="s">
        <v>138</v>
      </c>
      <c r="FN83" s="2" t="s">
        <v>129</v>
      </c>
      <c r="FO83" s="2" t="s">
        <v>1177</v>
      </c>
      <c r="FP83" s="2" t="s">
        <v>1178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138</v>
      </c>
      <c r="FZ83" s="2" t="s">
        <v>170</v>
      </c>
      <c r="GA83" s="2" t="s">
        <v>1179</v>
      </c>
      <c r="GB83" s="2" t="s">
        <v>1180</v>
      </c>
      <c r="GC83" s="2" t="s">
        <v>141</v>
      </c>
      <c r="GD83" s="2" t="s">
        <v>132</v>
      </c>
      <c r="GE83" s="4">
        <v>1</v>
      </c>
      <c r="GF83" s="8">
        <v>274.95</v>
      </c>
      <c r="GG83" s="4"/>
      <c r="GH83" s="8"/>
      <c r="GI83" s="7"/>
      <c r="GJ83" s="7"/>
      <c r="GK83" s="2" t="s">
        <v>138</v>
      </c>
      <c r="GL83" s="2" t="s">
        <v>129</v>
      </c>
      <c r="GM83" s="2" t="s">
        <v>198</v>
      </c>
      <c r="GN83" s="2" t="s">
        <v>829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138</v>
      </c>
      <c r="GX83" s="2" t="s">
        <v>129</v>
      </c>
      <c r="GY83" s="2" t="s">
        <v>425</v>
      </c>
      <c r="GZ83" s="2" t="s">
        <v>1181</v>
      </c>
      <c r="HA83" s="2" t="s">
        <v>141</v>
      </c>
      <c r="HB83" s="2" t="s">
        <v>132</v>
      </c>
      <c r="HC83" s="4">
        <v>1</v>
      </c>
      <c r="HD83" s="8">
        <v>296.95</v>
      </c>
      <c r="HE83" s="4"/>
      <c r="HF83" s="8"/>
      <c r="HG83" s="7"/>
      <c r="HH83" s="7"/>
      <c r="HI83" s="2" t="s">
        <v>138</v>
      </c>
      <c r="HJ83" s="2" t="s">
        <v>129</v>
      </c>
      <c r="HK83" s="2" t="s">
        <v>922</v>
      </c>
      <c r="HL83" s="2" t="s">
        <v>673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138</v>
      </c>
      <c r="HV83" s="2" t="s">
        <v>129</v>
      </c>
      <c r="HW83" s="2" t="s">
        <v>924</v>
      </c>
      <c r="HX83" s="2" t="s">
        <v>958</v>
      </c>
      <c r="HY83" s="2" t="s">
        <v>141</v>
      </c>
      <c r="HZ83" s="2" t="s">
        <v>132</v>
      </c>
      <c r="IA83" s="4"/>
      <c r="IB83" s="8"/>
      <c r="IC83" s="4"/>
      <c r="ID83" s="8"/>
      <c r="IE83" s="7"/>
      <c r="IF83" s="7"/>
      <c r="IG83" s="2" t="s">
        <v>138</v>
      </c>
      <c r="IH83" s="2" t="s">
        <v>129</v>
      </c>
      <c r="II83" s="2" t="s">
        <v>164</v>
      </c>
      <c r="IJ83" s="2" t="s">
        <v>132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153</v>
      </c>
      <c r="IT83" s="2" t="s">
        <v>129</v>
      </c>
      <c r="IU83" s="2" t="s">
        <v>132</v>
      </c>
      <c r="IV83" s="2" t="s">
        <v>132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138</v>
      </c>
      <c r="JF83" s="2" t="s">
        <v>129</v>
      </c>
      <c r="JG83" s="2" t="s">
        <v>617</v>
      </c>
      <c r="JH83" s="2" t="s">
        <v>962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138</v>
      </c>
      <c r="KD83" s="2" t="s">
        <v>165</v>
      </c>
      <c r="KE83" s="2" t="s">
        <v>928</v>
      </c>
      <c r="KF83" s="2" t="s">
        <v>958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168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169</v>
      </c>
      <c r="LN83" s="2" t="s">
        <v>129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168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168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168</v>
      </c>
      <c r="NJ83" s="2" t="s">
        <v>129</v>
      </c>
      <c r="NK83" s="2" t="s">
        <v>132</v>
      </c>
      <c r="NL83" s="2" t="s">
        <v>132</v>
      </c>
      <c r="NM83" s="2" t="s">
        <v>141</v>
      </c>
      <c r="NN83" s="2" t="s">
        <v>132</v>
      </c>
      <c r="NO83" s="4"/>
      <c r="NP83" s="8"/>
      <c r="NQ83" s="4"/>
      <c r="NR83" s="8"/>
      <c r="NS83" s="7"/>
      <c r="NT83" s="7"/>
      <c r="NU83" s="2" t="s">
        <v>168</v>
      </c>
      <c r="NV83" s="2" t="s">
        <v>170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169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168</v>
      </c>
      <c r="OT83" s="2" t="s">
        <v>129</v>
      </c>
      <c r="OU83" s="2" t="s">
        <v>132</v>
      </c>
      <c r="OV83" s="2" t="s">
        <v>132</v>
      </c>
      <c r="OW83" s="2" t="s">
        <v>141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138</v>
      </c>
      <c r="PR83" s="2" t="s">
        <v>170</v>
      </c>
      <c r="PS83" s="2" t="s">
        <v>1182</v>
      </c>
      <c r="PT83" s="2" t="s">
        <v>1183</v>
      </c>
      <c r="PU83" s="2" t="s">
        <v>141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138</v>
      </c>
      <c r="QP83" s="2" t="s">
        <v>170</v>
      </c>
      <c r="QQ83" s="2" t="s">
        <v>607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169</v>
      </c>
      <c r="RB83" s="2" t="s">
        <v>129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138</v>
      </c>
      <c r="RN83" s="2" t="s">
        <v>170</v>
      </c>
      <c r="RO83" s="2" t="s">
        <v>1116</v>
      </c>
      <c r="RP83" s="2" t="s">
        <v>1184</v>
      </c>
      <c r="RQ83" s="2" t="s">
        <v>141</v>
      </c>
      <c r="RR83" s="2" t="s">
        <v>132</v>
      </c>
    </row>
    <row r="84">
      <c r="A84" s="2" t="s">
        <v>1185</v>
      </c>
      <c r="B84" s="2" t="s">
        <v>121</v>
      </c>
      <c r="C84" s="2" t="s">
        <v>905</v>
      </c>
      <c r="D84" s="2" t="s">
        <v>123</v>
      </c>
      <c r="E84" s="2" t="s">
        <v>124</v>
      </c>
      <c r="F84" s="2" t="s">
        <v>1162</v>
      </c>
      <c r="G84" s="2" t="s">
        <v>1162</v>
      </c>
      <c r="H84" s="2" t="s">
        <v>1162</v>
      </c>
      <c r="I84" s="2" t="s">
        <v>1163</v>
      </c>
      <c r="J84" s="2" t="s">
        <v>127</v>
      </c>
      <c r="K84" s="2" t="s">
        <v>803</v>
      </c>
      <c r="L84" s="3">
        <v>267.67</v>
      </c>
      <c r="M84" s="3">
        <v>281.05</v>
      </c>
      <c r="N84" s="3">
        <v>609.99</v>
      </c>
      <c r="O84" s="2" t="s">
        <v>129</v>
      </c>
      <c r="P84" s="2" t="s">
        <v>475</v>
      </c>
      <c r="Q84" s="2" t="s">
        <v>131</v>
      </c>
      <c r="R84" s="2" t="s">
        <v>132</v>
      </c>
      <c r="S84" s="2" t="s">
        <v>1186</v>
      </c>
      <c r="T84" s="2" t="s">
        <v>132</v>
      </c>
      <c r="U84" s="2" t="s">
        <v>132</v>
      </c>
      <c r="V84" s="2" t="s">
        <v>910</v>
      </c>
      <c r="W84" s="2" t="s">
        <v>1046</v>
      </c>
      <c r="X84" s="2" t="s">
        <v>132</v>
      </c>
      <c r="Y84" s="2" t="s">
        <v>1187</v>
      </c>
      <c r="Z84" s="4">
        <v>53</v>
      </c>
      <c r="AA84" s="4">
        <f>=ROUNDDOWN(40.7692307692308,0)</f>
      </c>
      <c r="AB84" s="5">
        <v>1.3</v>
      </c>
      <c r="AC84" s="2" t="s">
        <v>564</v>
      </c>
      <c r="AD84" s="4">
        <v>50</v>
      </c>
      <c r="AE84" s="4">
        <v>50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17</v>
      </c>
      <c r="AQ84" s="8">
        <v>3779.76</v>
      </c>
      <c r="AR84" s="4"/>
      <c r="AS84" s="8"/>
      <c r="AT84" s="7"/>
      <c r="AU84" s="7"/>
      <c r="AV84" s="4">
        <v>17</v>
      </c>
      <c r="AW84" s="8">
        <v>3779.76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0.3339</v>
      </c>
      <c r="BJ84" s="4">
        <v>17</v>
      </c>
      <c r="BK84" s="8">
        <v>3779.76</v>
      </c>
      <c r="BL84" s="2" t="s">
        <v>1188</v>
      </c>
      <c r="BM84" s="7">
        <v>1</v>
      </c>
      <c r="BN84" s="7">
        <v>1</v>
      </c>
      <c r="BO84" s="4">
        <v>14</v>
      </c>
      <c r="BP84" s="8">
        <v>2927.65</v>
      </c>
      <c r="BQ84" s="4"/>
      <c r="BR84" s="8"/>
      <c r="BS84" s="7"/>
      <c r="BT84" s="7"/>
      <c r="BU84" s="2" t="s">
        <v>138</v>
      </c>
      <c r="BV84" s="2" t="s">
        <v>129</v>
      </c>
      <c r="BW84" s="2" t="s">
        <v>1189</v>
      </c>
      <c r="BX84" s="2" t="s">
        <v>1190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1168</v>
      </c>
      <c r="CH84" s="2" t="s">
        <v>170</v>
      </c>
      <c r="CI84" s="2" t="s">
        <v>132</v>
      </c>
      <c r="CJ84" s="2" t="s">
        <v>1191</v>
      </c>
      <c r="CK84" s="2" t="s">
        <v>1170</v>
      </c>
      <c r="CL84" s="2" t="s">
        <v>132</v>
      </c>
      <c r="CM84" s="4">
        <v>1</v>
      </c>
      <c r="CN84" s="8">
        <v>274.95</v>
      </c>
      <c r="CO84" s="4"/>
      <c r="CP84" s="8"/>
      <c r="CQ84" s="7"/>
      <c r="CR84" s="7"/>
      <c r="CS84" s="2" t="s">
        <v>138</v>
      </c>
      <c r="CT84" s="2" t="s">
        <v>129</v>
      </c>
      <c r="CU84" s="2" t="s">
        <v>1192</v>
      </c>
      <c r="CV84" s="2" t="s">
        <v>1193</v>
      </c>
      <c r="CW84" s="2" t="s">
        <v>141</v>
      </c>
      <c r="CX84" s="2" t="s">
        <v>132</v>
      </c>
      <c r="CY84" s="4">
        <v>1</v>
      </c>
      <c r="CZ84" s="8">
        <v>280.21</v>
      </c>
      <c r="DA84" s="4"/>
      <c r="DB84" s="8"/>
      <c r="DC84" s="7"/>
      <c r="DD84" s="7"/>
      <c r="DE84" s="2" t="s">
        <v>138</v>
      </c>
      <c r="DF84" s="2" t="s">
        <v>129</v>
      </c>
      <c r="DG84" s="2" t="s">
        <v>1194</v>
      </c>
      <c r="DH84" s="2" t="s">
        <v>1195</v>
      </c>
      <c r="DI84" s="2" t="s">
        <v>141</v>
      </c>
      <c r="DJ84" s="2" t="s">
        <v>132</v>
      </c>
      <c r="DK84" s="4"/>
      <c r="DL84" s="8"/>
      <c r="DM84" s="4"/>
      <c r="DN84" s="8"/>
      <c r="DO84" s="7"/>
      <c r="DP84" s="7"/>
      <c r="DQ84" s="2" t="s">
        <v>138</v>
      </c>
      <c r="DR84" s="2" t="s">
        <v>129</v>
      </c>
      <c r="DS84" s="2" t="s">
        <v>249</v>
      </c>
      <c r="DT84" s="2" t="s">
        <v>1196</v>
      </c>
      <c r="DU84" s="2" t="s">
        <v>141</v>
      </c>
      <c r="DV84" s="2" t="s">
        <v>132</v>
      </c>
      <c r="DW84" s="4"/>
      <c r="DX84" s="8"/>
      <c r="DY84" s="4"/>
      <c r="DZ84" s="8"/>
      <c r="EA84" s="7"/>
      <c r="EB84" s="7"/>
      <c r="EC84" s="2" t="s">
        <v>138</v>
      </c>
      <c r="ED84" s="2" t="s">
        <v>129</v>
      </c>
      <c r="EE84" s="2" t="s">
        <v>1197</v>
      </c>
      <c r="EF84" s="2" t="s">
        <v>1198</v>
      </c>
      <c r="EG84" s="2" t="s">
        <v>141</v>
      </c>
      <c r="EH84" s="2" t="s">
        <v>132</v>
      </c>
      <c r="EI84" s="4">
        <v>1</v>
      </c>
      <c r="EJ84" s="8">
        <v>296.95</v>
      </c>
      <c r="EK84" s="4"/>
      <c r="EL84" s="8"/>
      <c r="EM84" s="7"/>
      <c r="EN84" s="7"/>
      <c r="EO84" s="2" t="s">
        <v>138</v>
      </c>
      <c r="EP84" s="2" t="s">
        <v>129</v>
      </c>
      <c r="EQ84" s="2" t="s">
        <v>191</v>
      </c>
      <c r="ER84" s="2" t="s">
        <v>865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153</v>
      </c>
      <c r="FB84" s="2" t="s">
        <v>129</v>
      </c>
      <c r="FC84" s="2" t="s">
        <v>132</v>
      </c>
      <c r="FD84" s="2" t="s">
        <v>132</v>
      </c>
      <c r="FE84" s="2" t="s">
        <v>141</v>
      </c>
      <c r="FF84" s="2" t="s">
        <v>132</v>
      </c>
      <c r="FG84" s="4"/>
      <c r="FH84" s="8"/>
      <c r="FI84" s="4"/>
      <c r="FJ84" s="8"/>
      <c r="FK84" s="7"/>
      <c r="FL84" s="7"/>
      <c r="FM84" s="2" t="s">
        <v>138</v>
      </c>
      <c r="FN84" s="2" t="s">
        <v>129</v>
      </c>
      <c r="FO84" s="2" t="s">
        <v>154</v>
      </c>
      <c r="FP84" s="2" t="s">
        <v>1199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138</v>
      </c>
      <c r="FZ84" s="2" t="s">
        <v>170</v>
      </c>
      <c r="GA84" s="2" t="s">
        <v>608</v>
      </c>
      <c r="GB84" s="2" t="s">
        <v>1200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138</v>
      </c>
      <c r="GL84" s="2" t="s">
        <v>129</v>
      </c>
      <c r="GM84" s="2" t="s">
        <v>198</v>
      </c>
      <c r="GN84" s="2" t="s">
        <v>132</v>
      </c>
      <c r="GO84" s="2" t="s">
        <v>141</v>
      </c>
      <c r="GP84" s="2" t="s">
        <v>132</v>
      </c>
      <c r="GQ84" s="4"/>
      <c r="GR84" s="8"/>
      <c r="GS84" s="4"/>
      <c r="GT84" s="8"/>
      <c r="GU84" s="7"/>
      <c r="GV84" s="7"/>
      <c r="GW84" s="2" t="s">
        <v>138</v>
      </c>
      <c r="GX84" s="2" t="s">
        <v>129</v>
      </c>
      <c r="GY84" s="2" t="s">
        <v>425</v>
      </c>
      <c r="GZ84" s="2" t="s">
        <v>1201</v>
      </c>
      <c r="HA84" s="2" t="s">
        <v>141</v>
      </c>
      <c r="HB84" s="2" t="s">
        <v>132</v>
      </c>
      <c r="HC84" s="4"/>
      <c r="HD84" s="8"/>
      <c r="HE84" s="4"/>
      <c r="HF84" s="8"/>
      <c r="HG84" s="7"/>
      <c r="HH84" s="7"/>
      <c r="HI84" s="2" t="s">
        <v>138</v>
      </c>
      <c r="HJ84" s="2" t="s">
        <v>129</v>
      </c>
      <c r="HK84" s="2" t="s">
        <v>970</v>
      </c>
      <c r="HL84" s="2" t="s">
        <v>1202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138</v>
      </c>
      <c r="HV84" s="2" t="s">
        <v>129</v>
      </c>
      <c r="HW84" s="2" t="s">
        <v>1203</v>
      </c>
      <c r="HX84" s="2" t="s">
        <v>1204</v>
      </c>
      <c r="HY84" s="2" t="s">
        <v>141</v>
      </c>
      <c r="HZ84" s="2" t="s">
        <v>132</v>
      </c>
      <c r="IA84" s="4"/>
      <c r="IB84" s="8"/>
      <c r="IC84" s="4"/>
      <c r="ID84" s="8"/>
      <c r="IE84" s="7"/>
      <c r="IF84" s="7"/>
      <c r="IG84" s="2" t="s">
        <v>138</v>
      </c>
      <c r="IH84" s="2" t="s">
        <v>129</v>
      </c>
      <c r="II84" s="2" t="s">
        <v>164</v>
      </c>
      <c r="IJ84" s="2" t="s">
        <v>132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153</v>
      </c>
      <c r="IT84" s="2" t="s">
        <v>129</v>
      </c>
      <c r="IU84" s="2" t="s">
        <v>132</v>
      </c>
      <c r="IV84" s="2" t="s">
        <v>132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138</v>
      </c>
      <c r="JF84" s="2" t="s">
        <v>129</v>
      </c>
      <c r="JG84" s="2" t="s">
        <v>1192</v>
      </c>
      <c r="JH84" s="2" t="s">
        <v>1205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138</v>
      </c>
      <c r="KD84" s="2" t="s">
        <v>165</v>
      </c>
      <c r="KE84" s="2" t="s">
        <v>663</v>
      </c>
      <c r="KF84" s="2" t="s">
        <v>1206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168</v>
      </c>
      <c r="KP84" s="2" t="s">
        <v>129</v>
      </c>
      <c r="KQ84" s="2" t="s">
        <v>132</v>
      </c>
      <c r="KR84" s="2" t="s">
        <v>132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168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168</v>
      </c>
      <c r="ML84" s="2" t="s">
        <v>129</v>
      </c>
      <c r="MM84" s="2" t="s">
        <v>132</v>
      </c>
      <c r="MN84" s="2" t="s">
        <v>132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168</v>
      </c>
      <c r="NJ84" s="2" t="s">
        <v>129</v>
      </c>
      <c r="NK84" s="2" t="s">
        <v>132</v>
      </c>
      <c r="NL84" s="2" t="s">
        <v>132</v>
      </c>
      <c r="NM84" s="2" t="s">
        <v>141</v>
      </c>
      <c r="NN84" s="2" t="s">
        <v>132</v>
      </c>
      <c r="NO84" s="4"/>
      <c r="NP84" s="8"/>
      <c r="NQ84" s="4"/>
      <c r="NR84" s="8"/>
      <c r="NS84" s="7"/>
      <c r="NT84" s="7"/>
      <c r="NU84" s="2" t="s">
        <v>168</v>
      </c>
      <c r="NV84" s="2" t="s">
        <v>170</v>
      </c>
      <c r="NW84" s="2" t="s">
        <v>132</v>
      </c>
      <c r="NX84" s="2" t="s">
        <v>132</v>
      </c>
      <c r="NY84" s="2" t="s">
        <v>141</v>
      </c>
      <c r="NZ84" s="2" t="s">
        <v>132</v>
      </c>
      <c r="OA84" s="4"/>
      <c r="OB84" s="8"/>
      <c r="OC84" s="4"/>
      <c r="OD84" s="8"/>
      <c r="OE84" s="7"/>
      <c r="OF84" s="7"/>
      <c r="OG84" s="2" t="s">
        <v>169</v>
      </c>
      <c r="OH84" s="2" t="s">
        <v>129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168</v>
      </c>
      <c r="OT84" s="2" t="s">
        <v>129</v>
      </c>
      <c r="OU84" s="2" t="s">
        <v>132</v>
      </c>
      <c r="OV84" s="2" t="s">
        <v>132</v>
      </c>
      <c r="OW84" s="2" t="s">
        <v>141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138</v>
      </c>
      <c r="PR84" s="2" t="s">
        <v>170</v>
      </c>
      <c r="PS84" s="2" t="s">
        <v>171</v>
      </c>
      <c r="PT84" s="2" t="s">
        <v>1207</v>
      </c>
      <c r="PU84" s="2" t="s">
        <v>141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138</v>
      </c>
      <c r="QP84" s="2" t="s">
        <v>170</v>
      </c>
      <c r="QQ84" s="2" t="s">
        <v>263</v>
      </c>
      <c r="QR84" s="2" t="s">
        <v>132</v>
      </c>
      <c r="QS84" s="2" t="s">
        <v>141</v>
      </c>
      <c r="QT84" s="2" t="s">
        <v>132</v>
      </c>
      <c r="QU84" s="4"/>
      <c r="QV84" s="8"/>
      <c r="QW84" s="4"/>
      <c r="QX84" s="8"/>
      <c r="QY84" s="7"/>
      <c r="QZ84" s="7"/>
      <c r="RA84" s="2" t="s">
        <v>169</v>
      </c>
      <c r="RB84" s="2" t="s">
        <v>129</v>
      </c>
      <c r="RC84" s="2" t="s">
        <v>132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138</v>
      </c>
      <c r="RN84" s="2" t="s">
        <v>170</v>
      </c>
      <c r="RO84" s="2" t="s">
        <v>1116</v>
      </c>
      <c r="RP84" s="2" t="s">
        <v>132</v>
      </c>
      <c r="RQ84" s="2" t="s">
        <v>141</v>
      </c>
      <c r="RR84" s="2" t="s">
        <v>132</v>
      </c>
    </row>
    <row r="85">
      <c r="A85" s="2" t="s">
        <v>1208</v>
      </c>
      <c r="B85" s="2" t="s">
        <v>121</v>
      </c>
      <c r="C85" s="2" t="s">
        <v>905</v>
      </c>
      <c r="D85" s="2" t="s">
        <v>123</v>
      </c>
      <c r="E85" s="2" t="s">
        <v>124</v>
      </c>
      <c r="F85" s="2" t="s">
        <v>1162</v>
      </c>
      <c r="G85" s="2" t="s">
        <v>1162</v>
      </c>
      <c r="H85" s="2" t="s">
        <v>1162</v>
      </c>
      <c r="I85" s="2" t="s">
        <v>1163</v>
      </c>
      <c r="J85" s="2" t="s">
        <v>127</v>
      </c>
      <c r="K85" s="2" t="s">
        <v>1209</v>
      </c>
      <c r="L85" s="3">
        <v>267.67</v>
      </c>
      <c r="M85" s="3">
        <v>281.05</v>
      </c>
      <c r="N85" s="3">
        <v>609.99</v>
      </c>
      <c r="O85" s="2" t="s">
        <v>129</v>
      </c>
      <c r="P85" s="2" t="s">
        <v>271</v>
      </c>
      <c r="Q85" s="2" t="s">
        <v>131</v>
      </c>
      <c r="R85" s="2" t="s">
        <v>132</v>
      </c>
      <c r="S85" s="2" t="s">
        <v>1186</v>
      </c>
      <c r="T85" s="2" t="s">
        <v>132</v>
      </c>
      <c r="U85" s="2" t="s">
        <v>132</v>
      </c>
      <c r="V85" s="2" t="s">
        <v>910</v>
      </c>
      <c r="W85" s="2" t="s">
        <v>332</v>
      </c>
      <c r="X85" s="2" t="s">
        <v>132</v>
      </c>
      <c r="Y85" s="2" t="s">
        <v>587</v>
      </c>
      <c r="Z85" s="4">
        <v>32</v>
      </c>
      <c r="AA85" s="4">
        <f>=ROUNDDOWN(35.5555555555556,0)</f>
      </c>
      <c r="AB85" s="5">
        <v>0.9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13</v>
      </c>
      <c r="AQ85" s="8">
        <v>2651.2</v>
      </c>
      <c r="AR85" s="4"/>
      <c r="AS85" s="8"/>
      <c r="AT85" s="7"/>
      <c r="AU85" s="7"/>
      <c r="AV85" s="4">
        <v>13</v>
      </c>
      <c r="AW85" s="8">
        <v>2651.2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0.2342</v>
      </c>
      <c r="BJ85" s="4">
        <v>13</v>
      </c>
      <c r="BK85" s="8">
        <v>2651.2</v>
      </c>
      <c r="BL85" s="2" t="s">
        <v>1210</v>
      </c>
      <c r="BM85" s="7">
        <v>1</v>
      </c>
      <c r="BN85" s="7">
        <v>1</v>
      </c>
      <c r="BO85" s="4">
        <v>7</v>
      </c>
      <c r="BP85" s="8">
        <v>1005.88</v>
      </c>
      <c r="BQ85" s="4"/>
      <c r="BR85" s="8"/>
      <c r="BS85" s="7"/>
      <c r="BT85" s="7"/>
      <c r="BU85" s="2" t="s">
        <v>138</v>
      </c>
      <c r="BV85" s="2" t="s">
        <v>129</v>
      </c>
      <c r="BW85" s="2" t="s">
        <v>958</v>
      </c>
      <c r="BX85" s="2" t="s">
        <v>1211</v>
      </c>
      <c r="BY85" s="2" t="s">
        <v>141</v>
      </c>
      <c r="BZ85" s="2" t="s">
        <v>132</v>
      </c>
      <c r="CA85" s="4"/>
      <c r="CB85" s="8"/>
      <c r="CC85" s="4"/>
      <c r="CD85" s="8"/>
      <c r="CE85" s="7"/>
      <c r="CF85" s="7"/>
      <c r="CG85" s="2" t="s">
        <v>1168</v>
      </c>
      <c r="CH85" s="2" t="s">
        <v>170</v>
      </c>
      <c r="CI85" s="2" t="s">
        <v>132</v>
      </c>
      <c r="CJ85" s="2" t="s">
        <v>1212</v>
      </c>
      <c r="CK85" s="2" t="s">
        <v>1170</v>
      </c>
      <c r="CL85" s="2" t="s">
        <v>132</v>
      </c>
      <c r="CM85" s="4"/>
      <c r="CN85" s="8"/>
      <c r="CO85" s="4"/>
      <c r="CP85" s="8"/>
      <c r="CQ85" s="7"/>
      <c r="CR85" s="7"/>
      <c r="CS85" s="2" t="s">
        <v>138</v>
      </c>
      <c r="CT85" s="2" t="s">
        <v>129</v>
      </c>
      <c r="CU85" s="2" t="s">
        <v>617</v>
      </c>
      <c r="CV85" s="2" t="s">
        <v>1213</v>
      </c>
      <c r="CW85" s="2" t="s">
        <v>141</v>
      </c>
      <c r="CX85" s="2" t="s">
        <v>132</v>
      </c>
      <c r="CY85" s="4"/>
      <c r="CZ85" s="8"/>
      <c r="DA85" s="4"/>
      <c r="DB85" s="8"/>
      <c r="DC85" s="7"/>
      <c r="DD85" s="7"/>
      <c r="DE85" s="2" t="s">
        <v>138</v>
      </c>
      <c r="DF85" s="2" t="s">
        <v>129</v>
      </c>
      <c r="DG85" s="2" t="s">
        <v>962</v>
      </c>
      <c r="DH85" s="2" t="s">
        <v>1214</v>
      </c>
      <c r="DI85" s="2" t="s">
        <v>141</v>
      </c>
      <c r="DJ85" s="2" t="s">
        <v>132</v>
      </c>
      <c r="DK85" s="4"/>
      <c r="DL85" s="8"/>
      <c r="DM85" s="4"/>
      <c r="DN85" s="8"/>
      <c r="DO85" s="7"/>
      <c r="DP85" s="7"/>
      <c r="DQ85" s="2" t="s">
        <v>138</v>
      </c>
      <c r="DR85" s="2" t="s">
        <v>129</v>
      </c>
      <c r="DS85" s="2" t="s">
        <v>414</v>
      </c>
      <c r="DT85" s="2" t="s">
        <v>1215</v>
      </c>
      <c r="DU85" s="2" t="s">
        <v>141</v>
      </c>
      <c r="DV85" s="2" t="s">
        <v>132</v>
      </c>
      <c r="DW85" s="4">
        <v>1</v>
      </c>
      <c r="DX85" s="8">
        <v>160.57</v>
      </c>
      <c r="DY85" s="4"/>
      <c r="DZ85" s="8"/>
      <c r="EA85" s="7"/>
      <c r="EB85" s="7"/>
      <c r="EC85" s="2" t="s">
        <v>138</v>
      </c>
      <c r="ED85" s="2" t="s">
        <v>129</v>
      </c>
      <c r="EE85" s="2" t="s">
        <v>596</v>
      </c>
      <c r="EF85" s="2" t="s">
        <v>1216</v>
      </c>
      <c r="EG85" s="2" t="s">
        <v>141</v>
      </c>
      <c r="EH85" s="2" t="s">
        <v>132</v>
      </c>
      <c r="EI85" s="4">
        <v>5</v>
      </c>
      <c r="EJ85" s="8">
        <v>1484.75</v>
      </c>
      <c r="EK85" s="4"/>
      <c r="EL85" s="8"/>
      <c r="EM85" s="7"/>
      <c r="EN85" s="7"/>
      <c r="EO85" s="2" t="s">
        <v>138</v>
      </c>
      <c r="EP85" s="2" t="s">
        <v>129</v>
      </c>
      <c r="EQ85" s="2" t="s">
        <v>191</v>
      </c>
      <c r="ER85" s="2" t="s">
        <v>188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138</v>
      </c>
      <c r="FB85" s="2" t="s">
        <v>170</v>
      </c>
      <c r="FC85" s="2" t="s">
        <v>255</v>
      </c>
      <c r="FD85" s="2" t="s">
        <v>1217</v>
      </c>
      <c r="FE85" s="2" t="s">
        <v>141</v>
      </c>
      <c r="FF85" s="2" t="s">
        <v>132</v>
      </c>
      <c r="FG85" s="4"/>
      <c r="FH85" s="8"/>
      <c r="FI85" s="4"/>
      <c r="FJ85" s="8"/>
      <c r="FK85" s="7"/>
      <c r="FL85" s="7"/>
      <c r="FM85" s="2" t="s">
        <v>138</v>
      </c>
      <c r="FN85" s="2" t="s">
        <v>129</v>
      </c>
      <c r="FO85" s="2" t="s">
        <v>702</v>
      </c>
      <c r="FP85" s="2" t="s">
        <v>132</v>
      </c>
      <c r="FQ85" s="2" t="s">
        <v>141</v>
      </c>
      <c r="FR85" s="2" t="s">
        <v>132</v>
      </c>
      <c r="FS85" s="4"/>
      <c r="FT85" s="8"/>
      <c r="FU85" s="4"/>
      <c r="FV85" s="8"/>
      <c r="FW85" s="7"/>
      <c r="FX85" s="7"/>
      <c r="FY85" s="2" t="s">
        <v>138</v>
      </c>
      <c r="FZ85" s="2" t="s">
        <v>170</v>
      </c>
      <c r="GA85" s="2" t="s">
        <v>1179</v>
      </c>
      <c r="GB85" s="2" t="s">
        <v>1218</v>
      </c>
      <c r="GC85" s="2" t="s">
        <v>141</v>
      </c>
      <c r="GD85" s="2" t="s">
        <v>132</v>
      </c>
      <c r="GE85" s="4"/>
      <c r="GF85" s="8"/>
      <c r="GG85" s="4"/>
      <c r="GH85" s="8"/>
      <c r="GI85" s="7"/>
      <c r="GJ85" s="7"/>
      <c r="GK85" s="2" t="s">
        <v>138</v>
      </c>
      <c r="GL85" s="2" t="s">
        <v>129</v>
      </c>
      <c r="GM85" s="2" t="s">
        <v>783</v>
      </c>
      <c r="GN85" s="2" t="s">
        <v>1219</v>
      </c>
      <c r="GO85" s="2" t="s">
        <v>141</v>
      </c>
      <c r="GP85" s="2" t="s">
        <v>132</v>
      </c>
      <c r="GQ85" s="4"/>
      <c r="GR85" s="8"/>
      <c r="GS85" s="4"/>
      <c r="GT85" s="8"/>
      <c r="GU85" s="7"/>
      <c r="GV85" s="7"/>
      <c r="GW85" s="2" t="s">
        <v>138</v>
      </c>
      <c r="GX85" s="2" t="s">
        <v>129</v>
      </c>
      <c r="GY85" s="2" t="s">
        <v>425</v>
      </c>
      <c r="GZ85" s="2" t="s">
        <v>1220</v>
      </c>
      <c r="HA85" s="2" t="s">
        <v>141</v>
      </c>
      <c r="HB85" s="2" t="s">
        <v>132</v>
      </c>
      <c r="HC85" s="4"/>
      <c r="HD85" s="8"/>
      <c r="HE85" s="4"/>
      <c r="HF85" s="8"/>
      <c r="HG85" s="7"/>
      <c r="HH85" s="7"/>
      <c r="HI85" s="2" t="s">
        <v>138</v>
      </c>
      <c r="HJ85" s="2" t="s">
        <v>129</v>
      </c>
      <c r="HK85" s="2" t="s">
        <v>922</v>
      </c>
      <c r="HL85" s="2" t="s">
        <v>1221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138</v>
      </c>
      <c r="HV85" s="2" t="s">
        <v>129</v>
      </c>
      <c r="HW85" s="2" t="s">
        <v>924</v>
      </c>
      <c r="HX85" s="2" t="s">
        <v>1167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138</v>
      </c>
      <c r="IH85" s="2" t="s">
        <v>129</v>
      </c>
      <c r="II85" s="2" t="s">
        <v>164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138</v>
      </c>
      <c r="IT85" s="2" t="s">
        <v>129</v>
      </c>
      <c r="IU85" s="2" t="s">
        <v>205</v>
      </c>
      <c r="IV85" s="2" t="s">
        <v>132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138</v>
      </c>
      <c r="JF85" s="2" t="s">
        <v>129</v>
      </c>
      <c r="JG85" s="2" t="s">
        <v>617</v>
      </c>
      <c r="JH85" s="2" t="s">
        <v>1222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138</v>
      </c>
      <c r="KD85" s="2" t="s">
        <v>165</v>
      </c>
      <c r="KE85" s="2" t="s">
        <v>928</v>
      </c>
      <c r="KF85" s="2" t="s">
        <v>1223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168</v>
      </c>
      <c r="KP85" s="2" t="s">
        <v>129</v>
      </c>
      <c r="KQ85" s="2" t="s">
        <v>132</v>
      </c>
      <c r="KR85" s="2" t="s">
        <v>132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169</v>
      </c>
      <c r="LN85" s="2" t="s">
        <v>129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168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168</v>
      </c>
      <c r="ML85" s="2" t="s">
        <v>129</v>
      </c>
      <c r="MM85" s="2" t="s">
        <v>132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169</v>
      </c>
      <c r="NJ85" s="2" t="s">
        <v>129</v>
      </c>
      <c r="NK85" s="2" t="s">
        <v>132</v>
      </c>
      <c r="NL85" s="2" t="s">
        <v>132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168</v>
      </c>
      <c r="NV85" s="2" t="s">
        <v>170</v>
      </c>
      <c r="NW85" s="2" t="s">
        <v>132</v>
      </c>
      <c r="NX85" s="2" t="s">
        <v>132</v>
      </c>
      <c r="NY85" s="2" t="s">
        <v>141</v>
      </c>
      <c r="NZ85" s="2" t="s">
        <v>132</v>
      </c>
      <c r="OA85" s="4"/>
      <c r="OB85" s="8"/>
      <c r="OC85" s="4"/>
      <c r="OD85" s="8"/>
      <c r="OE85" s="7"/>
      <c r="OF85" s="7"/>
      <c r="OG85" s="2" t="s">
        <v>169</v>
      </c>
      <c r="OH85" s="2" t="s">
        <v>129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168</v>
      </c>
      <c r="OT85" s="2" t="s">
        <v>129</v>
      </c>
      <c r="OU85" s="2" t="s">
        <v>132</v>
      </c>
      <c r="OV85" s="2" t="s">
        <v>132</v>
      </c>
      <c r="OW85" s="2" t="s">
        <v>141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138</v>
      </c>
      <c r="PR85" s="2" t="s">
        <v>170</v>
      </c>
      <c r="PS85" s="2" t="s">
        <v>209</v>
      </c>
      <c r="PT85" s="2" t="s">
        <v>132</v>
      </c>
      <c r="PU85" s="2" t="s">
        <v>141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138</v>
      </c>
      <c r="QP85" s="2" t="s">
        <v>170</v>
      </c>
      <c r="QQ85" s="2" t="s">
        <v>607</v>
      </c>
      <c r="QR85" s="2" t="s">
        <v>132</v>
      </c>
      <c r="QS85" s="2" t="s">
        <v>141</v>
      </c>
      <c r="QT85" s="2" t="s">
        <v>132</v>
      </c>
      <c r="QU85" s="4"/>
      <c r="QV85" s="8"/>
      <c r="QW85" s="4"/>
      <c r="QX85" s="8"/>
      <c r="QY85" s="7"/>
      <c r="QZ85" s="7"/>
      <c r="RA85" s="2" t="s">
        <v>169</v>
      </c>
      <c r="RB85" s="2" t="s">
        <v>129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138</v>
      </c>
      <c r="RN85" s="2" t="s">
        <v>170</v>
      </c>
      <c r="RO85" s="2" t="s">
        <v>1116</v>
      </c>
      <c r="RP85" s="2" t="s">
        <v>132</v>
      </c>
      <c r="RQ85" s="2" t="s">
        <v>141</v>
      </c>
      <c r="RR85" s="2" t="s">
        <v>132</v>
      </c>
    </row>
    <row r="86">
      <c r="A86" s="2" t="s">
        <v>1224</v>
      </c>
      <c r="B86" s="2" t="s">
        <v>121</v>
      </c>
      <c r="C86" s="2" t="s">
        <v>905</v>
      </c>
      <c r="D86" s="2" t="s">
        <v>123</v>
      </c>
      <c r="E86" s="2" t="s">
        <v>124</v>
      </c>
      <c r="F86" s="2" t="s">
        <v>1225</v>
      </c>
      <c r="G86" s="2" t="s">
        <v>1225</v>
      </c>
      <c r="H86" s="2" t="s">
        <v>1225</v>
      </c>
      <c r="I86" s="2" t="s">
        <v>1226</v>
      </c>
      <c r="J86" s="2" t="s">
        <v>127</v>
      </c>
      <c r="K86" s="2" t="s">
        <v>1209</v>
      </c>
      <c r="L86" s="3">
        <v>128.6</v>
      </c>
      <c r="M86" s="3">
        <v>135.03</v>
      </c>
      <c r="N86" s="3">
        <v>319.99</v>
      </c>
      <c r="O86" s="2" t="s">
        <v>129</v>
      </c>
      <c r="P86" s="2" t="s">
        <v>271</v>
      </c>
      <c r="Q86" s="2" t="s">
        <v>131</v>
      </c>
      <c r="R86" s="2" t="s">
        <v>132</v>
      </c>
      <c r="S86" s="2" t="s">
        <v>1227</v>
      </c>
      <c r="T86" s="2" t="s">
        <v>132</v>
      </c>
      <c r="U86" s="2" t="s">
        <v>132</v>
      </c>
      <c r="V86" s="2" t="s">
        <v>910</v>
      </c>
      <c r="W86" s="2" t="s">
        <v>332</v>
      </c>
      <c r="X86" s="2" t="s">
        <v>132</v>
      </c>
      <c r="Y86" s="2" t="s">
        <v>587</v>
      </c>
      <c r="Z86" s="4">
        <v>40</v>
      </c>
      <c r="AA86" s="4">
        <f>=ROUNDDOWN(40,0)</f>
      </c>
      <c r="AB86" s="5">
        <v>1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8</v>
      </c>
      <c r="AQ86" s="8">
        <v>1220.22</v>
      </c>
      <c r="AR86" s="4"/>
      <c r="AS86" s="8"/>
      <c r="AT86" s="7"/>
      <c r="AU86" s="7"/>
      <c r="AV86" s="4">
        <v>8</v>
      </c>
      <c r="AW86" s="8">
        <v>1220.22</v>
      </c>
      <c r="AX86" s="4"/>
      <c r="AY86" s="8"/>
      <c r="AZ86" s="7"/>
      <c r="BA86" s="7"/>
      <c r="BB86" s="7">
        <v>1</v>
      </c>
      <c r="BC86" s="4">
        <v>17</v>
      </c>
      <c r="BD86" s="8">
        <v>2409.5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0.5064</v>
      </c>
      <c r="BJ86" s="4">
        <v>8</v>
      </c>
      <c r="BK86" s="8">
        <v>1220.22</v>
      </c>
      <c r="BL86" s="2" t="s">
        <v>1228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138</v>
      </c>
      <c r="BV86" s="2" t="s">
        <v>129</v>
      </c>
      <c r="BW86" s="2" t="s">
        <v>958</v>
      </c>
      <c r="BX86" s="2" t="s">
        <v>1229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1021</v>
      </c>
      <c r="CH86" s="2" t="s">
        <v>170</v>
      </c>
      <c r="CI86" s="2" t="s">
        <v>132</v>
      </c>
      <c r="CJ86" s="2" t="s">
        <v>1230</v>
      </c>
      <c r="CK86" s="2" t="s">
        <v>1170</v>
      </c>
      <c r="CL86" s="2" t="s">
        <v>132</v>
      </c>
      <c r="CM86" s="4">
        <v>1</v>
      </c>
      <c r="CN86" s="8">
        <v>135.03</v>
      </c>
      <c r="CO86" s="4"/>
      <c r="CP86" s="8"/>
      <c r="CQ86" s="7"/>
      <c r="CR86" s="7"/>
      <c r="CS86" s="2" t="s">
        <v>138</v>
      </c>
      <c r="CT86" s="2" t="s">
        <v>129</v>
      </c>
      <c r="CU86" s="2" t="s">
        <v>617</v>
      </c>
      <c r="CV86" s="2" t="s">
        <v>1231</v>
      </c>
      <c r="CW86" s="2" t="s">
        <v>141</v>
      </c>
      <c r="CX86" s="2" t="s">
        <v>132</v>
      </c>
      <c r="CY86" s="4">
        <v>6</v>
      </c>
      <c r="CZ86" s="8">
        <v>939.36</v>
      </c>
      <c r="DA86" s="4"/>
      <c r="DB86" s="8"/>
      <c r="DC86" s="7"/>
      <c r="DD86" s="7"/>
      <c r="DE86" s="2" t="s">
        <v>138</v>
      </c>
      <c r="DF86" s="2" t="s">
        <v>129</v>
      </c>
      <c r="DG86" s="2" t="s">
        <v>962</v>
      </c>
      <c r="DH86" s="2" t="s">
        <v>1232</v>
      </c>
      <c r="DI86" s="2" t="s">
        <v>141</v>
      </c>
      <c r="DJ86" s="2" t="s">
        <v>132</v>
      </c>
      <c r="DK86" s="4"/>
      <c r="DL86" s="8"/>
      <c r="DM86" s="4"/>
      <c r="DN86" s="8"/>
      <c r="DO86" s="7"/>
      <c r="DP86" s="7"/>
      <c r="DQ86" s="2" t="s">
        <v>138</v>
      </c>
      <c r="DR86" s="2" t="s">
        <v>129</v>
      </c>
      <c r="DS86" s="2" t="s">
        <v>414</v>
      </c>
      <c r="DT86" s="2" t="s">
        <v>1233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138</v>
      </c>
      <c r="ED86" s="2" t="s">
        <v>129</v>
      </c>
      <c r="EE86" s="2" t="s">
        <v>596</v>
      </c>
      <c r="EF86" s="2" t="s">
        <v>1234</v>
      </c>
      <c r="EG86" s="2" t="s">
        <v>141</v>
      </c>
      <c r="EH86" s="2" t="s">
        <v>132</v>
      </c>
      <c r="EI86" s="4"/>
      <c r="EJ86" s="8"/>
      <c r="EK86" s="4"/>
      <c r="EL86" s="8"/>
      <c r="EM86" s="7"/>
      <c r="EN86" s="7"/>
      <c r="EO86" s="2" t="s">
        <v>138</v>
      </c>
      <c r="EP86" s="2" t="s">
        <v>170</v>
      </c>
      <c r="EQ86" s="2" t="s">
        <v>191</v>
      </c>
      <c r="ER86" s="2" t="s">
        <v>992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138</v>
      </c>
      <c r="FB86" s="2" t="s">
        <v>170</v>
      </c>
      <c r="FC86" s="2" t="s">
        <v>576</v>
      </c>
      <c r="FD86" s="2" t="s">
        <v>1235</v>
      </c>
      <c r="FE86" s="2" t="s">
        <v>141</v>
      </c>
      <c r="FF86" s="2" t="s">
        <v>132</v>
      </c>
      <c r="FG86" s="4">
        <v>1</v>
      </c>
      <c r="FH86" s="8">
        <v>145.83</v>
      </c>
      <c r="FI86" s="4"/>
      <c r="FJ86" s="8"/>
      <c r="FK86" s="7"/>
      <c r="FL86" s="7"/>
      <c r="FM86" s="2" t="s">
        <v>138</v>
      </c>
      <c r="FN86" s="2" t="s">
        <v>129</v>
      </c>
      <c r="FO86" s="2" t="s">
        <v>154</v>
      </c>
      <c r="FP86" s="2" t="s">
        <v>1236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138</v>
      </c>
      <c r="FZ86" s="2" t="s">
        <v>170</v>
      </c>
      <c r="GA86" s="2" t="s">
        <v>1179</v>
      </c>
      <c r="GB86" s="2" t="s">
        <v>1237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138</v>
      </c>
      <c r="GL86" s="2" t="s">
        <v>129</v>
      </c>
      <c r="GM86" s="2" t="s">
        <v>198</v>
      </c>
      <c r="GN86" s="2" t="s">
        <v>1219</v>
      </c>
      <c r="GO86" s="2" t="s">
        <v>141</v>
      </c>
      <c r="GP86" s="2" t="s">
        <v>132</v>
      </c>
      <c r="GQ86" s="4"/>
      <c r="GR86" s="8"/>
      <c r="GS86" s="4"/>
      <c r="GT86" s="8"/>
      <c r="GU86" s="7"/>
      <c r="GV86" s="7"/>
      <c r="GW86" s="2" t="s">
        <v>138</v>
      </c>
      <c r="GX86" s="2" t="s">
        <v>129</v>
      </c>
      <c r="GY86" s="2" t="s">
        <v>425</v>
      </c>
      <c r="GZ86" s="2" t="s">
        <v>1238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138</v>
      </c>
      <c r="HJ86" s="2" t="s">
        <v>129</v>
      </c>
      <c r="HK86" s="2" t="s">
        <v>922</v>
      </c>
      <c r="HL86" s="2" t="s">
        <v>1215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138</v>
      </c>
      <c r="HV86" s="2" t="s">
        <v>129</v>
      </c>
      <c r="HW86" s="2" t="s">
        <v>924</v>
      </c>
      <c r="HX86" s="2" t="s">
        <v>1239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138</v>
      </c>
      <c r="IH86" s="2" t="s">
        <v>129</v>
      </c>
      <c r="II86" s="2" t="s">
        <v>164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153</v>
      </c>
      <c r="IT86" s="2" t="s">
        <v>129</v>
      </c>
      <c r="IU86" s="2" t="s">
        <v>132</v>
      </c>
      <c r="IV86" s="2" t="s">
        <v>132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138</v>
      </c>
      <c r="JF86" s="2" t="s">
        <v>129</v>
      </c>
      <c r="JG86" s="2" t="s">
        <v>617</v>
      </c>
      <c r="JH86" s="2" t="s">
        <v>1240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138</v>
      </c>
      <c r="KD86" s="2" t="s">
        <v>165</v>
      </c>
      <c r="KE86" s="2" t="s">
        <v>928</v>
      </c>
      <c r="KF86" s="2" t="s">
        <v>1241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168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169</v>
      </c>
      <c r="LN86" s="2" t="s">
        <v>129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168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168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169</v>
      </c>
      <c r="NJ86" s="2" t="s">
        <v>129</v>
      </c>
      <c r="NK86" s="2" t="s">
        <v>132</v>
      </c>
      <c r="NL86" s="2" t="s">
        <v>132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168</v>
      </c>
      <c r="NV86" s="2" t="s">
        <v>170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169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168</v>
      </c>
      <c r="OT86" s="2" t="s">
        <v>129</v>
      </c>
      <c r="OU86" s="2" t="s">
        <v>132</v>
      </c>
      <c r="OV86" s="2" t="s">
        <v>132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138</v>
      </c>
      <c r="PR86" s="2" t="s">
        <v>170</v>
      </c>
      <c r="PS86" s="2" t="s">
        <v>171</v>
      </c>
      <c r="PT86" s="2" t="s">
        <v>1242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138</v>
      </c>
      <c r="QP86" s="2" t="s">
        <v>170</v>
      </c>
      <c r="QQ86" s="2" t="s">
        <v>607</v>
      </c>
      <c r="QR86" s="2" t="s">
        <v>132</v>
      </c>
      <c r="QS86" s="2" t="s">
        <v>141</v>
      </c>
      <c r="QT86" s="2" t="s">
        <v>132</v>
      </c>
      <c r="QU86" s="4"/>
      <c r="QV86" s="8"/>
      <c r="QW86" s="4"/>
      <c r="QX86" s="8"/>
      <c r="QY86" s="7"/>
      <c r="QZ86" s="7"/>
      <c r="RA86" s="2" t="s">
        <v>169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138</v>
      </c>
      <c r="RN86" s="2" t="s">
        <v>170</v>
      </c>
      <c r="RO86" s="2" t="s">
        <v>1116</v>
      </c>
      <c r="RP86" s="2" t="s">
        <v>132</v>
      </c>
      <c r="RQ86" s="2" t="s">
        <v>141</v>
      </c>
      <c r="RR86" s="2" t="s">
        <v>132</v>
      </c>
    </row>
    <row r="87">
      <c r="A87" s="2" t="s">
        <v>1243</v>
      </c>
      <c r="B87" s="2" t="s">
        <v>121</v>
      </c>
      <c r="C87" s="2" t="s">
        <v>905</v>
      </c>
      <c r="D87" s="2" t="s">
        <v>123</v>
      </c>
      <c r="E87" s="2" t="s">
        <v>124</v>
      </c>
      <c r="F87" s="2" t="s">
        <v>1225</v>
      </c>
      <c r="G87" s="2" t="s">
        <v>1225</v>
      </c>
      <c r="H87" s="2" t="s">
        <v>1225</v>
      </c>
      <c r="I87" s="2" t="s">
        <v>1226</v>
      </c>
      <c r="J87" s="2" t="s">
        <v>127</v>
      </c>
      <c r="K87" s="2" t="s">
        <v>316</v>
      </c>
      <c r="L87" s="3">
        <v>128.6</v>
      </c>
      <c r="M87" s="3">
        <v>135.03</v>
      </c>
      <c r="N87" s="3">
        <v>319.99</v>
      </c>
      <c r="O87" s="2" t="s">
        <v>129</v>
      </c>
      <c r="P87" s="2" t="s">
        <v>804</v>
      </c>
      <c r="Q87" s="2" t="s">
        <v>131</v>
      </c>
      <c r="R87" s="2" t="s">
        <v>132</v>
      </c>
      <c r="S87" s="2" t="s">
        <v>1244</v>
      </c>
      <c r="T87" s="2" t="s">
        <v>132</v>
      </c>
      <c r="U87" s="2" t="s">
        <v>132</v>
      </c>
      <c r="V87" s="2" t="s">
        <v>910</v>
      </c>
      <c r="W87" s="2" t="s">
        <v>332</v>
      </c>
      <c r="X87" s="2" t="s">
        <v>132</v>
      </c>
      <c r="Y87" s="2" t="s">
        <v>587</v>
      </c>
      <c r="Z87" s="4">
        <v>158</v>
      </c>
      <c r="AA87" s="4">
        <f>=ROUNDDOWN(79,0)</f>
      </c>
      <c r="AB87" s="5">
        <v>2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9</v>
      </c>
      <c r="AQ87" s="8">
        <v>1189.28</v>
      </c>
      <c r="AR87" s="4"/>
      <c r="AS87" s="8"/>
      <c r="AT87" s="7"/>
      <c r="AU87" s="7"/>
      <c r="AV87" s="4">
        <v>9</v>
      </c>
      <c r="AW87" s="8">
        <v>1189.28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0.4936</v>
      </c>
      <c r="BJ87" s="4">
        <v>9</v>
      </c>
      <c r="BK87" s="8">
        <v>1189.28</v>
      </c>
      <c r="BL87" s="2" t="s">
        <v>1245</v>
      </c>
      <c r="BM87" s="7">
        <v>1</v>
      </c>
      <c r="BN87" s="7">
        <v>1</v>
      </c>
      <c r="BO87" s="4">
        <v>4</v>
      </c>
      <c r="BP87" s="8">
        <v>463.88</v>
      </c>
      <c r="BQ87" s="4"/>
      <c r="BR87" s="8"/>
      <c r="BS87" s="7"/>
      <c r="BT87" s="7"/>
      <c r="BU87" s="2" t="s">
        <v>138</v>
      </c>
      <c r="BV87" s="2" t="s">
        <v>129</v>
      </c>
      <c r="BW87" s="2" t="s">
        <v>958</v>
      </c>
      <c r="BX87" s="2" t="s">
        <v>1246</v>
      </c>
      <c r="BY87" s="2" t="s">
        <v>141</v>
      </c>
      <c r="BZ87" s="2" t="s">
        <v>132</v>
      </c>
      <c r="CA87" s="4"/>
      <c r="CB87" s="8"/>
      <c r="CC87" s="4"/>
      <c r="CD87" s="8"/>
      <c r="CE87" s="7"/>
      <c r="CF87" s="7"/>
      <c r="CG87" s="2" t="s">
        <v>1021</v>
      </c>
      <c r="CH87" s="2" t="s">
        <v>170</v>
      </c>
      <c r="CI87" s="2" t="s">
        <v>132</v>
      </c>
      <c r="CJ87" s="2" t="s">
        <v>1230</v>
      </c>
      <c r="CK87" s="2" t="s">
        <v>1170</v>
      </c>
      <c r="CL87" s="2" t="s">
        <v>132</v>
      </c>
      <c r="CM87" s="4">
        <v>2</v>
      </c>
      <c r="CN87" s="8">
        <v>270.06</v>
      </c>
      <c r="CO87" s="4"/>
      <c r="CP87" s="8"/>
      <c r="CQ87" s="7"/>
      <c r="CR87" s="7"/>
      <c r="CS87" s="2" t="s">
        <v>138</v>
      </c>
      <c r="CT87" s="2" t="s">
        <v>129</v>
      </c>
      <c r="CU87" s="2" t="s">
        <v>617</v>
      </c>
      <c r="CV87" s="2" t="s">
        <v>1247</v>
      </c>
      <c r="CW87" s="2" t="s">
        <v>141</v>
      </c>
      <c r="CX87" s="2" t="s">
        <v>132</v>
      </c>
      <c r="CY87" s="4">
        <v>1</v>
      </c>
      <c r="CZ87" s="8">
        <v>163.68</v>
      </c>
      <c r="DA87" s="4"/>
      <c r="DB87" s="8"/>
      <c r="DC87" s="7"/>
      <c r="DD87" s="7"/>
      <c r="DE87" s="2" t="s">
        <v>138</v>
      </c>
      <c r="DF87" s="2" t="s">
        <v>129</v>
      </c>
      <c r="DG87" s="2" t="s">
        <v>962</v>
      </c>
      <c r="DH87" s="2" t="s">
        <v>1232</v>
      </c>
      <c r="DI87" s="2" t="s">
        <v>141</v>
      </c>
      <c r="DJ87" s="2" t="s">
        <v>132</v>
      </c>
      <c r="DK87" s="4"/>
      <c r="DL87" s="8"/>
      <c r="DM87" s="4"/>
      <c r="DN87" s="8"/>
      <c r="DO87" s="7"/>
      <c r="DP87" s="7"/>
      <c r="DQ87" s="2" t="s">
        <v>138</v>
      </c>
      <c r="DR87" s="2" t="s">
        <v>129</v>
      </c>
      <c r="DS87" s="2" t="s">
        <v>414</v>
      </c>
      <c r="DT87" s="2" t="s">
        <v>1248</v>
      </c>
      <c r="DU87" s="2" t="s">
        <v>141</v>
      </c>
      <c r="DV87" s="2" t="s">
        <v>132</v>
      </c>
      <c r="DW87" s="4"/>
      <c r="DX87" s="8"/>
      <c r="DY87" s="4"/>
      <c r="DZ87" s="8"/>
      <c r="EA87" s="7"/>
      <c r="EB87" s="7"/>
      <c r="EC87" s="2" t="s">
        <v>138</v>
      </c>
      <c r="ED87" s="2" t="s">
        <v>129</v>
      </c>
      <c r="EE87" s="2" t="s">
        <v>596</v>
      </c>
      <c r="EF87" s="2" t="s">
        <v>1249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138</v>
      </c>
      <c r="EP87" s="2" t="s">
        <v>129</v>
      </c>
      <c r="EQ87" s="2" t="s">
        <v>191</v>
      </c>
      <c r="ER87" s="2" t="s">
        <v>230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153</v>
      </c>
      <c r="FB87" s="2" t="s">
        <v>129</v>
      </c>
      <c r="FC87" s="2" t="s">
        <v>132</v>
      </c>
      <c r="FD87" s="2" t="s">
        <v>132</v>
      </c>
      <c r="FE87" s="2" t="s">
        <v>141</v>
      </c>
      <c r="FF87" s="2" t="s">
        <v>132</v>
      </c>
      <c r="FG87" s="4"/>
      <c r="FH87" s="8"/>
      <c r="FI87" s="4"/>
      <c r="FJ87" s="8"/>
      <c r="FK87" s="7"/>
      <c r="FL87" s="7"/>
      <c r="FM87" s="2" t="s">
        <v>138</v>
      </c>
      <c r="FN87" s="2" t="s">
        <v>129</v>
      </c>
      <c r="FO87" s="2" t="s">
        <v>154</v>
      </c>
      <c r="FP87" s="2" t="s">
        <v>1250</v>
      </c>
      <c r="FQ87" s="2" t="s">
        <v>141</v>
      </c>
      <c r="FR87" s="2" t="s">
        <v>132</v>
      </c>
      <c r="FS87" s="4"/>
      <c r="FT87" s="8"/>
      <c r="FU87" s="4"/>
      <c r="FV87" s="8"/>
      <c r="FW87" s="7"/>
      <c r="FX87" s="7"/>
      <c r="FY87" s="2" t="s">
        <v>138</v>
      </c>
      <c r="FZ87" s="2" t="s">
        <v>170</v>
      </c>
      <c r="GA87" s="2" t="s">
        <v>1179</v>
      </c>
      <c r="GB87" s="2" t="s">
        <v>1251</v>
      </c>
      <c r="GC87" s="2" t="s">
        <v>141</v>
      </c>
      <c r="GD87" s="2" t="s">
        <v>132</v>
      </c>
      <c r="GE87" s="4"/>
      <c r="GF87" s="8"/>
      <c r="GG87" s="4"/>
      <c r="GH87" s="8"/>
      <c r="GI87" s="7"/>
      <c r="GJ87" s="7"/>
      <c r="GK87" s="2" t="s">
        <v>138</v>
      </c>
      <c r="GL87" s="2" t="s">
        <v>129</v>
      </c>
      <c r="GM87" s="2" t="s">
        <v>198</v>
      </c>
      <c r="GN87" s="2" t="s">
        <v>132</v>
      </c>
      <c r="GO87" s="2" t="s">
        <v>141</v>
      </c>
      <c r="GP87" s="2" t="s">
        <v>132</v>
      </c>
      <c r="GQ87" s="4">
        <v>1</v>
      </c>
      <c r="GR87" s="8">
        <v>145.83</v>
      </c>
      <c r="GS87" s="4"/>
      <c r="GT87" s="8"/>
      <c r="GU87" s="7"/>
      <c r="GV87" s="7"/>
      <c r="GW87" s="2" t="s">
        <v>138</v>
      </c>
      <c r="GX87" s="2" t="s">
        <v>129</v>
      </c>
      <c r="GY87" s="2" t="s">
        <v>425</v>
      </c>
      <c r="GZ87" s="2" t="s">
        <v>426</v>
      </c>
      <c r="HA87" s="2" t="s">
        <v>141</v>
      </c>
      <c r="HB87" s="2" t="s">
        <v>132</v>
      </c>
      <c r="HC87" s="4">
        <v>1</v>
      </c>
      <c r="HD87" s="8">
        <v>145.83</v>
      </c>
      <c r="HE87" s="4"/>
      <c r="HF87" s="8"/>
      <c r="HG87" s="7"/>
      <c r="HH87" s="7"/>
      <c r="HI87" s="2" t="s">
        <v>138</v>
      </c>
      <c r="HJ87" s="2" t="s">
        <v>129</v>
      </c>
      <c r="HK87" s="2" t="s">
        <v>922</v>
      </c>
      <c r="HL87" s="2" t="s">
        <v>1252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138</v>
      </c>
      <c r="HV87" s="2" t="s">
        <v>129</v>
      </c>
      <c r="HW87" s="2" t="s">
        <v>924</v>
      </c>
      <c r="HX87" s="2" t="s">
        <v>1239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138</v>
      </c>
      <c r="IH87" s="2" t="s">
        <v>129</v>
      </c>
      <c r="II87" s="2" t="s">
        <v>164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153</v>
      </c>
      <c r="IT87" s="2" t="s">
        <v>129</v>
      </c>
      <c r="IU87" s="2" t="s">
        <v>132</v>
      </c>
      <c r="IV87" s="2" t="s">
        <v>132</v>
      </c>
      <c r="IW87" s="2" t="s">
        <v>141</v>
      </c>
      <c r="IX87" s="2" t="s">
        <v>132</v>
      </c>
      <c r="IY87" s="4"/>
      <c r="IZ87" s="8"/>
      <c r="JA87" s="4"/>
      <c r="JB87" s="8"/>
      <c r="JC87" s="7"/>
      <c r="JD87" s="7"/>
      <c r="JE87" s="2" t="s">
        <v>138</v>
      </c>
      <c r="JF87" s="2" t="s">
        <v>129</v>
      </c>
      <c r="JG87" s="2" t="s">
        <v>617</v>
      </c>
      <c r="JH87" s="2" t="s">
        <v>1253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138</v>
      </c>
      <c r="KD87" s="2" t="s">
        <v>165</v>
      </c>
      <c r="KE87" s="2" t="s">
        <v>928</v>
      </c>
      <c r="KF87" s="2" t="s">
        <v>1254</v>
      </c>
      <c r="KG87" s="2" t="s">
        <v>141</v>
      </c>
      <c r="KH87" s="2" t="s">
        <v>132</v>
      </c>
      <c r="KI87" s="4"/>
      <c r="KJ87" s="8"/>
      <c r="KK87" s="4"/>
      <c r="KL87" s="8"/>
      <c r="KM87" s="7"/>
      <c r="KN87" s="7"/>
      <c r="KO87" s="2" t="s">
        <v>168</v>
      </c>
      <c r="KP87" s="2" t="s">
        <v>129</v>
      </c>
      <c r="KQ87" s="2" t="s">
        <v>132</v>
      </c>
      <c r="KR87" s="2" t="s">
        <v>132</v>
      </c>
      <c r="KS87" s="2" t="s">
        <v>141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169</v>
      </c>
      <c r="LN87" s="2" t="s">
        <v>129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168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168</v>
      </c>
      <c r="ML87" s="2" t="s">
        <v>129</v>
      </c>
      <c r="MM87" s="2" t="s">
        <v>132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168</v>
      </c>
      <c r="NJ87" s="2" t="s">
        <v>129</v>
      </c>
      <c r="NK87" s="2" t="s">
        <v>132</v>
      </c>
      <c r="NL87" s="2" t="s">
        <v>132</v>
      </c>
      <c r="NM87" s="2" t="s">
        <v>141</v>
      </c>
      <c r="NN87" s="2" t="s">
        <v>132</v>
      </c>
      <c r="NO87" s="4"/>
      <c r="NP87" s="8"/>
      <c r="NQ87" s="4"/>
      <c r="NR87" s="8"/>
      <c r="NS87" s="7"/>
      <c r="NT87" s="7"/>
      <c r="NU87" s="2" t="s">
        <v>168</v>
      </c>
      <c r="NV87" s="2" t="s">
        <v>170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169</v>
      </c>
      <c r="OH87" s="2" t="s">
        <v>129</v>
      </c>
      <c r="OI87" s="2" t="s">
        <v>132</v>
      </c>
      <c r="OJ87" s="2" t="s">
        <v>132</v>
      </c>
      <c r="OK87" s="2" t="s">
        <v>141</v>
      </c>
      <c r="OL87" s="2" t="s">
        <v>132</v>
      </c>
      <c r="OM87" s="4"/>
      <c r="ON87" s="8"/>
      <c r="OO87" s="4"/>
      <c r="OP87" s="8"/>
      <c r="OQ87" s="7"/>
      <c r="OR87" s="7"/>
      <c r="OS87" s="2" t="s">
        <v>168</v>
      </c>
      <c r="OT87" s="2" t="s">
        <v>129</v>
      </c>
      <c r="OU87" s="2" t="s">
        <v>132</v>
      </c>
      <c r="OV87" s="2" t="s">
        <v>132</v>
      </c>
      <c r="OW87" s="2" t="s">
        <v>141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138</v>
      </c>
      <c r="PR87" s="2" t="s">
        <v>170</v>
      </c>
      <c r="PS87" s="2" t="s">
        <v>171</v>
      </c>
      <c r="PT87" s="2" t="s">
        <v>201</v>
      </c>
      <c r="PU87" s="2" t="s">
        <v>141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138</v>
      </c>
      <c r="QP87" s="2" t="s">
        <v>170</v>
      </c>
      <c r="QQ87" s="2" t="s">
        <v>607</v>
      </c>
      <c r="QR87" s="2" t="s">
        <v>132</v>
      </c>
      <c r="QS87" s="2" t="s">
        <v>141</v>
      </c>
      <c r="QT87" s="2" t="s">
        <v>132</v>
      </c>
      <c r="QU87" s="4"/>
      <c r="QV87" s="8"/>
      <c r="QW87" s="4"/>
      <c r="QX87" s="8"/>
      <c r="QY87" s="7"/>
      <c r="QZ87" s="7"/>
      <c r="RA87" s="2" t="s">
        <v>168</v>
      </c>
      <c r="RB87" s="2" t="s">
        <v>129</v>
      </c>
      <c r="RC87" s="2" t="s">
        <v>132</v>
      </c>
      <c r="RD87" s="2" t="s">
        <v>132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138</v>
      </c>
      <c r="RN87" s="2" t="s">
        <v>170</v>
      </c>
      <c r="RO87" s="2" t="s">
        <v>1116</v>
      </c>
      <c r="RP87" s="2" t="s">
        <v>132</v>
      </c>
      <c r="RQ87" s="2" t="s">
        <v>141</v>
      </c>
      <c r="RR87" s="2" t="s">
        <v>132</v>
      </c>
    </row>
    <row r="88">
      <c r="A88" s="2" t="s">
        <v>1255</v>
      </c>
      <c r="B88" s="2" t="s">
        <v>121</v>
      </c>
      <c r="C88" s="2" t="s">
        <v>905</v>
      </c>
      <c r="D88" s="2" t="s">
        <v>123</v>
      </c>
      <c r="E88" s="2" t="s">
        <v>124</v>
      </c>
      <c r="F88" s="2" t="s">
        <v>1256</v>
      </c>
      <c r="G88" s="2" t="s">
        <v>1256</v>
      </c>
      <c r="H88" s="2" t="s">
        <v>1256</v>
      </c>
      <c r="I88" s="2" t="s">
        <v>1257</v>
      </c>
      <c r="J88" s="2" t="s">
        <v>127</v>
      </c>
      <c r="K88" s="2" t="s">
        <v>351</v>
      </c>
      <c r="L88" s="3">
        <v>116.24</v>
      </c>
      <c r="M88" s="3">
        <v>122.05</v>
      </c>
      <c r="N88" s="3">
        <v>264.99</v>
      </c>
      <c r="O88" s="2" t="s">
        <v>129</v>
      </c>
      <c r="P88" s="2" t="s">
        <v>475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180</v>
      </c>
      <c r="V88" s="2" t="s">
        <v>181</v>
      </c>
      <c r="W88" s="2" t="s">
        <v>1046</v>
      </c>
      <c r="X88" s="2" t="s">
        <v>132</v>
      </c>
      <c r="Y88" s="2" t="s">
        <v>352</v>
      </c>
      <c r="Z88" s="4">
        <v>54</v>
      </c>
      <c r="AA88" s="4">
        <f>=ROUNDDOWN(28.4210526315789,0)</f>
      </c>
      <c r="AB88" s="5">
        <v>1.9</v>
      </c>
      <c r="AC88" s="2" t="s">
        <v>387</v>
      </c>
      <c r="AD88" s="4">
        <v>100</v>
      </c>
      <c r="AE88" s="4">
        <v>100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15</v>
      </c>
      <c r="AQ88" s="8">
        <v>2009.05</v>
      </c>
      <c r="AR88" s="4"/>
      <c r="AS88" s="8"/>
      <c r="AT88" s="7"/>
      <c r="AU88" s="7"/>
      <c r="AV88" s="4">
        <v>15</v>
      </c>
      <c r="AW88" s="8">
        <v>2009.05</v>
      </c>
      <c r="AX88" s="4"/>
      <c r="AY88" s="8"/>
      <c r="AZ88" s="7"/>
      <c r="BA88" s="7"/>
      <c r="BB88" s="7">
        <v>1</v>
      </c>
      <c r="BC88" s="4">
        <v>15</v>
      </c>
      <c r="BD88" s="8">
        <v>2009.05</v>
      </c>
      <c r="BE88" s="4"/>
      <c r="BF88" s="8"/>
      <c r="BG88" s="7"/>
      <c r="BH88" s="7"/>
      <c r="BI88" s="7">
        <v>1</v>
      </c>
      <c r="BJ88" s="4">
        <v>15</v>
      </c>
      <c r="BK88" s="8">
        <v>2009.05</v>
      </c>
      <c r="BL88" s="2" t="s">
        <v>1258</v>
      </c>
      <c r="BM88" s="7">
        <v>1</v>
      </c>
      <c r="BN88" s="7">
        <v>1</v>
      </c>
      <c r="BO88" s="4">
        <v>1</v>
      </c>
      <c r="BP88" s="8">
        <v>95.53</v>
      </c>
      <c r="BQ88" s="4"/>
      <c r="BR88" s="8"/>
      <c r="BS88" s="7"/>
      <c r="BT88" s="7"/>
      <c r="BU88" s="2" t="s">
        <v>138</v>
      </c>
      <c r="BV88" s="2" t="s">
        <v>129</v>
      </c>
      <c r="BW88" s="2" t="s">
        <v>991</v>
      </c>
      <c r="BX88" s="2" t="s">
        <v>821</v>
      </c>
      <c r="BY88" s="2" t="s">
        <v>141</v>
      </c>
      <c r="BZ88" s="2" t="s">
        <v>132</v>
      </c>
      <c r="CA88" s="4"/>
      <c r="CB88" s="8"/>
      <c r="CC88" s="4"/>
      <c r="CD88" s="8"/>
      <c r="CE88" s="7"/>
      <c r="CF88" s="7"/>
      <c r="CG88" s="2" t="s">
        <v>138</v>
      </c>
      <c r="CH88" s="2" t="s">
        <v>129</v>
      </c>
      <c r="CI88" s="2" t="s">
        <v>132</v>
      </c>
      <c r="CJ88" s="2" t="s">
        <v>132</v>
      </c>
      <c r="CK88" s="2" t="s">
        <v>141</v>
      </c>
      <c r="CL88" s="2" t="s">
        <v>132</v>
      </c>
      <c r="CM88" s="4">
        <v>6</v>
      </c>
      <c r="CN88" s="8">
        <v>771.38</v>
      </c>
      <c r="CO88" s="4"/>
      <c r="CP88" s="8"/>
      <c r="CQ88" s="7"/>
      <c r="CR88" s="7"/>
      <c r="CS88" s="2" t="s">
        <v>138</v>
      </c>
      <c r="CT88" s="2" t="s">
        <v>129</v>
      </c>
      <c r="CU88" s="2" t="s">
        <v>352</v>
      </c>
      <c r="CV88" s="2" t="s">
        <v>254</v>
      </c>
      <c r="CW88" s="2" t="s">
        <v>141</v>
      </c>
      <c r="CX88" s="2" t="s">
        <v>132</v>
      </c>
      <c r="CY88" s="4">
        <v>6</v>
      </c>
      <c r="CZ88" s="8">
        <v>871.02</v>
      </c>
      <c r="DA88" s="4"/>
      <c r="DB88" s="8"/>
      <c r="DC88" s="7"/>
      <c r="DD88" s="7"/>
      <c r="DE88" s="2" t="s">
        <v>138</v>
      </c>
      <c r="DF88" s="2" t="s">
        <v>129</v>
      </c>
      <c r="DG88" s="2" t="s">
        <v>1259</v>
      </c>
      <c r="DH88" s="2" t="s">
        <v>1260</v>
      </c>
      <c r="DI88" s="2" t="s">
        <v>141</v>
      </c>
      <c r="DJ88" s="2" t="s">
        <v>132</v>
      </c>
      <c r="DK88" s="4"/>
      <c r="DL88" s="8"/>
      <c r="DM88" s="4"/>
      <c r="DN88" s="8"/>
      <c r="DO88" s="7"/>
      <c r="DP88" s="7"/>
      <c r="DQ88" s="2" t="s">
        <v>138</v>
      </c>
      <c r="DR88" s="2" t="s">
        <v>129</v>
      </c>
      <c r="DS88" s="2" t="s">
        <v>187</v>
      </c>
      <c r="DT88" s="2" t="s">
        <v>1261</v>
      </c>
      <c r="DU88" s="2" t="s">
        <v>141</v>
      </c>
      <c r="DV88" s="2" t="s">
        <v>132</v>
      </c>
      <c r="DW88" s="4"/>
      <c r="DX88" s="8"/>
      <c r="DY88" s="4"/>
      <c r="DZ88" s="8"/>
      <c r="EA88" s="7"/>
      <c r="EB88" s="7"/>
      <c r="EC88" s="2" t="s">
        <v>138</v>
      </c>
      <c r="ED88" s="2" t="s">
        <v>129</v>
      </c>
      <c r="EE88" s="2" t="s">
        <v>344</v>
      </c>
      <c r="EF88" s="2" t="s">
        <v>581</v>
      </c>
      <c r="EG88" s="2" t="s">
        <v>141</v>
      </c>
      <c r="EH88" s="2" t="s">
        <v>132</v>
      </c>
      <c r="EI88" s="4"/>
      <c r="EJ88" s="8"/>
      <c r="EK88" s="4"/>
      <c r="EL88" s="8"/>
      <c r="EM88" s="7"/>
      <c r="EN88" s="7"/>
      <c r="EO88" s="2" t="s">
        <v>138</v>
      </c>
      <c r="EP88" s="2" t="s">
        <v>129</v>
      </c>
      <c r="EQ88" s="2" t="s">
        <v>285</v>
      </c>
      <c r="ER88" s="2" t="s">
        <v>132</v>
      </c>
      <c r="ES88" s="2" t="s">
        <v>141</v>
      </c>
      <c r="ET88" s="2" t="s">
        <v>132</v>
      </c>
      <c r="EU88" s="4"/>
      <c r="EV88" s="8"/>
      <c r="EW88" s="4"/>
      <c r="EX88" s="8"/>
      <c r="EY88" s="7"/>
      <c r="EZ88" s="7"/>
      <c r="FA88" s="2" t="s">
        <v>138</v>
      </c>
      <c r="FB88" s="2" t="s">
        <v>129</v>
      </c>
      <c r="FC88" s="2" t="s">
        <v>193</v>
      </c>
      <c r="FD88" s="2" t="s">
        <v>151</v>
      </c>
      <c r="FE88" s="2" t="s">
        <v>141</v>
      </c>
      <c r="FF88" s="2" t="s">
        <v>132</v>
      </c>
      <c r="FG88" s="4"/>
      <c r="FH88" s="8"/>
      <c r="FI88" s="4"/>
      <c r="FJ88" s="8"/>
      <c r="FK88" s="7"/>
      <c r="FL88" s="7"/>
      <c r="FM88" s="2" t="s">
        <v>138</v>
      </c>
      <c r="FN88" s="2" t="s">
        <v>129</v>
      </c>
      <c r="FO88" s="2" t="s">
        <v>194</v>
      </c>
      <c r="FP88" s="2" t="s">
        <v>746</v>
      </c>
      <c r="FQ88" s="2" t="s">
        <v>141</v>
      </c>
      <c r="FR88" s="2" t="s">
        <v>132</v>
      </c>
      <c r="FS88" s="4">
        <v>1</v>
      </c>
      <c r="FT88" s="8">
        <v>139.3</v>
      </c>
      <c r="FU88" s="4"/>
      <c r="FV88" s="8"/>
      <c r="FW88" s="7"/>
      <c r="FX88" s="7"/>
      <c r="FY88" s="2" t="s">
        <v>138</v>
      </c>
      <c r="FZ88" s="2" t="s">
        <v>129</v>
      </c>
      <c r="GA88" s="2" t="s">
        <v>304</v>
      </c>
      <c r="GB88" s="2" t="s">
        <v>1262</v>
      </c>
      <c r="GC88" s="2" t="s">
        <v>141</v>
      </c>
      <c r="GD88" s="2" t="s">
        <v>132</v>
      </c>
      <c r="GE88" s="4"/>
      <c r="GF88" s="8"/>
      <c r="GG88" s="4"/>
      <c r="GH88" s="8"/>
      <c r="GI88" s="7"/>
      <c r="GJ88" s="7"/>
      <c r="GK88" s="2" t="s">
        <v>138</v>
      </c>
      <c r="GL88" s="2" t="s">
        <v>129</v>
      </c>
      <c r="GM88" s="2" t="s">
        <v>399</v>
      </c>
      <c r="GN88" s="2" t="s">
        <v>132</v>
      </c>
      <c r="GO88" s="2" t="s">
        <v>141</v>
      </c>
      <c r="GP88" s="2" t="s">
        <v>132</v>
      </c>
      <c r="GQ88" s="4">
        <v>1</v>
      </c>
      <c r="GR88" s="8">
        <v>131.82</v>
      </c>
      <c r="GS88" s="4"/>
      <c r="GT88" s="8"/>
      <c r="GU88" s="7"/>
      <c r="GV88" s="7"/>
      <c r="GW88" s="2" t="s">
        <v>138</v>
      </c>
      <c r="GX88" s="2" t="s">
        <v>129</v>
      </c>
      <c r="GY88" s="2" t="s">
        <v>504</v>
      </c>
      <c r="GZ88" s="2" t="s">
        <v>1263</v>
      </c>
      <c r="HA88" s="2" t="s">
        <v>141</v>
      </c>
      <c r="HB88" s="2" t="s">
        <v>132</v>
      </c>
      <c r="HC88" s="4"/>
      <c r="HD88" s="8"/>
      <c r="HE88" s="4"/>
      <c r="HF88" s="8"/>
      <c r="HG88" s="7"/>
      <c r="HH88" s="7"/>
      <c r="HI88" s="2" t="s">
        <v>138</v>
      </c>
      <c r="HJ88" s="2" t="s">
        <v>129</v>
      </c>
      <c r="HK88" s="2" t="s">
        <v>308</v>
      </c>
      <c r="HL88" s="2" t="s">
        <v>132</v>
      </c>
      <c r="HM88" s="2" t="s">
        <v>141</v>
      </c>
      <c r="HN88" s="2" t="s">
        <v>132</v>
      </c>
      <c r="HO88" s="4"/>
      <c r="HP88" s="8"/>
      <c r="HQ88" s="4"/>
      <c r="HR88" s="8"/>
      <c r="HS88" s="7"/>
      <c r="HT88" s="7"/>
      <c r="HU88" s="2" t="s">
        <v>138</v>
      </c>
      <c r="HV88" s="2" t="s">
        <v>129</v>
      </c>
      <c r="HW88" s="2" t="s">
        <v>291</v>
      </c>
      <c r="HX88" s="2" t="s">
        <v>132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138</v>
      </c>
      <c r="IH88" s="2" t="s">
        <v>129</v>
      </c>
      <c r="II88" s="2" t="s">
        <v>164</v>
      </c>
      <c r="IJ88" s="2" t="s">
        <v>132</v>
      </c>
      <c r="IK88" s="2" t="s">
        <v>141</v>
      </c>
      <c r="IL88" s="2" t="s">
        <v>132</v>
      </c>
      <c r="IM88" s="4"/>
      <c r="IN88" s="8"/>
      <c r="IO88" s="4"/>
      <c r="IP88" s="8"/>
      <c r="IQ88" s="7"/>
      <c r="IR88" s="7"/>
      <c r="IS88" s="2" t="s">
        <v>153</v>
      </c>
      <c r="IT88" s="2" t="s">
        <v>129</v>
      </c>
      <c r="IU88" s="2" t="s">
        <v>132</v>
      </c>
      <c r="IV88" s="2" t="s">
        <v>132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138</v>
      </c>
      <c r="JF88" s="2" t="s">
        <v>129</v>
      </c>
      <c r="JG88" s="2" t="s">
        <v>357</v>
      </c>
      <c r="JH88" s="2" t="s">
        <v>344</v>
      </c>
      <c r="JI88" s="2" t="s">
        <v>141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138</v>
      </c>
      <c r="KD88" s="2" t="s">
        <v>165</v>
      </c>
      <c r="KE88" s="2" t="s">
        <v>794</v>
      </c>
      <c r="KF88" s="2" t="s">
        <v>865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168</v>
      </c>
      <c r="KP88" s="2" t="s">
        <v>129</v>
      </c>
      <c r="KQ88" s="2" t="s">
        <v>132</v>
      </c>
      <c r="KR88" s="2" t="s">
        <v>132</v>
      </c>
      <c r="KS88" s="2" t="s">
        <v>141</v>
      </c>
      <c r="KT88" s="2" t="s">
        <v>132</v>
      </c>
      <c r="KU88" s="4"/>
      <c r="KV88" s="8"/>
      <c r="KW88" s="4"/>
      <c r="KX88" s="8"/>
      <c r="KY88" s="7"/>
      <c r="KZ88" s="7"/>
      <c r="LA88" s="2" t="s">
        <v>168</v>
      </c>
      <c r="LB88" s="2" t="s">
        <v>129</v>
      </c>
      <c r="LC88" s="2" t="s">
        <v>132</v>
      </c>
      <c r="LD88" s="2" t="s">
        <v>132</v>
      </c>
      <c r="LE88" s="2" t="s">
        <v>141</v>
      </c>
      <c r="LF88" s="2" t="s">
        <v>132</v>
      </c>
      <c r="LG88" s="4"/>
      <c r="LH88" s="8"/>
      <c r="LI88" s="4"/>
      <c r="LJ88" s="8"/>
      <c r="LK88" s="7"/>
      <c r="LL88" s="7"/>
      <c r="LM88" s="2" t="s">
        <v>169</v>
      </c>
      <c r="LN88" s="2" t="s">
        <v>129</v>
      </c>
      <c r="LO88" s="2" t="s">
        <v>132</v>
      </c>
      <c r="LP88" s="2" t="s">
        <v>132</v>
      </c>
      <c r="LQ88" s="2" t="s">
        <v>141</v>
      </c>
      <c r="LR88" s="2" t="s">
        <v>132</v>
      </c>
      <c r="LS88" s="4"/>
      <c r="LT88" s="8"/>
      <c r="LU88" s="4"/>
      <c r="LV88" s="8"/>
      <c r="LW88" s="7"/>
      <c r="LX88" s="7"/>
      <c r="LY88" s="2" t="s">
        <v>168</v>
      </c>
      <c r="LZ88" s="2" t="s">
        <v>129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168</v>
      </c>
      <c r="ML88" s="2" t="s">
        <v>129</v>
      </c>
      <c r="MM88" s="2" t="s">
        <v>132</v>
      </c>
      <c r="MN88" s="2" t="s">
        <v>132</v>
      </c>
      <c r="MO88" s="2" t="s">
        <v>141</v>
      </c>
      <c r="MP88" s="2" t="s">
        <v>132</v>
      </c>
      <c r="MQ88" s="4"/>
      <c r="MR88" s="8"/>
      <c r="MS88" s="4"/>
      <c r="MT88" s="8"/>
      <c r="MU88" s="7"/>
      <c r="MV88" s="7"/>
      <c r="MW88" s="2" t="s">
        <v>169</v>
      </c>
      <c r="MX88" s="2" t="s">
        <v>129</v>
      </c>
      <c r="MY88" s="2" t="s">
        <v>132</v>
      </c>
      <c r="MZ88" s="2" t="s">
        <v>132</v>
      </c>
      <c r="NA88" s="2" t="s">
        <v>141</v>
      </c>
      <c r="NB88" s="2" t="s">
        <v>132</v>
      </c>
      <c r="NC88" s="4"/>
      <c r="ND88" s="8"/>
      <c r="NE88" s="4"/>
      <c r="NF88" s="8"/>
      <c r="NG88" s="7"/>
      <c r="NH88" s="7"/>
      <c r="NI88" s="2" t="s">
        <v>168</v>
      </c>
      <c r="NJ88" s="2" t="s">
        <v>129</v>
      </c>
      <c r="NK88" s="2" t="s">
        <v>132</v>
      </c>
      <c r="NL88" s="2" t="s">
        <v>132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169</v>
      </c>
      <c r="OH88" s="2" t="s">
        <v>129</v>
      </c>
      <c r="OI88" s="2" t="s">
        <v>132</v>
      </c>
      <c r="OJ88" s="2" t="s">
        <v>132</v>
      </c>
      <c r="OK88" s="2" t="s">
        <v>141</v>
      </c>
      <c r="OL88" s="2" t="s">
        <v>132</v>
      </c>
      <c r="OM88" s="4"/>
      <c r="ON88" s="8"/>
      <c r="OO88" s="4"/>
      <c r="OP88" s="8"/>
      <c r="OQ88" s="7"/>
      <c r="OR88" s="7"/>
      <c r="OS88" s="2" t="s">
        <v>168</v>
      </c>
      <c r="OT88" s="2" t="s">
        <v>129</v>
      </c>
      <c r="OU88" s="2" t="s">
        <v>132</v>
      </c>
      <c r="OV88" s="2" t="s">
        <v>132</v>
      </c>
      <c r="OW88" s="2" t="s">
        <v>141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168</v>
      </c>
      <c r="PR88" s="2" t="s">
        <v>129</v>
      </c>
      <c r="PS88" s="2" t="s">
        <v>132</v>
      </c>
      <c r="PT88" s="2" t="s">
        <v>132</v>
      </c>
      <c r="PU88" s="2" t="s">
        <v>141</v>
      </c>
      <c r="PV88" s="2" t="s">
        <v>132</v>
      </c>
      <c r="PW88" s="4"/>
      <c r="PX88" s="8"/>
      <c r="PY88" s="4"/>
      <c r="PZ88" s="8"/>
      <c r="QA88" s="7"/>
      <c r="QB88" s="7"/>
      <c r="QC88" s="2" t="s">
        <v>168</v>
      </c>
      <c r="QD88" s="2" t="s">
        <v>129</v>
      </c>
      <c r="QE88" s="2" t="s">
        <v>132</v>
      </c>
      <c r="QF88" s="2" t="s">
        <v>132</v>
      </c>
      <c r="QG88" s="2" t="s">
        <v>141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169</v>
      </c>
      <c r="RB88" s="2" t="s">
        <v>129</v>
      </c>
      <c r="RC88" s="2" t="s">
        <v>132</v>
      </c>
      <c r="RD88" s="2" t="s">
        <v>132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138</v>
      </c>
      <c r="RN88" s="2" t="s">
        <v>170</v>
      </c>
      <c r="RO88" s="2" t="s">
        <v>358</v>
      </c>
      <c r="RP88" s="2" t="s">
        <v>1264</v>
      </c>
      <c r="RQ88" s="2" t="s">
        <v>141</v>
      </c>
      <c r="RR88" s="2" t="s">
        <v>132</v>
      </c>
    </row>
    <row r="89">
      <c r="A89" s="2" t="s">
        <v>1265</v>
      </c>
      <c r="B89" s="2" t="s">
        <v>121</v>
      </c>
      <c r="C89" s="2" t="s">
        <v>905</v>
      </c>
      <c r="D89" s="2" t="s">
        <v>123</v>
      </c>
      <c r="E89" s="2" t="s">
        <v>124</v>
      </c>
      <c r="F89" s="2" t="s">
        <v>1266</v>
      </c>
      <c r="G89" s="2" t="s">
        <v>1266</v>
      </c>
      <c r="H89" s="2" t="s">
        <v>1266</v>
      </c>
      <c r="I89" s="2" t="s">
        <v>1267</v>
      </c>
      <c r="J89" s="2" t="s">
        <v>1268</v>
      </c>
      <c r="K89" s="2" t="s">
        <v>316</v>
      </c>
      <c r="L89" s="3">
        <v>94.5</v>
      </c>
      <c r="M89" s="3">
        <v>99.22</v>
      </c>
      <c r="N89" s="3">
        <v>219.99</v>
      </c>
      <c r="O89" s="2" t="s">
        <v>766</v>
      </c>
      <c r="P89" s="2" t="s">
        <v>271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180</v>
      </c>
      <c r="V89" s="2" t="s">
        <v>181</v>
      </c>
      <c r="W89" s="2" t="s">
        <v>272</v>
      </c>
      <c r="X89" s="2" t="s">
        <v>1269</v>
      </c>
      <c r="Y89" s="2" t="s">
        <v>274</v>
      </c>
      <c r="Z89" s="4"/>
      <c r="AA89" s="4">
        <f>=ROUNDDOWN({0},0)</f>
      </c>
      <c r="AB89" s="5">
        <v>2</v>
      </c>
      <c r="AC89" s="2" t="s">
        <v>132</v>
      </c>
      <c r="AD89" s="4"/>
      <c r="AE89" s="4"/>
      <c r="AF89" s="6">
        <v>63</v>
      </c>
      <c r="AG89" s="6"/>
      <c r="AH89" s="7">
        <v>0.7302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26</v>
      </c>
      <c r="AQ89" s="8">
        <v>1577.74</v>
      </c>
      <c r="AR89" s="4"/>
      <c r="AS89" s="8"/>
      <c r="AT89" s="7"/>
      <c r="AU89" s="7"/>
      <c r="AV89" s="4">
        <v>29</v>
      </c>
      <c r="AW89" s="8">
        <v>1826.39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0.8639</v>
      </c>
      <c r="BC89" s="4">
        <v>29</v>
      </c>
      <c r="BD89" s="8">
        <v>1826.39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1</v>
      </c>
      <c r="BJ89" s="4">
        <v>26</v>
      </c>
      <c r="BK89" s="8">
        <v>1577.74</v>
      </c>
      <c r="BL89" s="2" t="s">
        <v>681</v>
      </c>
      <c r="BM89" s="7">
        <v>1</v>
      </c>
      <c r="BN89" s="7">
        <v>1</v>
      </c>
      <c r="BO89" s="4">
        <v>7</v>
      </c>
      <c r="BP89" s="8">
        <v>269.89</v>
      </c>
      <c r="BQ89" s="4"/>
      <c r="BR89" s="8"/>
      <c r="BS89" s="7"/>
      <c r="BT89" s="7"/>
      <c r="BU89" s="2" t="s">
        <v>138</v>
      </c>
      <c r="BV89" s="2" t="s">
        <v>170</v>
      </c>
      <c r="BW89" s="2" t="s">
        <v>276</v>
      </c>
      <c r="BX89" s="2" t="s">
        <v>1270</v>
      </c>
      <c r="BY89" s="2" t="s">
        <v>141</v>
      </c>
      <c r="BZ89" s="2" t="s">
        <v>132</v>
      </c>
      <c r="CA89" s="4"/>
      <c r="CB89" s="8"/>
      <c r="CC89" s="4"/>
      <c r="CD89" s="8"/>
      <c r="CE89" s="7"/>
      <c r="CF89" s="7"/>
      <c r="CG89" s="2" t="s">
        <v>138</v>
      </c>
      <c r="CH89" s="2" t="s">
        <v>170</v>
      </c>
      <c r="CI89" s="2" t="s">
        <v>132</v>
      </c>
      <c r="CJ89" s="2" t="s">
        <v>745</v>
      </c>
      <c r="CK89" s="2" t="s">
        <v>141</v>
      </c>
      <c r="CL89" s="2" t="s">
        <v>132</v>
      </c>
      <c r="CM89" s="4">
        <v>4</v>
      </c>
      <c r="CN89" s="8">
        <v>381.75</v>
      </c>
      <c r="CO89" s="4"/>
      <c r="CP89" s="8"/>
      <c r="CQ89" s="7"/>
      <c r="CR89" s="7"/>
      <c r="CS89" s="2" t="s">
        <v>138</v>
      </c>
      <c r="CT89" s="2" t="s">
        <v>170</v>
      </c>
      <c r="CU89" s="2" t="s">
        <v>172</v>
      </c>
      <c r="CV89" s="2" t="s">
        <v>1271</v>
      </c>
      <c r="CW89" s="2" t="s">
        <v>141</v>
      </c>
      <c r="CX89" s="2" t="s">
        <v>132</v>
      </c>
      <c r="CY89" s="4"/>
      <c r="CZ89" s="8"/>
      <c r="DA89" s="4"/>
      <c r="DB89" s="8"/>
      <c r="DC89" s="7"/>
      <c r="DD89" s="7"/>
      <c r="DE89" s="2" t="s">
        <v>138</v>
      </c>
      <c r="DF89" s="2" t="s">
        <v>170</v>
      </c>
      <c r="DG89" s="2" t="s">
        <v>279</v>
      </c>
      <c r="DH89" s="2" t="s">
        <v>278</v>
      </c>
      <c r="DI89" s="2" t="s">
        <v>141</v>
      </c>
      <c r="DJ89" s="2" t="s">
        <v>132</v>
      </c>
      <c r="DK89" s="4">
        <v>15</v>
      </c>
      <c r="DL89" s="8">
        <v>926.1</v>
      </c>
      <c r="DM89" s="4"/>
      <c r="DN89" s="8"/>
      <c r="DO89" s="7"/>
      <c r="DP89" s="7"/>
      <c r="DQ89" s="2" t="s">
        <v>138</v>
      </c>
      <c r="DR89" s="2" t="s">
        <v>170</v>
      </c>
      <c r="DS89" s="2" t="s">
        <v>281</v>
      </c>
      <c r="DT89" s="2" t="s">
        <v>1272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138</v>
      </c>
      <c r="ED89" s="2" t="s">
        <v>170</v>
      </c>
      <c r="EE89" s="2" t="s">
        <v>190</v>
      </c>
      <c r="EF89" s="2" t="s">
        <v>1273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138</v>
      </c>
      <c r="EP89" s="2" t="s">
        <v>170</v>
      </c>
      <c r="EQ89" s="2" t="s">
        <v>285</v>
      </c>
      <c r="ER89" s="2" t="s">
        <v>132</v>
      </c>
      <c r="ES89" s="2" t="s">
        <v>141</v>
      </c>
      <c r="ET89" s="2" t="s">
        <v>132</v>
      </c>
      <c r="EU89" s="4"/>
      <c r="EV89" s="8"/>
      <c r="EW89" s="4"/>
      <c r="EX89" s="8"/>
      <c r="EY89" s="7"/>
      <c r="EZ89" s="7"/>
      <c r="FA89" s="2" t="s">
        <v>153</v>
      </c>
      <c r="FB89" s="2" t="s">
        <v>170</v>
      </c>
      <c r="FC89" s="2" t="s">
        <v>132</v>
      </c>
      <c r="FD89" s="2" t="s">
        <v>132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168</v>
      </c>
      <c r="FN89" s="2" t="s">
        <v>170</v>
      </c>
      <c r="FO89" s="2" t="s">
        <v>132</v>
      </c>
      <c r="FP89" s="2" t="s">
        <v>132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138</v>
      </c>
      <c r="FZ89" s="2" t="s">
        <v>170</v>
      </c>
      <c r="GA89" s="2" t="s">
        <v>288</v>
      </c>
      <c r="GB89" s="2" t="s">
        <v>745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138</v>
      </c>
      <c r="GL89" s="2" t="s">
        <v>170</v>
      </c>
      <c r="GM89" s="2" t="s">
        <v>482</v>
      </c>
      <c r="GN89" s="2" t="s">
        <v>132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159</v>
      </c>
      <c r="GX89" s="2" t="s">
        <v>170</v>
      </c>
      <c r="GY89" s="2" t="s">
        <v>132</v>
      </c>
      <c r="GZ89" s="2" t="s">
        <v>132</v>
      </c>
      <c r="HA89" s="2" t="s">
        <v>141</v>
      </c>
      <c r="HB89" s="2" t="s">
        <v>132</v>
      </c>
      <c r="HC89" s="4"/>
      <c r="HD89" s="8"/>
      <c r="HE89" s="4"/>
      <c r="HF89" s="8"/>
      <c r="HG89" s="7"/>
      <c r="HH89" s="7"/>
      <c r="HI89" s="2" t="s">
        <v>138</v>
      </c>
      <c r="HJ89" s="2" t="s">
        <v>170</v>
      </c>
      <c r="HK89" s="2" t="s">
        <v>484</v>
      </c>
      <c r="HL89" s="2" t="s">
        <v>132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138</v>
      </c>
      <c r="HV89" s="2" t="s">
        <v>170</v>
      </c>
      <c r="HW89" s="2" t="s">
        <v>291</v>
      </c>
      <c r="HX89" s="2" t="s">
        <v>132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138</v>
      </c>
      <c r="IH89" s="2" t="s">
        <v>170</v>
      </c>
      <c r="II89" s="2" t="s">
        <v>164</v>
      </c>
      <c r="IJ89" s="2" t="s">
        <v>132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168</v>
      </c>
      <c r="IT89" s="2" t="s">
        <v>170</v>
      </c>
      <c r="IU89" s="2" t="s">
        <v>132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138</v>
      </c>
      <c r="JF89" s="2" t="s">
        <v>170</v>
      </c>
      <c r="JG89" s="2" t="s">
        <v>172</v>
      </c>
      <c r="JH89" s="2" t="s">
        <v>292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210</v>
      </c>
      <c r="KD89" s="2" t="s">
        <v>170</v>
      </c>
      <c r="KE89" s="2" t="s">
        <v>132</v>
      </c>
      <c r="KF89" s="2" t="s">
        <v>132</v>
      </c>
      <c r="KG89" s="2" t="s">
        <v>141</v>
      </c>
      <c r="KH89" s="2" t="s">
        <v>132</v>
      </c>
      <c r="KI89" s="4"/>
      <c r="KJ89" s="8"/>
      <c r="KK89" s="4"/>
      <c r="KL89" s="8"/>
      <c r="KM89" s="7"/>
      <c r="KN89" s="7"/>
      <c r="KO89" s="2" t="s">
        <v>168</v>
      </c>
      <c r="KP89" s="2" t="s">
        <v>170</v>
      </c>
      <c r="KQ89" s="2" t="s">
        <v>132</v>
      </c>
      <c r="KR89" s="2" t="s">
        <v>132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168</v>
      </c>
      <c r="LB89" s="2" t="s">
        <v>170</v>
      </c>
      <c r="LC89" s="2" t="s">
        <v>132</v>
      </c>
      <c r="LD89" s="2" t="s">
        <v>132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169</v>
      </c>
      <c r="LN89" s="2" t="s">
        <v>170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168</v>
      </c>
      <c r="LZ89" s="2" t="s">
        <v>170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168</v>
      </c>
      <c r="ML89" s="2" t="s">
        <v>170</v>
      </c>
      <c r="MM89" s="2" t="s">
        <v>132</v>
      </c>
      <c r="MN89" s="2" t="s">
        <v>132</v>
      </c>
      <c r="MO89" s="2" t="s">
        <v>141</v>
      </c>
      <c r="MP89" s="2" t="s">
        <v>132</v>
      </c>
      <c r="MQ89" s="4"/>
      <c r="MR89" s="8"/>
      <c r="MS89" s="4"/>
      <c r="MT89" s="8"/>
      <c r="MU89" s="7"/>
      <c r="MV89" s="7"/>
      <c r="MW89" s="2" t="s">
        <v>169</v>
      </c>
      <c r="MX89" s="2" t="s">
        <v>170</v>
      </c>
      <c r="MY89" s="2" t="s">
        <v>132</v>
      </c>
      <c r="MZ89" s="2" t="s">
        <v>132</v>
      </c>
      <c r="NA89" s="2" t="s">
        <v>141</v>
      </c>
      <c r="NB89" s="2" t="s">
        <v>132</v>
      </c>
      <c r="NC89" s="4"/>
      <c r="ND89" s="8"/>
      <c r="NE89" s="4"/>
      <c r="NF89" s="8"/>
      <c r="NG89" s="7"/>
      <c r="NH89" s="7"/>
      <c r="NI89" s="2" t="s">
        <v>169</v>
      </c>
      <c r="NJ89" s="2" t="s">
        <v>170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169</v>
      </c>
      <c r="OH89" s="2" t="s">
        <v>170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168</v>
      </c>
      <c r="OT89" s="2" t="s">
        <v>170</v>
      </c>
      <c r="OU89" s="2" t="s">
        <v>132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138</v>
      </c>
      <c r="PR89" s="2" t="s">
        <v>170</v>
      </c>
      <c r="PS89" s="2" t="s">
        <v>209</v>
      </c>
      <c r="PT89" s="2" t="s">
        <v>373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168</v>
      </c>
      <c r="QD89" s="2" t="s">
        <v>170</v>
      </c>
      <c r="QE89" s="2" t="s">
        <v>132</v>
      </c>
      <c r="QF89" s="2" t="s">
        <v>132</v>
      </c>
      <c r="QG89" s="2" t="s">
        <v>141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169</v>
      </c>
      <c r="RB89" s="2" t="s">
        <v>170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138</v>
      </c>
      <c r="RN89" s="2" t="s">
        <v>170</v>
      </c>
      <c r="RO89" s="2" t="s">
        <v>190</v>
      </c>
      <c r="RP89" s="2" t="s">
        <v>132</v>
      </c>
      <c r="RQ89" s="2" t="s">
        <v>141</v>
      </c>
      <c r="RR89" s="2" t="s">
        <v>132</v>
      </c>
    </row>
    <row r="90">
      <c r="A90" s="2" t="s">
        <v>1274</v>
      </c>
      <c r="B90" s="2" t="s">
        <v>121</v>
      </c>
      <c r="C90" s="2" t="s">
        <v>905</v>
      </c>
      <c r="D90" s="2" t="s">
        <v>123</v>
      </c>
      <c r="E90" s="2" t="s">
        <v>124</v>
      </c>
      <c r="F90" s="2" t="s">
        <v>1266</v>
      </c>
      <c r="G90" s="2" t="s">
        <v>1266</v>
      </c>
      <c r="H90" s="2" t="s">
        <v>1266</v>
      </c>
      <c r="I90" s="2" t="s">
        <v>1275</v>
      </c>
      <c r="J90" s="2" t="s">
        <v>1276</v>
      </c>
      <c r="K90" s="2" t="s">
        <v>316</v>
      </c>
      <c r="L90" s="3">
        <v>63.9</v>
      </c>
      <c r="M90" s="3">
        <v>67.1</v>
      </c>
      <c r="N90" s="3">
        <v>149.99</v>
      </c>
      <c r="O90" s="2" t="s">
        <v>129</v>
      </c>
      <c r="P90" s="2" t="s">
        <v>271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132</v>
      </c>
      <c r="V90" s="2" t="s">
        <v>181</v>
      </c>
      <c r="W90" s="2" t="s">
        <v>332</v>
      </c>
      <c r="X90" s="2" t="s">
        <v>135</v>
      </c>
      <c r="Y90" s="2" t="s">
        <v>874</v>
      </c>
      <c r="Z90" s="4">
        <v>73</v>
      </c>
      <c r="AA90" s="4">
        <f>=ROUNDDOWN(73,0)</f>
      </c>
      <c r="AB90" s="5">
        <v>1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3</v>
      </c>
      <c r="AQ90" s="8">
        <v>248.65</v>
      </c>
      <c r="AR90" s="4"/>
      <c r="AS90" s="8"/>
      <c r="AT90" s="7"/>
      <c r="AU90" s="7"/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0.1361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>
        <v>3</v>
      </c>
      <c r="BK90" s="8">
        <v>248.65</v>
      </c>
      <c r="BL90" s="2" t="s">
        <v>1277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138</v>
      </c>
      <c r="BV90" s="2" t="s">
        <v>129</v>
      </c>
      <c r="BW90" s="2" t="s">
        <v>877</v>
      </c>
      <c r="BX90" s="2" t="s">
        <v>1278</v>
      </c>
      <c r="BY90" s="2" t="s">
        <v>141</v>
      </c>
      <c r="BZ90" s="2" t="s">
        <v>132</v>
      </c>
      <c r="CA90" s="4">
        <v>1</v>
      </c>
      <c r="CB90" s="8">
        <v>81.65</v>
      </c>
      <c r="CC90" s="4"/>
      <c r="CD90" s="8"/>
      <c r="CE90" s="7"/>
      <c r="CF90" s="7"/>
      <c r="CG90" s="2" t="s">
        <v>138</v>
      </c>
      <c r="CH90" s="2" t="s">
        <v>129</v>
      </c>
      <c r="CI90" s="2" t="s">
        <v>132</v>
      </c>
      <c r="CJ90" s="2" t="s">
        <v>738</v>
      </c>
      <c r="CK90" s="2" t="s">
        <v>141</v>
      </c>
      <c r="CL90" s="2" t="s">
        <v>132</v>
      </c>
      <c r="CM90" s="4"/>
      <c r="CN90" s="8"/>
      <c r="CO90" s="4"/>
      <c r="CP90" s="8"/>
      <c r="CQ90" s="7"/>
      <c r="CR90" s="7"/>
      <c r="CS90" s="2" t="s">
        <v>138</v>
      </c>
      <c r="CT90" s="2" t="s">
        <v>129</v>
      </c>
      <c r="CU90" s="2" t="s">
        <v>874</v>
      </c>
      <c r="CV90" s="2" t="s">
        <v>1279</v>
      </c>
      <c r="CW90" s="2" t="s">
        <v>141</v>
      </c>
      <c r="CX90" s="2" t="s">
        <v>132</v>
      </c>
      <c r="CY90" s="4"/>
      <c r="CZ90" s="8"/>
      <c r="DA90" s="4"/>
      <c r="DB90" s="8"/>
      <c r="DC90" s="7"/>
      <c r="DD90" s="7"/>
      <c r="DE90" s="2" t="s">
        <v>138</v>
      </c>
      <c r="DF90" s="2" t="s">
        <v>129</v>
      </c>
      <c r="DG90" s="2" t="s">
        <v>880</v>
      </c>
      <c r="DH90" s="2" t="s">
        <v>1280</v>
      </c>
      <c r="DI90" s="2" t="s">
        <v>141</v>
      </c>
      <c r="DJ90" s="2" t="s">
        <v>132</v>
      </c>
      <c r="DK90" s="4">
        <v>2</v>
      </c>
      <c r="DL90" s="8">
        <v>167</v>
      </c>
      <c r="DM90" s="4"/>
      <c r="DN90" s="8"/>
      <c r="DO90" s="7"/>
      <c r="DP90" s="7"/>
      <c r="DQ90" s="2" t="s">
        <v>138</v>
      </c>
      <c r="DR90" s="2" t="s">
        <v>129</v>
      </c>
      <c r="DS90" s="2" t="s">
        <v>281</v>
      </c>
      <c r="DT90" s="2" t="s">
        <v>1005</v>
      </c>
      <c r="DU90" s="2" t="s">
        <v>141</v>
      </c>
      <c r="DV90" s="2" t="s">
        <v>132</v>
      </c>
      <c r="DW90" s="4"/>
      <c r="DX90" s="8"/>
      <c r="DY90" s="4"/>
      <c r="DZ90" s="8"/>
      <c r="EA90" s="7"/>
      <c r="EB90" s="7"/>
      <c r="EC90" s="2" t="s">
        <v>138</v>
      </c>
      <c r="ED90" s="2" t="s">
        <v>129</v>
      </c>
      <c r="EE90" s="2" t="s">
        <v>874</v>
      </c>
      <c r="EF90" s="2" t="s">
        <v>668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168</v>
      </c>
      <c r="EP90" s="2" t="s">
        <v>129</v>
      </c>
      <c r="EQ90" s="2" t="s">
        <v>132</v>
      </c>
      <c r="ER90" s="2" t="s">
        <v>132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138</v>
      </c>
      <c r="FB90" s="2" t="s">
        <v>129</v>
      </c>
      <c r="FC90" s="2" t="s">
        <v>286</v>
      </c>
      <c r="FD90" s="2" t="s">
        <v>132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168</v>
      </c>
      <c r="FN90" s="2" t="s">
        <v>129</v>
      </c>
      <c r="FO90" s="2" t="s">
        <v>132</v>
      </c>
      <c r="FP90" s="2" t="s">
        <v>132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138</v>
      </c>
      <c r="FZ90" s="2" t="s">
        <v>129</v>
      </c>
      <c r="GA90" s="2" t="s">
        <v>288</v>
      </c>
      <c r="GB90" s="2" t="s">
        <v>132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138</v>
      </c>
      <c r="GL90" s="2" t="s">
        <v>129</v>
      </c>
      <c r="GM90" s="2" t="s">
        <v>482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159</v>
      </c>
      <c r="GX90" s="2" t="s">
        <v>129</v>
      </c>
      <c r="GY90" s="2" t="s">
        <v>132</v>
      </c>
      <c r="GZ90" s="2" t="s">
        <v>132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138</v>
      </c>
      <c r="HJ90" s="2" t="s">
        <v>129</v>
      </c>
      <c r="HK90" s="2" t="s">
        <v>484</v>
      </c>
      <c r="HL90" s="2" t="s">
        <v>132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138</v>
      </c>
      <c r="HV90" s="2" t="s">
        <v>129</v>
      </c>
      <c r="HW90" s="2" t="s">
        <v>291</v>
      </c>
      <c r="HX90" s="2" t="s">
        <v>1281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138</v>
      </c>
      <c r="IH90" s="2" t="s">
        <v>129</v>
      </c>
      <c r="II90" s="2" t="s">
        <v>164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168</v>
      </c>
      <c r="IT90" s="2" t="s">
        <v>129</v>
      </c>
      <c r="IU90" s="2" t="s">
        <v>132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138</v>
      </c>
      <c r="JF90" s="2" t="s">
        <v>129</v>
      </c>
      <c r="JG90" s="2" t="s">
        <v>874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210</v>
      </c>
      <c r="KD90" s="2" t="s">
        <v>129</v>
      </c>
      <c r="KE90" s="2" t="s">
        <v>132</v>
      </c>
      <c r="KF90" s="2" t="s">
        <v>132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168</v>
      </c>
      <c r="KP90" s="2" t="s">
        <v>129</v>
      </c>
      <c r="KQ90" s="2" t="s">
        <v>132</v>
      </c>
      <c r="KR90" s="2" t="s">
        <v>132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168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169</v>
      </c>
      <c r="LN90" s="2" t="s">
        <v>129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168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168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169</v>
      </c>
      <c r="MX90" s="2" t="s">
        <v>129</v>
      </c>
      <c r="MY90" s="2" t="s">
        <v>132</v>
      </c>
      <c r="MZ90" s="2" t="s">
        <v>132</v>
      </c>
      <c r="NA90" s="2" t="s">
        <v>141</v>
      </c>
      <c r="NB90" s="2" t="s">
        <v>132</v>
      </c>
      <c r="NC90" s="4"/>
      <c r="ND90" s="8"/>
      <c r="NE90" s="4"/>
      <c r="NF90" s="8"/>
      <c r="NG90" s="7"/>
      <c r="NH90" s="7"/>
      <c r="NI90" s="2" t="s">
        <v>169</v>
      </c>
      <c r="NJ90" s="2" t="s">
        <v>129</v>
      </c>
      <c r="NK90" s="2" t="s">
        <v>132</v>
      </c>
      <c r="NL90" s="2" t="s">
        <v>132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169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168</v>
      </c>
      <c r="OT90" s="2" t="s">
        <v>129</v>
      </c>
      <c r="OU90" s="2" t="s">
        <v>132</v>
      </c>
      <c r="OV90" s="2" t="s">
        <v>132</v>
      </c>
      <c r="OW90" s="2" t="s">
        <v>141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138</v>
      </c>
      <c r="PR90" s="2" t="s">
        <v>170</v>
      </c>
      <c r="PS90" s="2" t="s">
        <v>209</v>
      </c>
      <c r="PT90" s="2" t="s">
        <v>132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168</v>
      </c>
      <c r="QD90" s="2" t="s">
        <v>129</v>
      </c>
      <c r="QE90" s="2" t="s">
        <v>132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169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138</v>
      </c>
      <c r="RN90" s="2" t="s">
        <v>170</v>
      </c>
      <c r="RO90" s="2" t="s">
        <v>747</v>
      </c>
      <c r="RP90" s="2" t="s">
        <v>132</v>
      </c>
      <c r="RQ90" s="2" t="s">
        <v>141</v>
      </c>
      <c r="RR90" s="2" t="s">
        <v>132</v>
      </c>
    </row>
    <row r="91">
      <c r="A91" s="2" t="s">
        <v>1282</v>
      </c>
      <c r="B91" s="2" t="s">
        <v>121</v>
      </c>
      <c r="C91" s="2" t="s">
        <v>905</v>
      </c>
      <c r="D91" s="2" t="s">
        <v>123</v>
      </c>
      <c r="E91" s="2" t="s">
        <v>124</v>
      </c>
      <c r="F91" s="2" t="s">
        <v>1283</v>
      </c>
      <c r="G91" s="2" t="s">
        <v>1283</v>
      </c>
      <c r="H91" s="2" t="s">
        <v>1283</v>
      </c>
      <c r="I91" s="2" t="s">
        <v>1284</v>
      </c>
      <c r="J91" s="2" t="s">
        <v>127</v>
      </c>
      <c r="K91" s="2" t="s">
        <v>1285</v>
      </c>
      <c r="L91" s="3">
        <v>103.68</v>
      </c>
      <c r="M91" s="3">
        <v>108.86</v>
      </c>
      <c r="N91" s="3">
        <v>239.99</v>
      </c>
      <c r="O91" s="2" t="s">
        <v>129</v>
      </c>
      <c r="P91" s="2" t="s">
        <v>271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180</v>
      </c>
      <c r="V91" s="2" t="s">
        <v>181</v>
      </c>
      <c r="W91" s="2" t="s">
        <v>332</v>
      </c>
      <c r="X91" s="2" t="s">
        <v>132</v>
      </c>
      <c r="Y91" s="2" t="s">
        <v>317</v>
      </c>
      <c r="Z91" s="4">
        <v>40</v>
      </c>
      <c r="AA91" s="4">
        <f>=ROUNDDOWN(13.3333333333333,0)</f>
      </c>
      <c r="AB91" s="5">
        <v>3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20</v>
      </c>
      <c r="AQ91" s="8">
        <v>1745.5</v>
      </c>
      <c r="AR91" s="4"/>
      <c r="AS91" s="8"/>
      <c r="AT91" s="7"/>
      <c r="AU91" s="7"/>
      <c r="AV91" s="4">
        <v>20</v>
      </c>
      <c r="AW91" s="8">
        <v>1745.5</v>
      </c>
      <c r="AX91" s="4"/>
      <c r="AY91" s="8"/>
      <c r="AZ91" s="7"/>
      <c r="BA91" s="7"/>
      <c r="BB91" s="7">
        <v>1</v>
      </c>
      <c r="BC91" s="4">
        <v>20</v>
      </c>
      <c r="BD91" s="8">
        <v>1745.5</v>
      </c>
      <c r="BE91" s="4"/>
      <c r="BF91" s="8"/>
      <c r="BG91" s="7"/>
      <c r="BH91" s="7"/>
      <c r="BI91" s="7">
        <v>1</v>
      </c>
      <c r="BJ91" s="4">
        <v>20</v>
      </c>
      <c r="BK91" s="8">
        <v>1745.5</v>
      </c>
      <c r="BL91" s="2" t="s">
        <v>1286</v>
      </c>
      <c r="BM91" s="7">
        <v>1</v>
      </c>
      <c r="BN91" s="7">
        <v>1</v>
      </c>
      <c r="BO91" s="4">
        <v>5</v>
      </c>
      <c r="BP91" s="8">
        <v>209</v>
      </c>
      <c r="BQ91" s="4"/>
      <c r="BR91" s="8"/>
      <c r="BS91" s="7"/>
      <c r="BT91" s="7"/>
      <c r="BU91" s="2" t="s">
        <v>138</v>
      </c>
      <c r="BV91" s="2" t="s">
        <v>129</v>
      </c>
      <c r="BW91" s="2" t="s">
        <v>1287</v>
      </c>
      <c r="BX91" s="2" t="s">
        <v>1288</v>
      </c>
      <c r="BY91" s="2" t="s">
        <v>141</v>
      </c>
      <c r="BZ91" s="2" t="s">
        <v>132</v>
      </c>
      <c r="CA91" s="4"/>
      <c r="CB91" s="8"/>
      <c r="CC91" s="4"/>
      <c r="CD91" s="8"/>
      <c r="CE91" s="7"/>
      <c r="CF91" s="7"/>
      <c r="CG91" s="2" t="s">
        <v>138</v>
      </c>
      <c r="CH91" s="2" t="s">
        <v>129</v>
      </c>
      <c r="CI91" s="2" t="s">
        <v>132</v>
      </c>
      <c r="CJ91" s="2" t="s">
        <v>132</v>
      </c>
      <c r="CK91" s="2" t="s">
        <v>141</v>
      </c>
      <c r="CL91" s="2" t="s">
        <v>132</v>
      </c>
      <c r="CM91" s="4">
        <v>6</v>
      </c>
      <c r="CN91" s="8">
        <v>825.11</v>
      </c>
      <c r="CO91" s="4"/>
      <c r="CP91" s="8"/>
      <c r="CQ91" s="7"/>
      <c r="CR91" s="7"/>
      <c r="CS91" s="2" t="s">
        <v>138</v>
      </c>
      <c r="CT91" s="2" t="s">
        <v>129</v>
      </c>
      <c r="CU91" s="2" t="s">
        <v>317</v>
      </c>
      <c r="CV91" s="2" t="s">
        <v>339</v>
      </c>
      <c r="CW91" s="2" t="s">
        <v>141</v>
      </c>
      <c r="CX91" s="2" t="s">
        <v>132</v>
      </c>
      <c r="CY91" s="4"/>
      <c r="CZ91" s="8"/>
      <c r="DA91" s="4"/>
      <c r="DB91" s="8"/>
      <c r="DC91" s="7"/>
      <c r="DD91" s="7"/>
      <c r="DE91" s="2" t="s">
        <v>138</v>
      </c>
      <c r="DF91" s="2" t="s">
        <v>129</v>
      </c>
      <c r="DG91" s="2" t="s">
        <v>1287</v>
      </c>
      <c r="DH91" s="2" t="s">
        <v>1280</v>
      </c>
      <c r="DI91" s="2" t="s">
        <v>141</v>
      </c>
      <c r="DJ91" s="2" t="s">
        <v>132</v>
      </c>
      <c r="DK91" s="4"/>
      <c r="DL91" s="8"/>
      <c r="DM91" s="4"/>
      <c r="DN91" s="8"/>
      <c r="DO91" s="7"/>
      <c r="DP91" s="7"/>
      <c r="DQ91" s="2" t="s">
        <v>138</v>
      </c>
      <c r="DR91" s="2" t="s">
        <v>129</v>
      </c>
      <c r="DS91" s="2" t="s">
        <v>187</v>
      </c>
      <c r="DT91" s="2" t="s">
        <v>371</v>
      </c>
      <c r="DU91" s="2" t="s">
        <v>141</v>
      </c>
      <c r="DV91" s="2" t="s">
        <v>132</v>
      </c>
      <c r="DW91" s="4">
        <v>2</v>
      </c>
      <c r="DX91" s="8">
        <v>133.3</v>
      </c>
      <c r="DY91" s="4"/>
      <c r="DZ91" s="8"/>
      <c r="EA91" s="7"/>
      <c r="EB91" s="7"/>
      <c r="EC91" s="2" t="s">
        <v>138</v>
      </c>
      <c r="ED91" s="2" t="s">
        <v>129</v>
      </c>
      <c r="EE91" s="2" t="s">
        <v>354</v>
      </c>
      <c r="EF91" s="2" t="s">
        <v>877</v>
      </c>
      <c r="EG91" s="2" t="s">
        <v>141</v>
      </c>
      <c r="EH91" s="2" t="s">
        <v>132</v>
      </c>
      <c r="EI91" s="4"/>
      <c r="EJ91" s="8"/>
      <c r="EK91" s="4"/>
      <c r="EL91" s="8"/>
      <c r="EM91" s="7"/>
      <c r="EN91" s="7"/>
      <c r="EO91" s="2" t="s">
        <v>168</v>
      </c>
      <c r="EP91" s="2" t="s">
        <v>129</v>
      </c>
      <c r="EQ91" s="2" t="s">
        <v>132</v>
      </c>
      <c r="ER91" s="2" t="s">
        <v>132</v>
      </c>
      <c r="ES91" s="2" t="s">
        <v>141</v>
      </c>
      <c r="ET91" s="2" t="s">
        <v>132</v>
      </c>
      <c r="EU91" s="4">
        <v>5</v>
      </c>
      <c r="EV91" s="8">
        <v>342.95</v>
      </c>
      <c r="EW91" s="4"/>
      <c r="EX91" s="8"/>
      <c r="EY91" s="7"/>
      <c r="EZ91" s="7"/>
      <c r="FA91" s="2" t="s">
        <v>138</v>
      </c>
      <c r="FB91" s="2" t="s">
        <v>129</v>
      </c>
      <c r="FC91" s="2" t="s">
        <v>1289</v>
      </c>
      <c r="FD91" s="2" t="s">
        <v>468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168</v>
      </c>
      <c r="FN91" s="2" t="s">
        <v>129</v>
      </c>
      <c r="FO91" s="2" t="s">
        <v>132</v>
      </c>
      <c r="FP91" s="2" t="s">
        <v>132</v>
      </c>
      <c r="FQ91" s="2" t="s">
        <v>141</v>
      </c>
      <c r="FR91" s="2" t="s">
        <v>132</v>
      </c>
      <c r="FS91" s="4"/>
      <c r="FT91" s="8"/>
      <c r="FU91" s="4"/>
      <c r="FV91" s="8"/>
      <c r="FW91" s="7"/>
      <c r="FX91" s="7"/>
      <c r="FY91" s="2" t="s">
        <v>138</v>
      </c>
      <c r="FZ91" s="2" t="s">
        <v>129</v>
      </c>
      <c r="GA91" s="2" t="s">
        <v>304</v>
      </c>
      <c r="GB91" s="2" t="s">
        <v>1290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168</v>
      </c>
      <c r="GL91" s="2" t="s">
        <v>129</v>
      </c>
      <c r="GM91" s="2" t="s">
        <v>132</v>
      </c>
      <c r="GN91" s="2" t="s">
        <v>132</v>
      </c>
      <c r="GO91" s="2" t="s">
        <v>141</v>
      </c>
      <c r="GP91" s="2" t="s">
        <v>132</v>
      </c>
      <c r="GQ91" s="4">
        <v>2</v>
      </c>
      <c r="GR91" s="8">
        <v>235.14</v>
      </c>
      <c r="GS91" s="4"/>
      <c r="GT91" s="8"/>
      <c r="GU91" s="7"/>
      <c r="GV91" s="7"/>
      <c r="GW91" s="2" t="s">
        <v>138</v>
      </c>
      <c r="GX91" s="2" t="s">
        <v>129</v>
      </c>
      <c r="GY91" s="2" t="s">
        <v>306</v>
      </c>
      <c r="GZ91" s="2" t="s">
        <v>751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138</v>
      </c>
      <c r="HJ91" s="2" t="s">
        <v>129</v>
      </c>
      <c r="HK91" s="2" t="s">
        <v>308</v>
      </c>
      <c r="HL91" s="2" t="s">
        <v>132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138</v>
      </c>
      <c r="HV91" s="2" t="s">
        <v>129</v>
      </c>
      <c r="HW91" s="2" t="s">
        <v>291</v>
      </c>
      <c r="HX91" s="2" t="s">
        <v>699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138</v>
      </c>
      <c r="IH91" s="2" t="s">
        <v>129</v>
      </c>
      <c r="II91" s="2" t="s">
        <v>164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168</v>
      </c>
      <c r="IT91" s="2" t="s">
        <v>129</v>
      </c>
      <c r="IU91" s="2" t="s">
        <v>132</v>
      </c>
      <c r="IV91" s="2" t="s">
        <v>132</v>
      </c>
      <c r="IW91" s="2" t="s">
        <v>141</v>
      </c>
      <c r="IX91" s="2" t="s">
        <v>132</v>
      </c>
      <c r="IY91" s="4"/>
      <c r="IZ91" s="8"/>
      <c r="JA91" s="4"/>
      <c r="JB91" s="8"/>
      <c r="JC91" s="7"/>
      <c r="JD91" s="7"/>
      <c r="JE91" s="2" t="s">
        <v>138</v>
      </c>
      <c r="JF91" s="2" t="s">
        <v>129</v>
      </c>
      <c r="JG91" s="2" t="s">
        <v>206</v>
      </c>
      <c r="JH91" s="2" t="s">
        <v>132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138</v>
      </c>
      <c r="KD91" s="2" t="s">
        <v>165</v>
      </c>
      <c r="KE91" s="2" t="s">
        <v>230</v>
      </c>
      <c r="KF91" s="2" t="s">
        <v>306</v>
      </c>
      <c r="KG91" s="2" t="s">
        <v>141</v>
      </c>
      <c r="KH91" s="2" t="s">
        <v>132</v>
      </c>
      <c r="KI91" s="4"/>
      <c r="KJ91" s="8"/>
      <c r="KK91" s="4"/>
      <c r="KL91" s="8"/>
      <c r="KM91" s="7"/>
      <c r="KN91" s="7"/>
      <c r="KO91" s="2" t="s">
        <v>168</v>
      </c>
      <c r="KP91" s="2" t="s">
        <v>129</v>
      </c>
      <c r="KQ91" s="2" t="s">
        <v>132</v>
      </c>
      <c r="KR91" s="2" t="s">
        <v>132</v>
      </c>
      <c r="KS91" s="2" t="s">
        <v>141</v>
      </c>
      <c r="KT91" s="2" t="s">
        <v>132</v>
      </c>
      <c r="KU91" s="4"/>
      <c r="KV91" s="8"/>
      <c r="KW91" s="4"/>
      <c r="KX91" s="8"/>
      <c r="KY91" s="7"/>
      <c r="KZ91" s="7"/>
      <c r="LA91" s="2" t="s">
        <v>168</v>
      </c>
      <c r="LB91" s="2" t="s">
        <v>129</v>
      </c>
      <c r="LC91" s="2" t="s">
        <v>132</v>
      </c>
      <c r="LD91" s="2" t="s">
        <v>132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141</v>
      </c>
      <c r="LR91" s="2" t="s">
        <v>132</v>
      </c>
      <c r="LS91" s="4"/>
      <c r="LT91" s="8"/>
      <c r="LU91" s="4"/>
      <c r="LV91" s="8"/>
      <c r="LW91" s="7"/>
      <c r="LX91" s="7"/>
      <c r="LY91" s="2" t="s">
        <v>168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168</v>
      </c>
      <c r="ML91" s="2" t="s">
        <v>129</v>
      </c>
      <c r="MM91" s="2" t="s">
        <v>132</v>
      </c>
      <c r="MN91" s="2" t="s">
        <v>132</v>
      </c>
      <c r="MO91" s="2" t="s">
        <v>141</v>
      </c>
      <c r="MP91" s="2" t="s">
        <v>132</v>
      </c>
      <c r="MQ91" s="4"/>
      <c r="MR91" s="8"/>
      <c r="MS91" s="4"/>
      <c r="MT91" s="8"/>
      <c r="MU91" s="7"/>
      <c r="MV91" s="7"/>
      <c r="MW91" s="2" t="s">
        <v>169</v>
      </c>
      <c r="MX91" s="2" t="s">
        <v>129</v>
      </c>
      <c r="MY91" s="2" t="s">
        <v>132</v>
      </c>
      <c r="MZ91" s="2" t="s">
        <v>132</v>
      </c>
      <c r="NA91" s="2" t="s">
        <v>141</v>
      </c>
      <c r="NB91" s="2" t="s">
        <v>132</v>
      </c>
      <c r="NC91" s="4"/>
      <c r="ND91" s="8"/>
      <c r="NE91" s="4"/>
      <c r="NF91" s="8"/>
      <c r="NG91" s="7"/>
      <c r="NH91" s="7"/>
      <c r="NI91" s="2" t="s">
        <v>169</v>
      </c>
      <c r="NJ91" s="2" t="s">
        <v>129</v>
      </c>
      <c r="NK91" s="2" t="s">
        <v>132</v>
      </c>
      <c r="NL91" s="2" t="s">
        <v>132</v>
      </c>
      <c r="NM91" s="2" t="s">
        <v>141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169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168</v>
      </c>
      <c r="OT91" s="2" t="s">
        <v>129</v>
      </c>
      <c r="OU91" s="2" t="s">
        <v>132</v>
      </c>
      <c r="OV91" s="2" t="s">
        <v>132</v>
      </c>
      <c r="OW91" s="2" t="s">
        <v>141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138</v>
      </c>
      <c r="PR91" s="2" t="s">
        <v>170</v>
      </c>
      <c r="PS91" s="2" t="s">
        <v>346</v>
      </c>
      <c r="PT91" s="2" t="s">
        <v>810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168</v>
      </c>
      <c r="QD91" s="2" t="s">
        <v>129</v>
      </c>
      <c r="QE91" s="2" t="s">
        <v>132</v>
      </c>
      <c r="QF91" s="2" t="s">
        <v>132</v>
      </c>
      <c r="QG91" s="2" t="s">
        <v>141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169</v>
      </c>
      <c r="RB91" s="2" t="s">
        <v>129</v>
      </c>
      <c r="RC91" s="2" t="s">
        <v>132</v>
      </c>
      <c r="RD91" s="2" t="s">
        <v>132</v>
      </c>
      <c r="RE91" s="2" t="s">
        <v>141</v>
      </c>
      <c r="RF91" s="2" t="s">
        <v>132</v>
      </c>
      <c r="RG91" s="4"/>
      <c r="RH91" s="8"/>
      <c r="RI91" s="4"/>
      <c r="RJ91" s="8"/>
      <c r="RK91" s="7"/>
      <c r="RL91" s="7"/>
      <c r="RM91" s="2" t="s">
        <v>138</v>
      </c>
      <c r="RN91" s="2" t="s">
        <v>170</v>
      </c>
      <c r="RO91" s="2" t="s">
        <v>326</v>
      </c>
      <c r="RP91" s="2" t="s">
        <v>132</v>
      </c>
      <c r="RQ91" s="2" t="s">
        <v>141</v>
      </c>
      <c r="RR91" s="2" t="s">
        <v>132</v>
      </c>
    </row>
    <row r="92">
      <c r="A92" s="2" t="s">
        <v>1291</v>
      </c>
      <c r="B92" s="2" t="s">
        <v>121</v>
      </c>
      <c r="C92" s="2" t="s">
        <v>905</v>
      </c>
      <c r="D92" s="2" t="s">
        <v>123</v>
      </c>
      <c r="E92" s="2" t="s">
        <v>124</v>
      </c>
      <c r="F92" s="2" t="s">
        <v>1292</v>
      </c>
      <c r="G92" s="2" t="s">
        <v>1292</v>
      </c>
      <c r="H92" s="2" t="s">
        <v>1292</v>
      </c>
      <c r="I92" s="2" t="s">
        <v>1293</v>
      </c>
      <c r="J92" s="2" t="s">
        <v>127</v>
      </c>
      <c r="K92" s="2" t="s">
        <v>362</v>
      </c>
      <c r="L92" s="3">
        <v>106.92</v>
      </c>
      <c r="M92" s="3">
        <v>112.27</v>
      </c>
      <c r="N92" s="3">
        <v>249.99</v>
      </c>
      <c r="O92" s="2" t="s">
        <v>766</v>
      </c>
      <c r="P92" s="2" t="s">
        <v>271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180</v>
      </c>
      <c r="V92" s="2" t="s">
        <v>181</v>
      </c>
      <c r="W92" s="2" t="s">
        <v>332</v>
      </c>
      <c r="X92" s="2" t="s">
        <v>132</v>
      </c>
      <c r="Y92" s="2" t="s">
        <v>352</v>
      </c>
      <c r="Z92" s="4"/>
      <c r="AA92" s="4">
        <f>=ROUNDDOWN({0},0)</f>
      </c>
      <c r="AB92" s="5">
        <v>1.5</v>
      </c>
      <c r="AC92" s="2" t="s">
        <v>132</v>
      </c>
      <c r="AD92" s="4"/>
      <c r="AE92" s="4"/>
      <c r="AF92" s="6">
        <v>65</v>
      </c>
      <c r="AG92" s="6"/>
      <c r="AH92" s="7">
        <v>0.8095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11</v>
      </c>
      <c r="AQ92" s="8">
        <v>1157.34</v>
      </c>
      <c r="AR92" s="4"/>
      <c r="AS92" s="8"/>
      <c r="AT92" s="7"/>
      <c r="AU92" s="7"/>
      <c r="AV92" s="4">
        <v>11</v>
      </c>
      <c r="AW92" s="8">
        <v>1157.34</v>
      </c>
      <c r="AX92" s="4"/>
      <c r="AY92" s="8"/>
      <c r="AZ92" s="7"/>
      <c r="BA92" s="7"/>
      <c r="BB92" s="7">
        <v>1</v>
      </c>
      <c r="BC92" s="4">
        <v>11</v>
      </c>
      <c r="BD92" s="8">
        <v>1157.34</v>
      </c>
      <c r="BE92" s="4"/>
      <c r="BF92" s="8"/>
      <c r="BG92" s="7"/>
      <c r="BH92" s="7"/>
      <c r="BI92" s="7">
        <v>1</v>
      </c>
      <c r="BJ92" s="4">
        <v>11</v>
      </c>
      <c r="BK92" s="8">
        <v>1157.34</v>
      </c>
      <c r="BL92" s="2" t="s">
        <v>1294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138</v>
      </c>
      <c r="BV92" s="2" t="s">
        <v>170</v>
      </c>
      <c r="BW92" s="2" t="s">
        <v>1287</v>
      </c>
      <c r="BX92" s="2" t="s">
        <v>771</v>
      </c>
      <c r="BY92" s="2" t="s">
        <v>141</v>
      </c>
      <c r="BZ92" s="2" t="s">
        <v>132</v>
      </c>
      <c r="CA92" s="4"/>
      <c r="CB92" s="8"/>
      <c r="CC92" s="4"/>
      <c r="CD92" s="8"/>
      <c r="CE92" s="7"/>
      <c r="CF92" s="7"/>
      <c r="CG92" s="2" t="s">
        <v>138</v>
      </c>
      <c r="CH92" s="2" t="s">
        <v>170</v>
      </c>
      <c r="CI92" s="2" t="s">
        <v>132</v>
      </c>
      <c r="CJ92" s="2" t="s">
        <v>132</v>
      </c>
      <c r="CK92" s="2" t="s">
        <v>141</v>
      </c>
      <c r="CL92" s="2" t="s">
        <v>132</v>
      </c>
      <c r="CM92" s="4">
        <v>1</v>
      </c>
      <c r="CN92" s="8">
        <v>149.69</v>
      </c>
      <c r="CO92" s="4"/>
      <c r="CP92" s="8"/>
      <c r="CQ92" s="7"/>
      <c r="CR92" s="7"/>
      <c r="CS92" s="2" t="s">
        <v>138</v>
      </c>
      <c r="CT92" s="2" t="s">
        <v>170</v>
      </c>
      <c r="CU92" s="2" t="s">
        <v>352</v>
      </c>
      <c r="CV92" s="2" t="s">
        <v>337</v>
      </c>
      <c r="CW92" s="2" t="s">
        <v>141</v>
      </c>
      <c r="CX92" s="2" t="s">
        <v>132</v>
      </c>
      <c r="CY92" s="4">
        <v>3</v>
      </c>
      <c r="CZ92" s="8">
        <v>327</v>
      </c>
      <c r="DA92" s="4"/>
      <c r="DB92" s="8"/>
      <c r="DC92" s="7"/>
      <c r="DD92" s="7"/>
      <c r="DE92" s="2" t="s">
        <v>138</v>
      </c>
      <c r="DF92" s="2" t="s">
        <v>170</v>
      </c>
      <c r="DG92" s="2" t="s">
        <v>187</v>
      </c>
      <c r="DH92" s="2" t="s">
        <v>1261</v>
      </c>
      <c r="DI92" s="2" t="s">
        <v>141</v>
      </c>
      <c r="DJ92" s="2" t="s">
        <v>132</v>
      </c>
      <c r="DK92" s="4">
        <v>1</v>
      </c>
      <c r="DL92" s="8">
        <v>155.23</v>
      </c>
      <c r="DM92" s="4"/>
      <c r="DN92" s="8"/>
      <c r="DO92" s="7"/>
      <c r="DP92" s="7"/>
      <c r="DQ92" s="2" t="s">
        <v>138</v>
      </c>
      <c r="DR92" s="2" t="s">
        <v>170</v>
      </c>
      <c r="DS92" s="2" t="s">
        <v>187</v>
      </c>
      <c r="DT92" s="2" t="s">
        <v>345</v>
      </c>
      <c r="DU92" s="2" t="s">
        <v>141</v>
      </c>
      <c r="DV92" s="2" t="s">
        <v>132</v>
      </c>
      <c r="DW92" s="4"/>
      <c r="DX92" s="8"/>
      <c r="DY92" s="4"/>
      <c r="DZ92" s="8"/>
      <c r="EA92" s="7"/>
      <c r="EB92" s="7"/>
      <c r="EC92" s="2" t="s">
        <v>138</v>
      </c>
      <c r="ED92" s="2" t="s">
        <v>170</v>
      </c>
      <c r="EE92" s="2" t="s">
        <v>354</v>
      </c>
      <c r="EF92" s="2" t="s">
        <v>1295</v>
      </c>
      <c r="EG92" s="2" t="s">
        <v>141</v>
      </c>
      <c r="EH92" s="2" t="s">
        <v>132</v>
      </c>
      <c r="EI92" s="4"/>
      <c r="EJ92" s="8"/>
      <c r="EK92" s="4"/>
      <c r="EL92" s="8"/>
      <c r="EM92" s="7"/>
      <c r="EN92" s="7"/>
      <c r="EO92" s="2" t="s">
        <v>138</v>
      </c>
      <c r="EP92" s="2" t="s">
        <v>170</v>
      </c>
      <c r="EQ92" s="2" t="s">
        <v>285</v>
      </c>
      <c r="ER92" s="2" t="s">
        <v>132</v>
      </c>
      <c r="ES92" s="2" t="s">
        <v>141</v>
      </c>
      <c r="ET92" s="2" t="s">
        <v>132</v>
      </c>
      <c r="EU92" s="4">
        <v>4</v>
      </c>
      <c r="EV92" s="8">
        <v>282.92</v>
      </c>
      <c r="EW92" s="4"/>
      <c r="EX92" s="8"/>
      <c r="EY92" s="7"/>
      <c r="EZ92" s="7"/>
      <c r="FA92" s="2" t="s">
        <v>138</v>
      </c>
      <c r="FB92" s="2" t="s">
        <v>170</v>
      </c>
      <c r="FC92" s="2" t="s">
        <v>193</v>
      </c>
      <c r="FD92" s="2" t="s">
        <v>1296</v>
      </c>
      <c r="FE92" s="2" t="s">
        <v>141</v>
      </c>
      <c r="FF92" s="2" t="s">
        <v>132</v>
      </c>
      <c r="FG92" s="4"/>
      <c r="FH92" s="8"/>
      <c r="FI92" s="4"/>
      <c r="FJ92" s="8"/>
      <c r="FK92" s="7"/>
      <c r="FL92" s="7"/>
      <c r="FM92" s="2" t="s">
        <v>168</v>
      </c>
      <c r="FN92" s="2" t="s">
        <v>170</v>
      </c>
      <c r="FO92" s="2" t="s">
        <v>132</v>
      </c>
      <c r="FP92" s="2" t="s">
        <v>132</v>
      </c>
      <c r="FQ92" s="2" t="s">
        <v>141</v>
      </c>
      <c r="FR92" s="2" t="s">
        <v>132</v>
      </c>
      <c r="FS92" s="4"/>
      <c r="FT92" s="8"/>
      <c r="FU92" s="4"/>
      <c r="FV92" s="8"/>
      <c r="FW92" s="7"/>
      <c r="FX92" s="7"/>
      <c r="FY92" s="2" t="s">
        <v>138</v>
      </c>
      <c r="FZ92" s="2" t="s">
        <v>170</v>
      </c>
      <c r="GA92" s="2" t="s">
        <v>304</v>
      </c>
      <c r="GB92" s="2" t="s">
        <v>301</v>
      </c>
      <c r="GC92" s="2" t="s">
        <v>141</v>
      </c>
      <c r="GD92" s="2" t="s">
        <v>132</v>
      </c>
      <c r="GE92" s="4"/>
      <c r="GF92" s="8"/>
      <c r="GG92" s="4"/>
      <c r="GH92" s="8"/>
      <c r="GI92" s="7"/>
      <c r="GJ92" s="7"/>
      <c r="GK92" s="2" t="s">
        <v>168</v>
      </c>
      <c r="GL92" s="2" t="s">
        <v>170</v>
      </c>
      <c r="GM92" s="2" t="s">
        <v>132</v>
      </c>
      <c r="GN92" s="2" t="s">
        <v>132</v>
      </c>
      <c r="GO92" s="2" t="s">
        <v>141</v>
      </c>
      <c r="GP92" s="2" t="s">
        <v>132</v>
      </c>
      <c r="GQ92" s="4">
        <v>2</v>
      </c>
      <c r="GR92" s="8">
        <v>242.5</v>
      </c>
      <c r="GS92" s="4"/>
      <c r="GT92" s="8"/>
      <c r="GU92" s="7"/>
      <c r="GV92" s="7"/>
      <c r="GW92" s="2" t="s">
        <v>138</v>
      </c>
      <c r="GX92" s="2" t="s">
        <v>170</v>
      </c>
      <c r="GY92" s="2" t="s">
        <v>306</v>
      </c>
      <c r="GZ92" s="2" t="s">
        <v>1297</v>
      </c>
      <c r="HA92" s="2" t="s">
        <v>141</v>
      </c>
      <c r="HB92" s="2" t="s">
        <v>132</v>
      </c>
      <c r="HC92" s="4"/>
      <c r="HD92" s="8"/>
      <c r="HE92" s="4"/>
      <c r="HF92" s="8"/>
      <c r="HG92" s="7"/>
      <c r="HH92" s="7"/>
      <c r="HI92" s="2" t="s">
        <v>138</v>
      </c>
      <c r="HJ92" s="2" t="s">
        <v>170</v>
      </c>
      <c r="HK92" s="2" t="s">
        <v>1298</v>
      </c>
      <c r="HL92" s="2" t="s">
        <v>1263</v>
      </c>
      <c r="HM92" s="2" t="s">
        <v>141</v>
      </c>
      <c r="HN92" s="2" t="s">
        <v>132</v>
      </c>
      <c r="HO92" s="4"/>
      <c r="HP92" s="8"/>
      <c r="HQ92" s="4"/>
      <c r="HR92" s="8"/>
      <c r="HS92" s="7"/>
      <c r="HT92" s="7"/>
      <c r="HU92" s="2" t="s">
        <v>138</v>
      </c>
      <c r="HV92" s="2" t="s">
        <v>170</v>
      </c>
      <c r="HW92" s="2" t="s">
        <v>291</v>
      </c>
      <c r="HX92" s="2" t="s">
        <v>811</v>
      </c>
      <c r="HY92" s="2" t="s">
        <v>141</v>
      </c>
      <c r="HZ92" s="2" t="s">
        <v>132</v>
      </c>
      <c r="IA92" s="4"/>
      <c r="IB92" s="8"/>
      <c r="IC92" s="4"/>
      <c r="ID92" s="8"/>
      <c r="IE92" s="7"/>
      <c r="IF92" s="7"/>
      <c r="IG92" s="2" t="s">
        <v>138</v>
      </c>
      <c r="IH92" s="2" t="s">
        <v>170</v>
      </c>
      <c r="II92" s="2" t="s">
        <v>164</v>
      </c>
      <c r="IJ92" s="2" t="s">
        <v>132</v>
      </c>
      <c r="IK92" s="2" t="s">
        <v>141</v>
      </c>
      <c r="IL92" s="2" t="s">
        <v>132</v>
      </c>
      <c r="IM92" s="4"/>
      <c r="IN92" s="8"/>
      <c r="IO92" s="4"/>
      <c r="IP92" s="8"/>
      <c r="IQ92" s="7"/>
      <c r="IR92" s="7"/>
      <c r="IS92" s="2" t="s">
        <v>168</v>
      </c>
      <c r="IT92" s="2" t="s">
        <v>170</v>
      </c>
      <c r="IU92" s="2" t="s">
        <v>132</v>
      </c>
      <c r="IV92" s="2" t="s">
        <v>132</v>
      </c>
      <c r="IW92" s="2" t="s">
        <v>141</v>
      </c>
      <c r="IX92" s="2" t="s">
        <v>132</v>
      </c>
      <c r="IY92" s="4"/>
      <c r="IZ92" s="8"/>
      <c r="JA92" s="4"/>
      <c r="JB92" s="8"/>
      <c r="JC92" s="7"/>
      <c r="JD92" s="7"/>
      <c r="JE92" s="2" t="s">
        <v>138</v>
      </c>
      <c r="JF92" s="2" t="s">
        <v>170</v>
      </c>
      <c r="JG92" s="2" t="s">
        <v>357</v>
      </c>
      <c r="JH92" s="2" t="s">
        <v>132</v>
      </c>
      <c r="JI92" s="2" t="s">
        <v>141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138</v>
      </c>
      <c r="KD92" s="2" t="s">
        <v>170</v>
      </c>
      <c r="KE92" s="2" t="s">
        <v>309</v>
      </c>
      <c r="KF92" s="2" t="s">
        <v>132</v>
      </c>
      <c r="KG92" s="2" t="s">
        <v>141</v>
      </c>
      <c r="KH92" s="2" t="s">
        <v>132</v>
      </c>
      <c r="KI92" s="4"/>
      <c r="KJ92" s="8"/>
      <c r="KK92" s="4"/>
      <c r="KL92" s="8"/>
      <c r="KM92" s="7"/>
      <c r="KN92" s="7"/>
      <c r="KO92" s="2" t="s">
        <v>168</v>
      </c>
      <c r="KP92" s="2" t="s">
        <v>170</v>
      </c>
      <c r="KQ92" s="2" t="s">
        <v>132</v>
      </c>
      <c r="KR92" s="2" t="s">
        <v>132</v>
      </c>
      <c r="KS92" s="2" t="s">
        <v>141</v>
      </c>
      <c r="KT92" s="2" t="s">
        <v>132</v>
      </c>
      <c r="KU92" s="4"/>
      <c r="KV92" s="8"/>
      <c r="KW92" s="4"/>
      <c r="KX92" s="8"/>
      <c r="KY92" s="7"/>
      <c r="KZ92" s="7"/>
      <c r="LA92" s="2" t="s">
        <v>168</v>
      </c>
      <c r="LB92" s="2" t="s">
        <v>170</v>
      </c>
      <c r="LC92" s="2" t="s">
        <v>132</v>
      </c>
      <c r="LD92" s="2" t="s">
        <v>132</v>
      </c>
      <c r="LE92" s="2" t="s">
        <v>141</v>
      </c>
      <c r="LF92" s="2" t="s">
        <v>132</v>
      </c>
      <c r="LG92" s="4"/>
      <c r="LH92" s="8"/>
      <c r="LI92" s="4"/>
      <c r="LJ92" s="8"/>
      <c r="LK92" s="7"/>
      <c r="LL92" s="7"/>
      <c r="LM92" s="2" t="s">
        <v>169</v>
      </c>
      <c r="LN92" s="2" t="s">
        <v>170</v>
      </c>
      <c r="LO92" s="2" t="s">
        <v>132</v>
      </c>
      <c r="LP92" s="2" t="s">
        <v>132</v>
      </c>
      <c r="LQ92" s="2" t="s">
        <v>141</v>
      </c>
      <c r="LR92" s="2" t="s">
        <v>132</v>
      </c>
      <c r="LS92" s="4"/>
      <c r="LT92" s="8"/>
      <c r="LU92" s="4"/>
      <c r="LV92" s="8"/>
      <c r="LW92" s="7"/>
      <c r="LX92" s="7"/>
      <c r="LY92" s="2" t="s">
        <v>168</v>
      </c>
      <c r="LZ92" s="2" t="s">
        <v>170</v>
      </c>
      <c r="MA92" s="2" t="s">
        <v>132</v>
      </c>
      <c r="MB92" s="2" t="s">
        <v>132</v>
      </c>
      <c r="MC92" s="2" t="s">
        <v>141</v>
      </c>
      <c r="MD92" s="2" t="s">
        <v>132</v>
      </c>
      <c r="ME92" s="4"/>
      <c r="MF92" s="8"/>
      <c r="MG92" s="4"/>
      <c r="MH92" s="8"/>
      <c r="MI92" s="7"/>
      <c r="MJ92" s="7"/>
      <c r="MK92" s="2" t="s">
        <v>168</v>
      </c>
      <c r="ML92" s="2" t="s">
        <v>170</v>
      </c>
      <c r="MM92" s="2" t="s">
        <v>132</v>
      </c>
      <c r="MN92" s="2" t="s">
        <v>132</v>
      </c>
      <c r="MO92" s="2" t="s">
        <v>141</v>
      </c>
      <c r="MP92" s="2" t="s">
        <v>132</v>
      </c>
      <c r="MQ92" s="4"/>
      <c r="MR92" s="8"/>
      <c r="MS92" s="4"/>
      <c r="MT92" s="8"/>
      <c r="MU92" s="7"/>
      <c r="MV92" s="7"/>
      <c r="MW92" s="2" t="s">
        <v>169</v>
      </c>
      <c r="MX92" s="2" t="s">
        <v>170</v>
      </c>
      <c r="MY92" s="2" t="s">
        <v>132</v>
      </c>
      <c r="MZ92" s="2" t="s">
        <v>132</v>
      </c>
      <c r="NA92" s="2" t="s">
        <v>141</v>
      </c>
      <c r="NB92" s="2" t="s">
        <v>132</v>
      </c>
      <c r="NC92" s="4"/>
      <c r="ND92" s="8"/>
      <c r="NE92" s="4"/>
      <c r="NF92" s="8"/>
      <c r="NG92" s="7"/>
      <c r="NH92" s="7"/>
      <c r="NI92" s="2" t="s">
        <v>169</v>
      </c>
      <c r="NJ92" s="2" t="s">
        <v>170</v>
      </c>
      <c r="NK92" s="2" t="s">
        <v>132</v>
      </c>
      <c r="NL92" s="2" t="s">
        <v>132</v>
      </c>
      <c r="NM92" s="2" t="s">
        <v>141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169</v>
      </c>
      <c r="OH92" s="2" t="s">
        <v>170</v>
      </c>
      <c r="OI92" s="2" t="s">
        <v>132</v>
      </c>
      <c r="OJ92" s="2" t="s">
        <v>132</v>
      </c>
      <c r="OK92" s="2" t="s">
        <v>141</v>
      </c>
      <c r="OL92" s="2" t="s">
        <v>132</v>
      </c>
      <c r="OM92" s="4"/>
      <c r="ON92" s="8"/>
      <c r="OO92" s="4"/>
      <c r="OP92" s="8"/>
      <c r="OQ92" s="7"/>
      <c r="OR92" s="7"/>
      <c r="OS92" s="2" t="s">
        <v>168</v>
      </c>
      <c r="OT92" s="2" t="s">
        <v>170</v>
      </c>
      <c r="OU92" s="2" t="s">
        <v>132</v>
      </c>
      <c r="OV92" s="2" t="s">
        <v>132</v>
      </c>
      <c r="OW92" s="2" t="s">
        <v>141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138</v>
      </c>
      <c r="PR92" s="2" t="s">
        <v>170</v>
      </c>
      <c r="PS92" s="2" t="s">
        <v>209</v>
      </c>
      <c r="PT92" s="2" t="s">
        <v>466</v>
      </c>
      <c r="PU92" s="2" t="s">
        <v>141</v>
      </c>
      <c r="PV92" s="2" t="s">
        <v>132</v>
      </c>
      <c r="PW92" s="4"/>
      <c r="PX92" s="8"/>
      <c r="PY92" s="4"/>
      <c r="PZ92" s="8"/>
      <c r="QA92" s="7"/>
      <c r="QB92" s="7"/>
      <c r="QC92" s="2" t="s">
        <v>168</v>
      </c>
      <c r="QD92" s="2" t="s">
        <v>170</v>
      </c>
      <c r="QE92" s="2" t="s">
        <v>132</v>
      </c>
      <c r="QF92" s="2" t="s">
        <v>132</v>
      </c>
      <c r="QG92" s="2" t="s">
        <v>141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169</v>
      </c>
      <c r="RB92" s="2" t="s">
        <v>170</v>
      </c>
      <c r="RC92" s="2" t="s">
        <v>132</v>
      </c>
      <c r="RD92" s="2" t="s">
        <v>132</v>
      </c>
      <c r="RE92" s="2" t="s">
        <v>141</v>
      </c>
      <c r="RF92" s="2" t="s">
        <v>132</v>
      </c>
      <c r="RG92" s="4"/>
      <c r="RH92" s="8"/>
      <c r="RI92" s="4"/>
      <c r="RJ92" s="8"/>
      <c r="RK92" s="7"/>
      <c r="RL92" s="7"/>
      <c r="RM92" s="2" t="s">
        <v>138</v>
      </c>
      <c r="RN92" s="2" t="s">
        <v>170</v>
      </c>
      <c r="RO92" s="2" t="s">
        <v>358</v>
      </c>
      <c r="RP92" s="2" t="s">
        <v>132</v>
      </c>
      <c r="RQ92" s="2" t="s">
        <v>141</v>
      </c>
      <c r="RR92" s="2" t="s">
        <v>132</v>
      </c>
    </row>
    <row r="93">
      <c r="A93" s="2" t="s">
        <v>1299</v>
      </c>
      <c r="B93" s="2" t="s">
        <v>121</v>
      </c>
      <c r="C93" s="2" t="s">
        <v>905</v>
      </c>
      <c r="D93" s="2" t="s">
        <v>123</v>
      </c>
      <c r="E93" s="2" t="s">
        <v>124</v>
      </c>
      <c r="F93" s="2" t="s">
        <v>1300</v>
      </c>
      <c r="G93" s="2" t="s">
        <v>1300</v>
      </c>
      <c r="H93" s="2" t="s">
        <v>1300</v>
      </c>
      <c r="I93" s="2" t="s">
        <v>1301</v>
      </c>
      <c r="J93" s="2" t="s">
        <v>127</v>
      </c>
      <c r="K93" s="2" t="s">
        <v>331</v>
      </c>
      <c r="L93" s="3">
        <v>103.5</v>
      </c>
      <c r="M93" s="3">
        <v>108.68</v>
      </c>
      <c r="N93" s="3">
        <v>234.99</v>
      </c>
      <c r="O93" s="2" t="s">
        <v>129</v>
      </c>
      <c r="P93" s="2" t="s">
        <v>271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132</v>
      </c>
      <c r="V93" s="2" t="s">
        <v>181</v>
      </c>
      <c r="W93" s="2" t="s">
        <v>297</v>
      </c>
      <c r="X93" s="2" t="s">
        <v>132</v>
      </c>
      <c r="Y93" s="2" t="s">
        <v>317</v>
      </c>
      <c r="Z93" s="4">
        <v>44</v>
      </c>
      <c r="AA93" s="4">
        <f>=ROUNDDOWN(44,0)</f>
      </c>
      <c r="AB93" s="5">
        <v>1</v>
      </c>
      <c r="AC93" s="2" t="s">
        <v>132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7</v>
      </c>
      <c r="AQ93" s="8">
        <v>792.01</v>
      </c>
      <c r="AR93" s="4"/>
      <c r="AS93" s="8"/>
      <c r="AT93" s="7"/>
      <c r="AU93" s="7"/>
      <c r="AV93" s="4">
        <v>7</v>
      </c>
      <c r="AW93" s="8">
        <v>792.01</v>
      </c>
      <c r="AX93" s="4"/>
      <c r="AY93" s="8"/>
      <c r="AZ93" s="7"/>
      <c r="BA93" s="7"/>
      <c r="BB93" s="7">
        <v>1</v>
      </c>
      <c r="BC93" s="4">
        <v>7</v>
      </c>
      <c r="BD93" s="8">
        <v>792.01</v>
      </c>
      <c r="BE93" s="4"/>
      <c r="BF93" s="8"/>
      <c r="BG93" s="7"/>
      <c r="BH93" s="7"/>
      <c r="BI93" s="7">
        <v>1</v>
      </c>
      <c r="BJ93" s="4">
        <v>7</v>
      </c>
      <c r="BK93" s="8">
        <v>792.01</v>
      </c>
      <c r="BL93" s="2" t="s">
        <v>1302</v>
      </c>
      <c r="BM93" s="7">
        <v>1</v>
      </c>
      <c r="BN93" s="7">
        <v>1</v>
      </c>
      <c r="BO93" s="4">
        <v>1</v>
      </c>
      <c r="BP93" s="8">
        <v>112.22</v>
      </c>
      <c r="BQ93" s="4"/>
      <c r="BR93" s="8"/>
      <c r="BS93" s="7"/>
      <c r="BT93" s="7"/>
      <c r="BU93" s="2" t="s">
        <v>138</v>
      </c>
      <c r="BV93" s="2" t="s">
        <v>129</v>
      </c>
      <c r="BW93" s="2" t="s">
        <v>192</v>
      </c>
      <c r="BX93" s="2" t="s">
        <v>1003</v>
      </c>
      <c r="BY93" s="2" t="s">
        <v>141</v>
      </c>
      <c r="BZ93" s="2" t="s">
        <v>132</v>
      </c>
      <c r="CA93" s="4">
        <v>2</v>
      </c>
      <c r="CB93" s="8">
        <v>244.37</v>
      </c>
      <c r="CC93" s="4"/>
      <c r="CD93" s="8"/>
      <c r="CE93" s="7"/>
      <c r="CF93" s="7"/>
      <c r="CG93" s="2" t="s">
        <v>138</v>
      </c>
      <c r="CH93" s="2" t="s">
        <v>129</v>
      </c>
      <c r="CI93" s="2" t="s">
        <v>132</v>
      </c>
      <c r="CJ93" s="2" t="s">
        <v>132</v>
      </c>
      <c r="CK93" s="2" t="s">
        <v>141</v>
      </c>
      <c r="CL93" s="2" t="s">
        <v>132</v>
      </c>
      <c r="CM93" s="4">
        <v>3</v>
      </c>
      <c r="CN93" s="8">
        <v>378.53</v>
      </c>
      <c r="CO93" s="4"/>
      <c r="CP93" s="8"/>
      <c r="CQ93" s="7"/>
      <c r="CR93" s="7"/>
      <c r="CS93" s="2" t="s">
        <v>138</v>
      </c>
      <c r="CT93" s="2" t="s">
        <v>129</v>
      </c>
      <c r="CU93" s="2" t="s">
        <v>317</v>
      </c>
      <c r="CV93" s="2" t="s">
        <v>319</v>
      </c>
      <c r="CW93" s="2" t="s">
        <v>141</v>
      </c>
      <c r="CX93" s="2" t="s">
        <v>132</v>
      </c>
      <c r="CY93" s="4"/>
      <c r="CZ93" s="8"/>
      <c r="DA93" s="4"/>
      <c r="DB93" s="8"/>
      <c r="DC93" s="7"/>
      <c r="DD93" s="7"/>
      <c r="DE93" s="2" t="s">
        <v>138</v>
      </c>
      <c r="DF93" s="2" t="s">
        <v>129</v>
      </c>
      <c r="DG93" s="2" t="s">
        <v>192</v>
      </c>
      <c r="DH93" s="2" t="s">
        <v>1295</v>
      </c>
      <c r="DI93" s="2" t="s">
        <v>141</v>
      </c>
      <c r="DJ93" s="2" t="s">
        <v>132</v>
      </c>
      <c r="DK93" s="4"/>
      <c r="DL93" s="8"/>
      <c r="DM93" s="4"/>
      <c r="DN93" s="8"/>
      <c r="DO93" s="7"/>
      <c r="DP93" s="7"/>
      <c r="DQ93" s="2" t="s">
        <v>138</v>
      </c>
      <c r="DR93" s="2" t="s">
        <v>129</v>
      </c>
      <c r="DS93" s="2" t="s">
        <v>187</v>
      </c>
      <c r="DT93" s="2" t="s">
        <v>468</v>
      </c>
      <c r="DU93" s="2" t="s">
        <v>141</v>
      </c>
      <c r="DV93" s="2" t="s">
        <v>132</v>
      </c>
      <c r="DW93" s="4">
        <v>1</v>
      </c>
      <c r="DX93" s="8">
        <v>56.89</v>
      </c>
      <c r="DY93" s="4"/>
      <c r="DZ93" s="8"/>
      <c r="EA93" s="7"/>
      <c r="EB93" s="7"/>
      <c r="EC93" s="2" t="s">
        <v>138</v>
      </c>
      <c r="ED93" s="2" t="s">
        <v>129</v>
      </c>
      <c r="EE93" s="2" t="s">
        <v>192</v>
      </c>
      <c r="EF93" s="2" t="s">
        <v>877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138</v>
      </c>
      <c r="EP93" s="2" t="s">
        <v>129</v>
      </c>
      <c r="EQ93" s="2" t="s">
        <v>285</v>
      </c>
      <c r="ER93" s="2" t="s">
        <v>132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138</v>
      </c>
      <c r="FB93" s="2" t="s">
        <v>129</v>
      </c>
      <c r="FC93" s="2" t="s">
        <v>192</v>
      </c>
      <c r="FD93" s="2" t="s">
        <v>1303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168</v>
      </c>
      <c r="FN93" s="2" t="s">
        <v>129</v>
      </c>
      <c r="FO93" s="2" t="s">
        <v>132</v>
      </c>
      <c r="FP93" s="2" t="s">
        <v>132</v>
      </c>
      <c r="FQ93" s="2" t="s">
        <v>141</v>
      </c>
      <c r="FR93" s="2" t="s">
        <v>132</v>
      </c>
      <c r="FS93" s="4"/>
      <c r="FT93" s="8"/>
      <c r="FU93" s="4"/>
      <c r="FV93" s="8"/>
      <c r="FW93" s="7"/>
      <c r="FX93" s="7"/>
      <c r="FY93" s="2" t="s">
        <v>138</v>
      </c>
      <c r="FZ93" s="2" t="s">
        <v>129</v>
      </c>
      <c r="GA93" s="2" t="s">
        <v>304</v>
      </c>
      <c r="GB93" s="2" t="s">
        <v>1304</v>
      </c>
      <c r="GC93" s="2" t="s">
        <v>141</v>
      </c>
      <c r="GD93" s="2" t="s">
        <v>132</v>
      </c>
      <c r="GE93" s="4"/>
      <c r="GF93" s="8"/>
      <c r="GG93" s="4"/>
      <c r="GH93" s="8"/>
      <c r="GI93" s="7"/>
      <c r="GJ93" s="7"/>
      <c r="GK93" s="2" t="s">
        <v>168</v>
      </c>
      <c r="GL93" s="2" t="s">
        <v>129</v>
      </c>
      <c r="GM93" s="2" t="s">
        <v>132</v>
      </c>
      <c r="GN93" s="2" t="s">
        <v>132</v>
      </c>
      <c r="GO93" s="2" t="s">
        <v>141</v>
      </c>
      <c r="GP93" s="2" t="s">
        <v>132</v>
      </c>
      <c r="GQ93" s="4"/>
      <c r="GR93" s="8"/>
      <c r="GS93" s="4"/>
      <c r="GT93" s="8"/>
      <c r="GU93" s="7"/>
      <c r="GV93" s="7"/>
      <c r="GW93" s="2" t="s">
        <v>138</v>
      </c>
      <c r="GX93" s="2" t="s">
        <v>129</v>
      </c>
      <c r="GY93" s="2" t="s">
        <v>306</v>
      </c>
      <c r="GZ93" s="2" t="s">
        <v>1305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138</v>
      </c>
      <c r="HJ93" s="2" t="s">
        <v>129</v>
      </c>
      <c r="HK93" s="2" t="s">
        <v>308</v>
      </c>
      <c r="HL93" s="2" t="s">
        <v>132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138</v>
      </c>
      <c r="HV93" s="2" t="s">
        <v>129</v>
      </c>
      <c r="HW93" s="2" t="s">
        <v>291</v>
      </c>
      <c r="HX93" s="2" t="s">
        <v>132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138</v>
      </c>
      <c r="IH93" s="2" t="s">
        <v>129</v>
      </c>
      <c r="II93" s="2" t="s">
        <v>164</v>
      </c>
      <c r="IJ93" s="2" t="s">
        <v>132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168</v>
      </c>
      <c r="IT93" s="2" t="s">
        <v>129</v>
      </c>
      <c r="IU93" s="2" t="s">
        <v>132</v>
      </c>
      <c r="IV93" s="2" t="s">
        <v>132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138</v>
      </c>
      <c r="JF93" s="2" t="s">
        <v>129</v>
      </c>
      <c r="JG93" s="2" t="s">
        <v>192</v>
      </c>
      <c r="JH93" s="2" t="s">
        <v>292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138</v>
      </c>
      <c r="KD93" s="2" t="s">
        <v>165</v>
      </c>
      <c r="KE93" s="2" t="s">
        <v>309</v>
      </c>
      <c r="KF93" s="2" t="s">
        <v>132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168</v>
      </c>
      <c r="KP93" s="2" t="s">
        <v>129</v>
      </c>
      <c r="KQ93" s="2" t="s">
        <v>132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168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169</v>
      </c>
      <c r="LN93" s="2" t="s">
        <v>129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168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168</v>
      </c>
      <c r="ML93" s="2" t="s">
        <v>129</v>
      </c>
      <c r="MM93" s="2" t="s">
        <v>132</v>
      </c>
      <c r="MN93" s="2" t="s">
        <v>132</v>
      </c>
      <c r="MO93" s="2" t="s">
        <v>141</v>
      </c>
      <c r="MP93" s="2" t="s">
        <v>132</v>
      </c>
      <c r="MQ93" s="4"/>
      <c r="MR93" s="8"/>
      <c r="MS93" s="4"/>
      <c r="MT93" s="8"/>
      <c r="MU93" s="7"/>
      <c r="MV93" s="7"/>
      <c r="MW93" s="2" t="s">
        <v>169</v>
      </c>
      <c r="MX93" s="2" t="s">
        <v>129</v>
      </c>
      <c r="MY93" s="2" t="s">
        <v>132</v>
      </c>
      <c r="MZ93" s="2" t="s">
        <v>132</v>
      </c>
      <c r="NA93" s="2" t="s">
        <v>141</v>
      </c>
      <c r="NB93" s="2" t="s">
        <v>132</v>
      </c>
      <c r="NC93" s="4"/>
      <c r="ND93" s="8"/>
      <c r="NE93" s="4"/>
      <c r="NF93" s="8"/>
      <c r="NG93" s="7"/>
      <c r="NH93" s="7"/>
      <c r="NI93" s="2" t="s">
        <v>169</v>
      </c>
      <c r="NJ93" s="2" t="s">
        <v>129</v>
      </c>
      <c r="NK93" s="2" t="s">
        <v>132</v>
      </c>
      <c r="NL93" s="2" t="s">
        <v>132</v>
      </c>
      <c r="NM93" s="2" t="s">
        <v>141</v>
      </c>
      <c r="NN93" s="2" t="s">
        <v>132</v>
      </c>
      <c r="NO93" s="4"/>
      <c r="NP93" s="8"/>
      <c r="NQ93" s="4"/>
      <c r="NR93" s="8"/>
      <c r="NS93" s="7"/>
      <c r="NT93" s="7"/>
      <c r="NU93" s="2" t="s">
        <v>168</v>
      </c>
      <c r="NV93" s="2" t="s">
        <v>170</v>
      </c>
      <c r="NW93" s="2" t="s">
        <v>132</v>
      </c>
      <c r="NX93" s="2" t="s">
        <v>132</v>
      </c>
      <c r="NY93" s="2" t="s">
        <v>141</v>
      </c>
      <c r="NZ93" s="2" t="s">
        <v>132</v>
      </c>
      <c r="OA93" s="4"/>
      <c r="OB93" s="8"/>
      <c r="OC93" s="4"/>
      <c r="OD93" s="8"/>
      <c r="OE93" s="7"/>
      <c r="OF93" s="7"/>
      <c r="OG93" s="2" t="s">
        <v>169</v>
      </c>
      <c r="OH93" s="2" t="s">
        <v>129</v>
      </c>
      <c r="OI93" s="2" t="s">
        <v>132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168</v>
      </c>
      <c r="OT93" s="2" t="s">
        <v>129</v>
      </c>
      <c r="OU93" s="2" t="s">
        <v>132</v>
      </c>
      <c r="OV93" s="2" t="s">
        <v>132</v>
      </c>
      <c r="OW93" s="2" t="s">
        <v>141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138</v>
      </c>
      <c r="PR93" s="2" t="s">
        <v>170</v>
      </c>
      <c r="PS93" s="2" t="s">
        <v>346</v>
      </c>
      <c r="PT93" s="2" t="s">
        <v>772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168</v>
      </c>
      <c r="QD93" s="2" t="s">
        <v>129</v>
      </c>
      <c r="QE93" s="2" t="s">
        <v>132</v>
      </c>
      <c r="QF93" s="2" t="s">
        <v>132</v>
      </c>
      <c r="QG93" s="2" t="s">
        <v>141</v>
      </c>
      <c r="QH93" s="2" t="s">
        <v>132</v>
      </c>
      <c r="QI93" s="4"/>
      <c r="QJ93" s="8"/>
      <c r="QK93" s="4"/>
      <c r="QL93" s="8"/>
      <c r="QM93" s="7"/>
      <c r="QN93" s="7"/>
      <c r="QO93" s="2" t="s">
        <v>168</v>
      </c>
      <c r="QP93" s="2" t="s">
        <v>170</v>
      </c>
      <c r="QQ93" s="2" t="s">
        <v>132</v>
      </c>
      <c r="QR93" s="2" t="s">
        <v>132</v>
      </c>
      <c r="QS93" s="2" t="s">
        <v>141</v>
      </c>
      <c r="QT93" s="2" t="s">
        <v>132</v>
      </c>
      <c r="QU93" s="4"/>
      <c r="QV93" s="8"/>
      <c r="QW93" s="4"/>
      <c r="QX93" s="8"/>
      <c r="QY93" s="7"/>
      <c r="QZ93" s="7"/>
      <c r="RA93" s="2" t="s">
        <v>169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132</v>
      </c>
      <c r="RG93" s="4"/>
      <c r="RH93" s="8"/>
      <c r="RI93" s="4"/>
      <c r="RJ93" s="8"/>
      <c r="RK93" s="7"/>
      <c r="RL93" s="7"/>
      <c r="RM93" s="2" t="s">
        <v>138</v>
      </c>
      <c r="RN93" s="2" t="s">
        <v>170</v>
      </c>
      <c r="RO93" s="2" t="s">
        <v>326</v>
      </c>
      <c r="RP93" s="2" t="s">
        <v>1306</v>
      </c>
      <c r="RQ93" s="2" t="s">
        <v>141</v>
      </c>
      <c r="RR93" s="2" t="s">
        <v>132</v>
      </c>
    </row>
    <row r="94">
      <c r="A94" s="2" t="s">
        <v>1307</v>
      </c>
      <c r="B94" s="2" t="s">
        <v>121</v>
      </c>
      <c r="C94" s="2" t="s">
        <v>905</v>
      </c>
      <c r="D94" s="2" t="s">
        <v>123</v>
      </c>
      <c r="E94" s="2" t="s">
        <v>124</v>
      </c>
      <c r="F94" s="2" t="s">
        <v>1308</v>
      </c>
      <c r="G94" s="2" t="s">
        <v>1308</v>
      </c>
      <c r="H94" s="2" t="s">
        <v>1308</v>
      </c>
      <c r="I94" s="2" t="s">
        <v>350</v>
      </c>
      <c r="J94" s="2" t="s">
        <v>127</v>
      </c>
      <c r="K94" s="2" t="s">
        <v>362</v>
      </c>
      <c r="L94" s="3">
        <v>76.64</v>
      </c>
      <c r="M94" s="3">
        <v>80.47</v>
      </c>
      <c r="N94" s="3">
        <v>174.99</v>
      </c>
      <c r="O94" s="2" t="s">
        <v>129</v>
      </c>
      <c r="P94" s="2" t="s">
        <v>271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180</v>
      </c>
      <c r="V94" s="2" t="s">
        <v>181</v>
      </c>
      <c r="W94" s="2" t="s">
        <v>332</v>
      </c>
      <c r="X94" s="2" t="s">
        <v>132</v>
      </c>
      <c r="Y94" s="2" t="s">
        <v>317</v>
      </c>
      <c r="Z94" s="4">
        <v>68</v>
      </c>
      <c r="AA94" s="4">
        <f>=ROUNDDOWN(28.3333333333333,0)</f>
      </c>
      <c r="AB94" s="5">
        <v>2.4</v>
      </c>
      <c r="AC94" s="2" t="s">
        <v>132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9</v>
      </c>
      <c r="AQ94" s="8">
        <v>605</v>
      </c>
      <c r="AR94" s="4"/>
      <c r="AS94" s="8"/>
      <c r="AT94" s="7"/>
      <c r="AU94" s="7"/>
      <c r="AV94" s="4">
        <v>9</v>
      </c>
      <c r="AW94" s="8">
        <v>605</v>
      </c>
      <c r="AX94" s="4"/>
      <c r="AY94" s="8"/>
      <c r="AZ94" s="7"/>
      <c r="BA94" s="7"/>
      <c r="BB94" s="7">
        <v>1</v>
      </c>
      <c r="BC94" s="4">
        <v>9</v>
      </c>
      <c r="BD94" s="8">
        <v>605</v>
      </c>
      <c r="BE94" s="4"/>
      <c r="BF94" s="8"/>
      <c r="BG94" s="7"/>
      <c r="BH94" s="7"/>
      <c r="BI94" s="7">
        <v>1</v>
      </c>
      <c r="BJ94" s="4">
        <v>9</v>
      </c>
      <c r="BK94" s="8">
        <v>605</v>
      </c>
      <c r="BL94" s="2" t="s">
        <v>1309</v>
      </c>
      <c r="BM94" s="7">
        <v>1</v>
      </c>
      <c r="BN94" s="7">
        <v>1</v>
      </c>
      <c r="BO94" s="4">
        <v>2</v>
      </c>
      <c r="BP94" s="8">
        <v>83.1</v>
      </c>
      <c r="BQ94" s="4"/>
      <c r="BR94" s="8"/>
      <c r="BS94" s="7"/>
      <c r="BT94" s="7"/>
      <c r="BU94" s="2" t="s">
        <v>138</v>
      </c>
      <c r="BV94" s="2" t="s">
        <v>129</v>
      </c>
      <c r="BW94" s="2" t="s">
        <v>1287</v>
      </c>
      <c r="BX94" s="2" t="s">
        <v>309</v>
      </c>
      <c r="BY94" s="2" t="s">
        <v>141</v>
      </c>
      <c r="BZ94" s="2" t="s">
        <v>132</v>
      </c>
      <c r="CA94" s="4">
        <v>1</v>
      </c>
      <c r="CB94" s="8">
        <v>112.7</v>
      </c>
      <c r="CC94" s="4"/>
      <c r="CD94" s="8"/>
      <c r="CE94" s="7"/>
      <c r="CF94" s="7"/>
      <c r="CG94" s="2" t="s">
        <v>138</v>
      </c>
      <c r="CH94" s="2" t="s">
        <v>129</v>
      </c>
      <c r="CI94" s="2" t="s">
        <v>132</v>
      </c>
      <c r="CJ94" s="2" t="s">
        <v>132</v>
      </c>
      <c r="CK94" s="2" t="s">
        <v>141</v>
      </c>
      <c r="CL94" s="2" t="s">
        <v>132</v>
      </c>
      <c r="CM94" s="4"/>
      <c r="CN94" s="8"/>
      <c r="CO94" s="4"/>
      <c r="CP94" s="8"/>
      <c r="CQ94" s="7"/>
      <c r="CR94" s="7"/>
      <c r="CS94" s="2" t="s">
        <v>138</v>
      </c>
      <c r="CT94" s="2" t="s">
        <v>129</v>
      </c>
      <c r="CU94" s="2" t="s">
        <v>317</v>
      </c>
      <c r="CV94" s="2" t="s">
        <v>319</v>
      </c>
      <c r="CW94" s="2" t="s">
        <v>141</v>
      </c>
      <c r="CX94" s="2" t="s">
        <v>132</v>
      </c>
      <c r="CY94" s="4">
        <v>4</v>
      </c>
      <c r="CZ94" s="8">
        <v>230.92</v>
      </c>
      <c r="DA94" s="4"/>
      <c r="DB94" s="8"/>
      <c r="DC94" s="7"/>
      <c r="DD94" s="7"/>
      <c r="DE94" s="2" t="s">
        <v>138</v>
      </c>
      <c r="DF94" s="2" t="s">
        <v>129</v>
      </c>
      <c r="DG94" s="2" t="s">
        <v>1287</v>
      </c>
      <c r="DH94" s="2" t="s">
        <v>801</v>
      </c>
      <c r="DI94" s="2" t="s">
        <v>141</v>
      </c>
      <c r="DJ94" s="2" t="s">
        <v>132</v>
      </c>
      <c r="DK94" s="4">
        <v>1</v>
      </c>
      <c r="DL94" s="8">
        <v>86.44</v>
      </c>
      <c r="DM94" s="4"/>
      <c r="DN94" s="8"/>
      <c r="DO94" s="7"/>
      <c r="DP94" s="7"/>
      <c r="DQ94" s="2" t="s">
        <v>138</v>
      </c>
      <c r="DR94" s="2" t="s">
        <v>129</v>
      </c>
      <c r="DS94" s="2" t="s">
        <v>187</v>
      </c>
      <c r="DT94" s="2" t="s">
        <v>152</v>
      </c>
      <c r="DU94" s="2" t="s">
        <v>141</v>
      </c>
      <c r="DV94" s="2" t="s">
        <v>132</v>
      </c>
      <c r="DW94" s="4"/>
      <c r="DX94" s="8"/>
      <c r="DY94" s="4"/>
      <c r="DZ94" s="8"/>
      <c r="EA94" s="7"/>
      <c r="EB94" s="7"/>
      <c r="EC94" s="2" t="s">
        <v>138</v>
      </c>
      <c r="ED94" s="2" t="s">
        <v>129</v>
      </c>
      <c r="EE94" s="2" t="s">
        <v>354</v>
      </c>
      <c r="EF94" s="2" t="s">
        <v>879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138</v>
      </c>
      <c r="EP94" s="2" t="s">
        <v>129</v>
      </c>
      <c r="EQ94" s="2" t="s">
        <v>285</v>
      </c>
      <c r="ER94" s="2" t="s">
        <v>132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138</v>
      </c>
      <c r="FB94" s="2" t="s">
        <v>170</v>
      </c>
      <c r="FC94" s="2" t="s">
        <v>303</v>
      </c>
      <c r="FD94" s="2" t="s">
        <v>1310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168</v>
      </c>
      <c r="FN94" s="2" t="s">
        <v>129</v>
      </c>
      <c r="FO94" s="2" t="s">
        <v>132</v>
      </c>
      <c r="FP94" s="2" t="s">
        <v>132</v>
      </c>
      <c r="FQ94" s="2" t="s">
        <v>141</v>
      </c>
      <c r="FR94" s="2" t="s">
        <v>132</v>
      </c>
      <c r="FS94" s="4">
        <v>1</v>
      </c>
      <c r="FT94" s="8">
        <v>91.84</v>
      </c>
      <c r="FU94" s="4"/>
      <c r="FV94" s="8"/>
      <c r="FW94" s="7"/>
      <c r="FX94" s="7"/>
      <c r="FY94" s="2" t="s">
        <v>138</v>
      </c>
      <c r="FZ94" s="2" t="s">
        <v>129</v>
      </c>
      <c r="GA94" s="2" t="s">
        <v>304</v>
      </c>
      <c r="GB94" s="2" t="s">
        <v>1073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168</v>
      </c>
      <c r="GL94" s="2" t="s">
        <v>129</v>
      </c>
      <c r="GM94" s="2" t="s">
        <v>132</v>
      </c>
      <c r="GN94" s="2" t="s">
        <v>132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138</v>
      </c>
      <c r="GX94" s="2" t="s">
        <v>129</v>
      </c>
      <c r="GY94" s="2" t="s">
        <v>306</v>
      </c>
      <c r="GZ94" s="2" t="s">
        <v>1311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138</v>
      </c>
      <c r="HJ94" s="2" t="s">
        <v>129</v>
      </c>
      <c r="HK94" s="2" t="s">
        <v>308</v>
      </c>
      <c r="HL94" s="2" t="s">
        <v>1031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138</v>
      </c>
      <c r="HV94" s="2" t="s">
        <v>129</v>
      </c>
      <c r="HW94" s="2" t="s">
        <v>291</v>
      </c>
      <c r="HX94" s="2" t="s">
        <v>745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132</v>
      </c>
      <c r="IH94" s="2" t="s">
        <v>132</v>
      </c>
      <c r="II94" s="2" t="s">
        <v>132</v>
      </c>
      <c r="IJ94" s="2" t="s">
        <v>132</v>
      </c>
      <c r="IK94" s="2" t="s">
        <v>132</v>
      </c>
      <c r="IL94" s="2" t="s">
        <v>132</v>
      </c>
      <c r="IM94" s="4"/>
      <c r="IN94" s="8"/>
      <c r="IO94" s="4"/>
      <c r="IP94" s="8"/>
      <c r="IQ94" s="7"/>
      <c r="IR94" s="7"/>
      <c r="IS94" s="2" t="s">
        <v>168</v>
      </c>
      <c r="IT94" s="2" t="s">
        <v>129</v>
      </c>
      <c r="IU94" s="2" t="s">
        <v>132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138</v>
      </c>
      <c r="JF94" s="2" t="s">
        <v>129</v>
      </c>
      <c r="JG94" s="2" t="s">
        <v>192</v>
      </c>
      <c r="JH94" s="2" t="s">
        <v>132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138</v>
      </c>
      <c r="KD94" s="2" t="s">
        <v>165</v>
      </c>
      <c r="KE94" s="2" t="s">
        <v>309</v>
      </c>
      <c r="KF94" s="2" t="s">
        <v>880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168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168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129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168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168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169</v>
      </c>
      <c r="MX94" s="2" t="s">
        <v>129</v>
      </c>
      <c r="MY94" s="2" t="s">
        <v>132</v>
      </c>
      <c r="MZ94" s="2" t="s">
        <v>132</v>
      </c>
      <c r="NA94" s="2" t="s">
        <v>141</v>
      </c>
      <c r="NB94" s="2" t="s">
        <v>132</v>
      </c>
      <c r="NC94" s="4"/>
      <c r="ND94" s="8"/>
      <c r="NE94" s="4"/>
      <c r="NF94" s="8"/>
      <c r="NG94" s="7"/>
      <c r="NH94" s="7"/>
      <c r="NI94" s="2" t="s">
        <v>169</v>
      </c>
      <c r="NJ94" s="2" t="s">
        <v>129</v>
      </c>
      <c r="NK94" s="2" t="s">
        <v>132</v>
      </c>
      <c r="NL94" s="2" t="s">
        <v>132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169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168</v>
      </c>
      <c r="OT94" s="2" t="s">
        <v>129</v>
      </c>
      <c r="OU94" s="2" t="s">
        <v>132</v>
      </c>
      <c r="OV94" s="2" t="s">
        <v>132</v>
      </c>
      <c r="OW94" s="2" t="s">
        <v>141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138</v>
      </c>
      <c r="PR94" s="2" t="s">
        <v>170</v>
      </c>
      <c r="PS94" s="2" t="s">
        <v>346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168</v>
      </c>
      <c r="QD94" s="2" t="s">
        <v>129</v>
      </c>
      <c r="QE94" s="2" t="s">
        <v>132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169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132</v>
      </c>
      <c r="RG94" s="4"/>
      <c r="RH94" s="8"/>
      <c r="RI94" s="4"/>
      <c r="RJ94" s="8"/>
      <c r="RK94" s="7"/>
      <c r="RL94" s="7"/>
      <c r="RM94" s="2" t="s">
        <v>138</v>
      </c>
      <c r="RN94" s="2" t="s">
        <v>170</v>
      </c>
      <c r="RO94" s="2" t="s">
        <v>326</v>
      </c>
      <c r="RP94" s="2" t="s">
        <v>132</v>
      </c>
      <c r="RQ94" s="2" t="s">
        <v>141</v>
      </c>
      <c r="RR94" s="2" t="s">
        <v>132</v>
      </c>
    </row>
    <row r="95">
      <c r="A95" s="2" t="s">
        <v>1312</v>
      </c>
      <c r="B95" s="2" t="s">
        <v>121</v>
      </c>
      <c r="C95" s="2" t="s">
        <v>905</v>
      </c>
      <c r="D95" s="2" t="s">
        <v>123</v>
      </c>
      <c r="E95" s="2" t="s">
        <v>124</v>
      </c>
      <c r="F95" s="2" t="s">
        <v>1313</v>
      </c>
      <c r="G95" s="2" t="s">
        <v>1313</v>
      </c>
      <c r="H95" s="2" t="s">
        <v>1313</v>
      </c>
      <c r="I95" s="2" t="s">
        <v>1314</v>
      </c>
      <c r="J95" s="2" t="s">
        <v>127</v>
      </c>
      <c r="K95" s="2" t="s">
        <v>803</v>
      </c>
      <c r="L95" s="3">
        <v>85.5</v>
      </c>
      <c r="M95" s="3">
        <v>89.78</v>
      </c>
      <c r="N95" s="3">
        <v>199</v>
      </c>
      <c r="O95" s="2" t="s">
        <v>129</v>
      </c>
      <c r="P95" s="2" t="s">
        <v>271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180</v>
      </c>
      <c r="V95" s="2" t="s">
        <v>181</v>
      </c>
      <c r="W95" s="2" t="s">
        <v>273</v>
      </c>
      <c r="X95" s="2" t="s">
        <v>332</v>
      </c>
      <c r="Y95" s="2" t="s">
        <v>369</v>
      </c>
      <c r="Z95" s="4">
        <v>79</v>
      </c>
      <c r="AA95" s="4">
        <f>=ROUNDDOWN(71.8181818181818,0)</f>
      </c>
      <c r="AB95" s="5">
        <v>1.1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5</v>
      </c>
      <c r="AQ95" s="8">
        <v>347.78</v>
      </c>
      <c r="AR95" s="4"/>
      <c r="AS95" s="8"/>
      <c r="AT95" s="7"/>
      <c r="AU95" s="7"/>
      <c r="AV95" s="4">
        <v>5</v>
      </c>
      <c r="AW95" s="8">
        <v>347.78</v>
      </c>
      <c r="AX95" s="4"/>
      <c r="AY95" s="8"/>
      <c r="AZ95" s="7"/>
      <c r="BA95" s="7"/>
      <c r="BB95" s="7">
        <v>1</v>
      </c>
      <c r="BC95" s="4">
        <v>5</v>
      </c>
      <c r="BD95" s="8">
        <v>347.78</v>
      </c>
      <c r="BE95" s="4"/>
      <c r="BF95" s="8"/>
      <c r="BG95" s="7"/>
      <c r="BH95" s="7"/>
      <c r="BI95" s="7">
        <v>1</v>
      </c>
      <c r="BJ95" s="4">
        <v>5</v>
      </c>
      <c r="BK95" s="8">
        <v>347.78</v>
      </c>
      <c r="BL95" s="2" t="s">
        <v>388</v>
      </c>
      <c r="BM95" s="7">
        <v>1</v>
      </c>
      <c r="BN95" s="7">
        <v>1</v>
      </c>
      <c r="BO95" s="4">
        <v>2</v>
      </c>
      <c r="BP95" s="8">
        <v>71.82</v>
      </c>
      <c r="BQ95" s="4"/>
      <c r="BR95" s="8"/>
      <c r="BS95" s="7"/>
      <c r="BT95" s="7"/>
      <c r="BU95" s="2" t="s">
        <v>138</v>
      </c>
      <c r="BV95" s="2" t="s">
        <v>129</v>
      </c>
      <c r="BW95" s="2" t="s">
        <v>370</v>
      </c>
      <c r="BX95" s="2" t="s">
        <v>1315</v>
      </c>
      <c r="BY95" s="2" t="s">
        <v>141</v>
      </c>
      <c r="BZ95" s="2" t="s">
        <v>132</v>
      </c>
      <c r="CA95" s="4">
        <v>1</v>
      </c>
      <c r="CB95" s="8">
        <v>76.47</v>
      </c>
      <c r="CC95" s="4"/>
      <c r="CD95" s="8"/>
      <c r="CE95" s="7"/>
      <c r="CF95" s="7"/>
      <c r="CG95" s="2" t="s">
        <v>138</v>
      </c>
      <c r="CH95" s="2" t="s">
        <v>129</v>
      </c>
      <c r="CI95" s="2" t="s">
        <v>132</v>
      </c>
      <c r="CJ95" s="2" t="s">
        <v>738</v>
      </c>
      <c r="CK95" s="2" t="s">
        <v>141</v>
      </c>
      <c r="CL95" s="2" t="s">
        <v>132</v>
      </c>
      <c r="CM95" s="4">
        <v>1</v>
      </c>
      <c r="CN95" s="8">
        <v>89.77</v>
      </c>
      <c r="CO95" s="4"/>
      <c r="CP95" s="8"/>
      <c r="CQ95" s="7"/>
      <c r="CR95" s="7"/>
      <c r="CS95" s="2" t="s">
        <v>138</v>
      </c>
      <c r="CT95" s="2" t="s">
        <v>129</v>
      </c>
      <c r="CU95" s="2" t="s">
        <v>371</v>
      </c>
      <c r="CV95" s="2" t="s">
        <v>882</v>
      </c>
      <c r="CW95" s="2" t="s">
        <v>141</v>
      </c>
      <c r="CX95" s="2" t="s">
        <v>132</v>
      </c>
      <c r="CY95" s="4">
        <v>1</v>
      </c>
      <c r="CZ95" s="8">
        <v>109.72</v>
      </c>
      <c r="DA95" s="4"/>
      <c r="DB95" s="8"/>
      <c r="DC95" s="7"/>
      <c r="DD95" s="7"/>
      <c r="DE95" s="2" t="s">
        <v>138</v>
      </c>
      <c r="DF95" s="2" t="s">
        <v>129</v>
      </c>
      <c r="DG95" s="2" t="s">
        <v>372</v>
      </c>
      <c r="DH95" s="2" t="s">
        <v>641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138</v>
      </c>
      <c r="DR95" s="2" t="s">
        <v>129</v>
      </c>
      <c r="DS95" s="2" t="s">
        <v>281</v>
      </c>
      <c r="DT95" s="2" t="s">
        <v>132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138</v>
      </c>
      <c r="ED95" s="2" t="s">
        <v>129</v>
      </c>
      <c r="EE95" s="2" t="s">
        <v>190</v>
      </c>
      <c r="EF95" s="2" t="s">
        <v>1316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168</v>
      </c>
      <c r="EP95" s="2" t="s">
        <v>129</v>
      </c>
      <c r="EQ95" s="2" t="s">
        <v>132</v>
      </c>
      <c r="ER95" s="2" t="s">
        <v>132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138</v>
      </c>
      <c r="FB95" s="2" t="s">
        <v>170</v>
      </c>
      <c r="FC95" s="2" t="s">
        <v>286</v>
      </c>
      <c r="FD95" s="2" t="s">
        <v>1317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168</v>
      </c>
      <c r="FN95" s="2" t="s">
        <v>129</v>
      </c>
      <c r="FO95" s="2" t="s">
        <v>132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138</v>
      </c>
      <c r="FZ95" s="2" t="s">
        <v>129</v>
      </c>
      <c r="GA95" s="2" t="s">
        <v>288</v>
      </c>
      <c r="GB95" s="2" t="s">
        <v>132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168</v>
      </c>
      <c r="GL95" s="2" t="s">
        <v>129</v>
      </c>
      <c r="GM95" s="2" t="s">
        <v>132</v>
      </c>
      <c r="GN95" s="2" t="s">
        <v>132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168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138</v>
      </c>
      <c r="HJ95" s="2" t="s">
        <v>129</v>
      </c>
      <c r="HK95" s="2" t="s">
        <v>484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138</v>
      </c>
      <c r="HV95" s="2" t="s">
        <v>129</v>
      </c>
      <c r="HW95" s="2" t="s">
        <v>291</v>
      </c>
      <c r="HX95" s="2" t="s">
        <v>132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138</v>
      </c>
      <c r="IH95" s="2" t="s">
        <v>129</v>
      </c>
      <c r="II95" s="2" t="s">
        <v>164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168</v>
      </c>
      <c r="IT95" s="2" t="s">
        <v>129</v>
      </c>
      <c r="IU95" s="2" t="s">
        <v>132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138</v>
      </c>
      <c r="JF95" s="2" t="s">
        <v>129</v>
      </c>
      <c r="JG95" s="2" t="s">
        <v>371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210</v>
      </c>
      <c r="KD95" s="2" t="s">
        <v>129</v>
      </c>
      <c r="KE95" s="2" t="s">
        <v>132</v>
      </c>
      <c r="KF95" s="2" t="s">
        <v>132</v>
      </c>
      <c r="KG95" s="2" t="s">
        <v>141</v>
      </c>
      <c r="KH95" s="2" t="s">
        <v>132</v>
      </c>
      <c r="KI95" s="4"/>
      <c r="KJ95" s="8"/>
      <c r="KK95" s="4"/>
      <c r="KL95" s="8"/>
      <c r="KM95" s="7"/>
      <c r="KN95" s="7"/>
      <c r="KO95" s="2" t="s">
        <v>168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168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129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168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168</v>
      </c>
      <c r="ML95" s="2" t="s">
        <v>129</v>
      </c>
      <c r="MM95" s="2" t="s">
        <v>132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169</v>
      </c>
      <c r="MX95" s="2" t="s">
        <v>129</v>
      </c>
      <c r="MY95" s="2" t="s">
        <v>132</v>
      </c>
      <c r="MZ95" s="2" t="s">
        <v>132</v>
      </c>
      <c r="NA95" s="2" t="s">
        <v>141</v>
      </c>
      <c r="NB95" s="2" t="s">
        <v>132</v>
      </c>
      <c r="NC95" s="4"/>
      <c r="ND95" s="8"/>
      <c r="NE95" s="4"/>
      <c r="NF95" s="8"/>
      <c r="NG95" s="7"/>
      <c r="NH95" s="7"/>
      <c r="NI95" s="2" t="s">
        <v>169</v>
      </c>
      <c r="NJ95" s="2" t="s">
        <v>129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169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168</v>
      </c>
      <c r="OT95" s="2" t="s">
        <v>129</v>
      </c>
      <c r="OU95" s="2" t="s">
        <v>132</v>
      </c>
      <c r="OV95" s="2" t="s">
        <v>132</v>
      </c>
      <c r="OW95" s="2" t="s">
        <v>141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138</v>
      </c>
      <c r="PR95" s="2" t="s">
        <v>170</v>
      </c>
      <c r="PS95" s="2" t="s">
        <v>209</v>
      </c>
      <c r="PT95" s="2" t="s">
        <v>132</v>
      </c>
      <c r="PU95" s="2" t="s">
        <v>141</v>
      </c>
      <c r="PV95" s="2" t="s">
        <v>132</v>
      </c>
      <c r="PW95" s="4"/>
      <c r="PX95" s="8"/>
      <c r="PY95" s="4"/>
      <c r="PZ95" s="8"/>
      <c r="QA95" s="7"/>
      <c r="QB95" s="7"/>
      <c r="QC95" s="2" t="s">
        <v>168</v>
      </c>
      <c r="QD95" s="2" t="s">
        <v>129</v>
      </c>
      <c r="QE95" s="2" t="s">
        <v>132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169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132</v>
      </c>
      <c r="RG95" s="4"/>
      <c r="RH95" s="8"/>
      <c r="RI95" s="4"/>
      <c r="RJ95" s="8"/>
      <c r="RK95" s="7"/>
      <c r="RL95" s="7"/>
      <c r="RM95" s="2" t="s">
        <v>138</v>
      </c>
      <c r="RN95" s="2" t="s">
        <v>170</v>
      </c>
      <c r="RO95" s="2" t="s">
        <v>374</v>
      </c>
      <c r="RP95" s="2" t="s">
        <v>132</v>
      </c>
      <c r="RQ95" s="2" t="s">
        <v>141</v>
      </c>
      <c r="RR95" s="2" t="s">
        <v>132</v>
      </c>
    </row>
    <row r="96">
      <c r="A96" s="2" t="s">
        <v>1318</v>
      </c>
      <c r="B96" s="2" t="s">
        <v>121</v>
      </c>
      <c r="C96" s="2" t="s">
        <v>905</v>
      </c>
      <c r="D96" s="2" t="s">
        <v>123</v>
      </c>
      <c r="E96" s="2" t="s">
        <v>124</v>
      </c>
      <c r="F96" s="2" t="s">
        <v>1319</v>
      </c>
      <c r="G96" s="2" t="s">
        <v>1319</v>
      </c>
      <c r="H96" s="2" t="s">
        <v>1319</v>
      </c>
      <c r="I96" s="2" t="s">
        <v>1320</v>
      </c>
      <c r="J96" s="2" t="s">
        <v>127</v>
      </c>
      <c r="K96" s="2" t="s">
        <v>1321</v>
      </c>
      <c r="L96" s="3">
        <v>132</v>
      </c>
      <c r="M96" s="3">
        <v>138.6</v>
      </c>
      <c r="N96" s="3">
        <v>279.99</v>
      </c>
      <c r="O96" s="2" t="s">
        <v>129</v>
      </c>
      <c r="P96" s="2" t="s">
        <v>385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180</v>
      </c>
      <c r="V96" s="2" t="s">
        <v>181</v>
      </c>
      <c r="W96" s="2" t="s">
        <v>272</v>
      </c>
      <c r="X96" s="2" t="s">
        <v>719</v>
      </c>
      <c r="Y96" s="2" t="s">
        <v>952</v>
      </c>
      <c r="Z96" s="4">
        <v>89</v>
      </c>
      <c r="AA96" s="4">
        <f>=ROUNDDOWN(89,0)</f>
      </c>
      <c r="AB96" s="5">
        <v>1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2</v>
      </c>
      <c r="AQ96" s="8">
        <v>277.2</v>
      </c>
      <c r="AR96" s="4"/>
      <c r="AS96" s="8"/>
      <c r="AT96" s="7"/>
      <c r="AU96" s="7"/>
      <c r="AV96" s="4">
        <v>2</v>
      </c>
      <c r="AW96" s="8">
        <v>277.2</v>
      </c>
      <c r="AX96" s="4"/>
      <c r="AY96" s="8"/>
      <c r="AZ96" s="7"/>
      <c r="BA96" s="7"/>
      <c r="BB96" s="7">
        <v>1</v>
      </c>
      <c r="BC96" s="4">
        <v>2</v>
      </c>
      <c r="BD96" s="8">
        <v>277.2</v>
      </c>
      <c r="BE96" s="4"/>
      <c r="BF96" s="8"/>
      <c r="BG96" s="7"/>
      <c r="BH96" s="7"/>
      <c r="BI96" s="7">
        <v>1</v>
      </c>
      <c r="BJ96" s="4">
        <v>2</v>
      </c>
      <c r="BK96" s="8">
        <v>277.2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138</v>
      </c>
      <c r="BV96" s="2" t="s">
        <v>129</v>
      </c>
      <c r="BW96" s="2" t="s">
        <v>1322</v>
      </c>
      <c r="BX96" s="2" t="s">
        <v>389</v>
      </c>
      <c r="BY96" s="2" t="s">
        <v>141</v>
      </c>
      <c r="BZ96" s="2" t="s">
        <v>132</v>
      </c>
      <c r="CA96" s="4"/>
      <c r="CB96" s="8"/>
      <c r="CC96" s="4"/>
      <c r="CD96" s="8"/>
      <c r="CE96" s="7"/>
      <c r="CF96" s="7"/>
      <c r="CG96" s="2" t="s">
        <v>210</v>
      </c>
      <c r="CH96" s="2" t="s">
        <v>129</v>
      </c>
      <c r="CI96" s="2" t="s">
        <v>132</v>
      </c>
      <c r="CJ96" s="2" t="s">
        <v>132</v>
      </c>
      <c r="CK96" s="2" t="s">
        <v>141</v>
      </c>
      <c r="CL96" s="2" t="s">
        <v>132</v>
      </c>
      <c r="CM96" s="4">
        <v>2</v>
      </c>
      <c r="CN96" s="8">
        <v>277.2</v>
      </c>
      <c r="CO96" s="4"/>
      <c r="CP96" s="8"/>
      <c r="CQ96" s="7"/>
      <c r="CR96" s="7"/>
      <c r="CS96" s="2" t="s">
        <v>138</v>
      </c>
      <c r="CT96" s="2" t="s">
        <v>129</v>
      </c>
      <c r="CU96" s="2" t="s">
        <v>1323</v>
      </c>
      <c r="CV96" s="2" t="s">
        <v>1324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138</v>
      </c>
      <c r="DF96" s="2" t="s">
        <v>129</v>
      </c>
      <c r="DG96" s="2" t="s">
        <v>1325</v>
      </c>
      <c r="DH96" s="2" t="s">
        <v>731</v>
      </c>
      <c r="DI96" s="2" t="s">
        <v>141</v>
      </c>
      <c r="DJ96" s="2" t="s">
        <v>132</v>
      </c>
      <c r="DK96" s="4"/>
      <c r="DL96" s="8"/>
      <c r="DM96" s="4"/>
      <c r="DN96" s="8"/>
      <c r="DO96" s="7"/>
      <c r="DP96" s="7"/>
      <c r="DQ96" s="2" t="s">
        <v>138</v>
      </c>
      <c r="DR96" s="2" t="s">
        <v>129</v>
      </c>
      <c r="DS96" s="2" t="s">
        <v>396</v>
      </c>
      <c r="DT96" s="2" t="s">
        <v>132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138</v>
      </c>
      <c r="ED96" s="2" t="s">
        <v>129</v>
      </c>
      <c r="EE96" s="2" t="s">
        <v>812</v>
      </c>
      <c r="EF96" s="2" t="s">
        <v>132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168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481</v>
      </c>
      <c r="FB96" s="2" t="s">
        <v>129</v>
      </c>
      <c r="FC96" s="2" t="s">
        <v>132</v>
      </c>
      <c r="FD96" s="2" t="s">
        <v>132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138</v>
      </c>
      <c r="FN96" s="2" t="s">
        <v>129</v>
      </c>
      <c r="FO96" s="2" t="s">
        <v>398</v>
      </c>
      <c r="FP96" s="2" t="s">
        <v>132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210</v>
      </c>
      <c r="FZ96" s="2" t="s">
        <v>129</v>
      </c>
      <c r="GA96" s="2" t="s">
        <v>132</v>
      </c>
      <c r="GB96" s="2" t="s">
        <v>132</v>
      </c>
      <c r="GC96" s="2" t="s">
        <v>141</v>
      </c>
      <c r="GD96" s="2" t="s">
        <v>132</v>
      </c>
      <c r="GE96" s="4"/>
      <c r="GF96" s="8"/>
      <c r="GG96" s="4"/>
      <c r="GH96" s="8"/>
      <c r="GI96" s="7"/>
      <c r="GJ96" s="7"/>
      <c r="GK96" s="2" t="s">
        <v>138</v>
      </c>
      <c r="GL96" s="2" t="s">
        <v>129</v>
      </c>
      <c r="GM96" s="2" t="s">
        <v>399</v>
      </c>
      <c r="GN96" s="2" t="s">
        <v>132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159</v>
      </c>
      <c r="GX96" s="2" t="s">
        <v>129</v>
      </c>
      <c r="GY96" s="2" t="s">
        <v>132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210</v>
      </c>
      <c r="HJ96" s="2" t="s">
        <v>129</v>
      </c>
      <c r="HK96" s="2" t="s">
        <v>132</v>
      </c>
      <c r="HL96" s="2" t="s">
        <v>132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138</v>
      </c>
      <c r="HV96" s="2" t="s">
        <v>129</v>
      </c>
      <c r="HW96" s="2" t="s">
        <v>724</v>
      </c>
      <c r="HX96" s="2" t="s">
        <v>132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138</v>
      </c>
      <c r="IH96" s="2" t="s">
        <v>129</v>
      </c>
      <c r="II96" s="2" t="s">
        <v>164</v>
      </c>
      <c r="IJ96" s="2" t="s">
        <v>132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168</v>
      </c>
      <c r="IT96" s="2" t="s">
        <v>129</v>
      </c>
      <c r="IU96" s="2" t="s">
        <v>132</v>
      </c>
      <c r="IV96" s="2" t="s">
        <v>132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138</v>
      </c>
      <c r="JF96" s="2" t="s">
        <v>129</v>
      </c>
      <c r="JG96" s="2" t="s">
        <v>1323</v>
      </c>
      <c r="JH96" s="2" t="s">
        <v>132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132</v>
      </c>
      <c r="KD96" s="2" t="s">
        <v>132</v>
      </c>
      <c r="KE96" s="2" t="s">
        <v>132</v>
      </c>
      <c r="KF96" s="2" t="s">
        <v>132</v>
      </c>
      <c r="KG96" s="2" t="s">
        <v>132</v>
      </c>
      <c r="KH96" s="2" t="s">
        <v>132</v>
      </c>
      <c r="KI96" s="4"/>
      <c r="KJ96" s="8"/>
      <c r="KK96" s="4"/>
      <c r="KL96" s="8"/>
      <c r="KM96" s="7"/>
      <c r="KN96" s="7"/>
      <c r="KO96" s="2" t="s">
        <v>168</v>
      </c>
      <c r="KP96" s="2" t="s">
        <v>129</v>
      </c>
      <c r="KQ96" s="2" t="s">
        <v>132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168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168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168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169</v>
      </c>
      <c r="NJ96" s="2" t="s">
        <v>129</v>
      </c>
      <c r="NK96" s="2" t="s">
        <v>132</v>
      </c>
      <c r="NL96" s="2" t="s">
        <v>132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169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168</v>
      </c>
      <c r="OT96" s="2" t="s">
        <v>129</v>
      </c>
      <c r="OU96" s="2" t="s">
        <v>132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168</v>
      </c>
      <c r="PF96" s="2" t="s">
        <v>129</v>
      </c>
      <c r="PG96" s="2" t="s">
        <v>132</v>
      </c>
      <c r="PH96" s="2" t="s">
        <v>132</v>
      </c>
      <c r="PI96" s="2" t="s">
        <v>141</v>
      </c>
      <c r="PJ96" s="2" t="s">
        <v>132</v>
      </c>
      <c r="PK96" s="4"/>
      <c r="PL96" s="8"/>
      <c r="PM96" s="4"/>
      <c r="PN96" s="8"/>
      <c r="PO96" s="7"/>
      <c r="PP96" s="7"/>
      <c r="PQ96" s="2" t="s">
        <v>168</v>
      </c>
      <c r="PR96" s="2" t="s">
        <v>129</v>
      </c>
      <c r="PS96" s="2" t="s">
        <v>132</v>
      </c>
      <c r="PT96" s="2" t="s">
        <v>132</v>
      </c>
      <c r="PU96" s="2" t="s">
        <v>141</v>
      </c>
      <c r="PV96" s="2" t="s">
        <v>132</v>
      </c>
      <c r="PW96" s="4"/>
      <c r="PX96" s="8"/>
      <c r="PY96" s="4"/>
      <c r="PZ96" s="8"/>
      <c r="QA96" s="7"/>
      <c r="QB96" s="7"/>
      <c r="QC96" s="2" t="s">
        <v>168</v>
      </c>
      <c r="QD96" s="2" t="s">
        <v>129</v>
      </c>
      <c r="QE96" s="2" t="s">
        <v>132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169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132</v>
      </c>
      <c r="RG96" s="4"/>
      <c r="RH96" s="8"/>
      <c r="RI96" s="4"/>
      <c r="RJ96" s="8"/>
      <c r="RK96" s="7"/>
      <c r="RL96" s="7"/>
      <c r="RM96" s="2" t="s">
        <v>168</v>
      </c>
      <c r="RN96" s="2" t="s">
        <v>129</v>
      </c>
      <c r="RO96" s="2" t="s">
        <v>132</v>
      </c>
      <c r="RP96" s="2" t="s">
        <v>132</v>
      </c>
      <c r="RQ96" s="2" t="s">
        <v>141</v>
      </c>
      <c r="RR96" s="2" t="s">
        <v>132</v>
      </c>
    </row>
    <row r="97">
      <c r="A97" s="2" t="s">
        <v>1326</v>
      </c>
      <c r="B97" s="2" t="s">
        <v>121</v>
      </c>
      <c r="C97" s="2" t="s">
        <v>905</v>
      </c>
      <c r="D97" s="2" t="s">
        <v>123</v>
      </c>
      <c r="E97" s="2" t="s">
        <v>124</v>
      </c>
      <c r="F97" s="2" t="s">
        <v>1327</v>
      </c>
      <c r="G97" s="2" t="s">
        <v>1327</v>
      </c>
      <c r="H97" s="2" t="s">
        <v>1327</v>
      </c>
      <c r="I97" s="2" t="s">
        <v>1328</v>
      </c>
      <c r="J97" s="2" t="s">
        <v>127</v>
      </c>
      <c r="K97" s="2" t="s">
        <v>384</v>
      </c>
      <c r="L97" s="3">
        <v>145</v>
      </c>
      <c r="M97" s="3">
        <v>152.25</v>
      </c>
      <c r="N97" s="3">
        <v>299</v>
      </c>
      <c r="O97" s="2" t="s">
        <v>129</v>
      </c>
      <c r="P97" s="2" t="s">
        <v>385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180</v>
      </c>
      <c r="V97" s="2" t="s">
        <v>181</v>
      </c>
      <c r="W97" s="2" t="s">
        <v>332</v>
      </c>
      <c r="X97" s="2" t="s">
        <v>297</v>
      </c>
      <c r="Y97" s="2" t="s">
        <v>386</v>
      </c>
      <c r="Z97" s="4">
        <v>92</v>
      </c>
      <c r="AA97" s="4">
        <f>=ROUNDDOWN(92,0)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</v>
      </c>
      <c r="AQ97" s="8">
        <v>152.25</v>
      </c>
      <c r="AR97" s="4"/>
      <c r="AS97" s="8"/>
      <c r="AT97" s="7"/>
      <c r="AU97" s="7"/>
      <c r="AV97" s="4">
        <v>1</v>
      </c>
      <c r="AW97" s="8">
        <v>152.25</v>
      </c>
      <c r="AX97" s="4"/>
      <c r="AY97" s="8"/>
      <c r="AZ97" s="7"/>
      <c r="BA97" s="7"/>
      <c r="BB97" s="7">
        <v>1</v>
      </c>
      <c r="BC97" s="4">
        <v>1</v>
      </c>
      <c r="BD97" s="8">
        <v>152.25</v>
      </c>
      <c r="BE97" s="4"/>
      <c r="BF97" s="8"/>
      <c r="BG97" s="7"/>
      <c r="BH97" s="7"/>
      <c r="BI97" s="7">
        <v>1</v>
      </c>
      <c r="BJ97" s="4">
        <v>1</v>
      </c>
      <c r="BK97" s="8">
        <v>152.25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129</v>
      </c>
      <c r="BW97" s="2" t="s">
        <v>389</v>
      </c>
      <c r="BX97" s="2" t="s">
        <v>132</v>
      </c>
      <c r="BY97" s="2" t="s">
        <v>141</v>
      </c>
      <c r="BZ97" s="2" t="s">
        <v>132</v>
      </c>
      <c r="CA97" s="4"/>
      <c r="CB97" s="8"/>
      <c r="CC97" s="4"/>
      <c r="CD97" s="8"/>
      <c r="CE97" s="7"/>
      <c r="CF97" s="7"/>
      <c r="CG97" s="2" t="s">
        <v>1071</v>
      </c>
      <c r="CH97" s="2" t="s">
        <v>129</v>
      </c>
      <c r="CI97" s="2" t="s">
        <v>132</v>
      </c>
      <c r="CJ97" s="2" t="s">
        <v>132</v>
      </c>
      <c r="CK97" s="2" t="s">
        <v>141</v>
      </c>
      <c r="CL97" s="2" t="s">
        <v>132</v>
      </c>
      <c r="CM97" s="4">
        <v>1</v>
      </c>
      <c r="CN97" s="8">
        <v>152.25</v>
      </c>
      <c r="CO97" s="4"/>
      <c r="CP97" s="8"/>
      <c r="CQ97" s="7"/>
      <c r="CR97" s="7"/>
      <c r="CS97" s="2" t="s">
        <v>138</v>
      </c>
      <c r="CT97" s="2" t="s">
        <v>129</v>
      </c>
      <c r="CU97" s="2" t="s">
        <v>392</v>
      </c>
      <c r="CV97" s="2" t="s">
        <v>307</v>
      </c>
      <c r="CW97" s="2" t="s">
        <v>141</v>
      </c>
      <c r="CX97" s="2" t="s">
        <v>132</v>
      </c>
      <c r="CY97" s="4"/>
      <c r="CZ97" s="8"/>
      <c r="DA97" s="4"/>
      <c r="DB97" s="8"/>
      <c r="DC97" s="7"/>
      <c r="DD97" s="7"/>
      <c r="DE97" s="2" t="s">
        <v>138</v>
      </c>
      <c r="DF97" s="2" t="s">
        <v>129</v>
      </c>
      <c r="DG97" s="2" t="s">
        <v>394</v>
      </c>
      <c r="DH97" s="2" t="s">
        <v>132</v>
      </c>
      <c r="DI97" s="2" t="s">
        <v>141</v>
      </c>
      <c r="DJ97" s="2" t="s">
        <v>132</v>
      </c>
      <c r="DK97" s="4"/>
      <c r="DL97" s="8"/>
      <c r="DM97" s="4"/>
      <c r="DN97" s="8"/>
      <c r="DO97" s="7"/>
      <c r="DP97" s="7"/>
      <c r="DQ97" s="2" t="s">
        <v>138</v>
      </c>
      <c r="DR97" s="2" t="s">
        <v>129</v>
      </c>
      <c r="DS97" s="2" t="s">
        <v>396</v>
      </c>
      <c r="DT97" s="2" t="s">
        <v>132</v>
      </c>
      <c r="DU97" s="2" t="s">
        <v>141</v>
      </c>
      <c r="DV97" s="2" t="s">
        <v>132</v>
      </c>
      <c r="DW97" s="4"/>
      <c r="DX97" s="8"/>
      <c r="DY97" s="4"/>
      <c r="DZ97" s="8"/>
      <c r="EA97" s="7"/>
      <c r="EB97" s="7"/>
      <c r="EC97" s="2" t="s">
        <v>138</v>
      </c>
      <c r="ED97" s="2" t="s">
        <v>129</v>
      </c>
      <c r="EE97" s="2" t="s">
        <v>640</v>
      </c>
      <c r="EF97" s="2" t="s">
        <v>132</v>
      </c>
      <c r="EG97" s="2" t="s">
        <v>141</v>
      </c>
      <c r="EH97" s="2" t="s">
        <v>132</v>
      </c>
      <c r="EI97" s="4"/>
      <c r="EJ97" s="8"/>
      <c r="EK97" s="4"/>
      <c r="EL97" s="8"/>
      <c r="EM97" s="7"/>
      <c r="EN97" s="7"/>
      <c r="EO97" s="2" t="s">
        <v>168</v>
      </c>
      <c r="EP97" s="2" t="s">
        <v>129</v>
      </c>
      <c r="EQ97" s="2" t="s">
        <v>132</v>
      </c>
      <c r="ER97" s="2" t="s">
        <v>132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153</v>
      </c>
      <c r="FB97" s="2" t="s">
        <v>129</v>
      </c>
      <c r="FC97" s="2" t="s">
        <v>132</v>
      </c>
      <c r="FD97" s="2" t="s">
        <v>132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138</v>
      </c>
      <c r="FN97" s="2" t="s">
        <v>129</v>
      </c>
      <c r="FO97" s="2" t="s">
        <v>398</v>
      </c>
      <c r="FP97" s="2" t="s">
        <v>132</v>
      </c>
      <c r="FQ97" s="2" t="s">
        <v>141</v>
      </c>
      <c r="FR97" s="2" t="s">
        <v>132</v>
      </c>
      <c r="FS97" s="4"/>
      <c r="FT97" s="8"/>
      <c r="FU97" s="4"/>
      <c r="FV97" s="8"/>
      <c r="FW97" s="7"/>
      <c r="FX97" s="7"/>
      <c r="FY97" s="2" t="s">
        <v>210</v>
      </c>
      <c r="FZ97" s="2" t="s">
        <v>129</v>
      </c>
      <c r="GA97" s="2" t="s">
        <v>132</v>
      </c>
      <c r="GB97" s="2" t="s">
        <v>132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138</v>
      </c>
      <c r="GL97" s="2" t="s">
        <v>129</v>
      </c>
      <c r="GM97" s="2" t="s">
        <v>399</v>
      </c>
      <c r="GN97" s="2" t="s">
        <v>132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159</v>
      </c>
      <c r="GX97" s="2" t="s">
        <v>129</v>
      </c>
      <c r="GY97" s="2" t="s">
        <v>132</v>
      </c>
      <c r="GZ97" s="2" t="s">
        <v>132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210</v>
      </c>
      <c r="HJ97" s="2" t="s">
        <v>129</v>
      </c>
      <c r="HK97" s="2" t="s">
        <v>132</v>
      </c>
      <c r="HL97" s="2" t="s">
        <v>132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138</v>
      </c>
      <c r="HV97" s="2" t="s">
        <v>129</v>
      </c>
      <c r="HW97" s="2" t="s">
        <v>400</v>
      </c>
      <c r="HX97" s="2" t="s">
        <v>132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138</v>
      </c>
      <c r="IH97" s="2" t="s">
        <v>129</v>
      </c>
      <c r="II97" s="2" t="s">
        <v>392</v>
      </c>
      <c r="IJ97" s="2" t="s">
        <v>132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168</v>
      </c>
      <c r="IT97" s="2" t="s">
        <v>129</v>
      </c>
      <c r="IU97" s="2" t="s">
        <v>132</v>
      </c>
      <c r="IV97" s="2" t="s">
        <v>132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138</v>
      </c>
      <c r="JF97" s="2" t="s">
        <v>129</v>
      </c>
      <c r="JG97" s="2" t="s">
        <v>392</v>
      </c>
      <c r="JH97" s="2" t="s">
        <v>132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168</v>
      </c>
      <c r="JR97" s="2" t="s">
        <v>129</v>
      </c>
      <c r="JS97" s="2" t="s">
        <v>132</v>
      </c>
      <c r="JT97" s="2" t="s">
        <v>132</v>
      </c>
      <c r="JU97" s="2" t="s">
        <v>141</v>
      </c>
      <c r="JV97" s="2" t="s">
        <v>132</v>
      </c>
      <c r="JW97" s="4"/>
      <c r="JX97" s="8"/>
      <c r="JY97" s="4"/>
      <c r="JZ97" s="8"/>
      <c r="KA97" s="7"/>
      <c r="KB97" s="7"/>
      <c r="KC97" s="2" t="s">
        <v>132</v>
      </c>
      <c r="KD97" s="2" t="s">
        <v>132</v>
      </c>
      <c r="KE97" s="2" t="s">
        <v>132</v>
      </c>
      <c r="KF97" s="2" t="s">
        <v>132</v>
      </c>
      <c r="KG97" s="2" t="s">
        <v>132</v>
      </c>
      <c r="KH97" s="2" t="s">
        <v>132</v>
      </c>
      <c r="KI97" s="4"/>
      <c r="KJ97" s="8"/>
      <c r="KK97" s="4"/>
      <c r="KL97" s="8"/>
      <c r="KM97" s="7"/>
      <c r="KN97" s="7"/>
      <c r="KO97" s="2" t="s">
        <v>168</v>
      </c>
      <c r="KP97" s="2" t="s">
        <v>129</v>
      </c>
      <c r="KQ97" s="2" t="s">
        <v>132</v>
      </c>
      <c r="KR97" s="2" t="s">
        <v>132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168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168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168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169</v>
      </c>
      <c r="NJ97" s="2" t="s">
        <v>129</v>
      </c>
      <c r="NK97" s="2" t="s">
        <v>132</v>
      </c>
      <c r="NL97" s="2" t="s">
        <v>132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168</v>
      </c>
      <c r="NV97" s="2" t="s">
        <v>129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169</v>
      </c>
      <c r="OH97" s="2" t="s">
        <v>129</v>
      </c>
      <c r="OI97" s="2" t="s">
        <v>132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168</v>
      </c>
      <c r="OT97" s="2" t="s">
        <v>129</v>
      </c>
      <c r="OU97" s="2" t="s">
        <v>132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168</v>
      </c>
      <c r="PF97" s="2" t="s">
        <v>129</v>
      </c>
      <c r="PG97" s="2" t="s">
        <v>132</v>
      </c>
      <c r="PH97" s="2" t="s">
        <v>132</v>
      </c>
      <c r="PI97" s="2" t="s">
        <v>141</v>
      </c>
      <c r="PJ97" s="2" t="s">
        <v>132</v>
      </c>
      <c r="PK97" s="4"/>
      <c r="PL97" s="8"/>
      <c r="PM97" s="4"/>
      <c r="PN97" s="8"/>
      <c r="PO97" s="7"/>
      <c r="PP97" s="7"/>
      <c r="PQ97" s="2" t="s">
        <v>168</v>
      </c>
      <c r="PR97" s="2" t="s">
        <v>129</v>
      </c>
      <c r="PS97" s="2" t="s">
        <v>132</v>
      </c>
      <c r="PT97" s="2" t="s">
        <v>132</v>
      </c>
      <c r="PU97" s="2" t="s">
        <v>141</v>
      </c>
      <c r="PV97" s="2" t="s">
        <v>132</v>
      </c>
      <c r="PW97" s="4"/>
      <c r="PX97" s="8"/>
      <c r="PY97" s="4"/>
      <c r="PZ97" s="8"/>
      <c r="QA97" s="7"/>
      <c r="QB97" s="7"/>
      <c r="QC97" s="2" t="s">
        <v>168</v>
      </c>
      <c r="QD97" s="2" t="s">
        <v>129</v>
      </c>
      <c r="QE97" s="2" t="s">
        <v>132</v>
      </c>
      <c r="QF97" s="2" t="s">
        <v>132</v>
      </c>
      <c r="QG97" s="2" t="s">
        <v>141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169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132</v>
      </c>
      <c r="RG97" s="4"/>
      <c r="RH97" s="8"/>
      <c r="RI97" s="4"/>
      <c r="RJ97" s="8"/>
      <c r="RK97" s="7"/>
      <c r="RL97" s="7"/>
      <c r="RM97" s="2" t="s">
        <v>168</v>
      </c>
      <c r="RN97" s="2" t="s">
        <v>129</v>
      </c>
      <c r="RO97" s="2" t="s">
        <v>132</v>
      </c>
      <c r="RP97" s="2" t="s">
        <v>132</v>
      </c>
      <c r="RQ97" s="2" t="s">
        <v>141</v>
      </c>
      <c r="RR97" s="2" t="s">
        <v>132</v>
      </c>
    </row>
    <row r="98">
      <c r="A98" s="2" t="s">
        <v>1329</v>
      </c>
      <c r="B98" s="2" t="s">
        <v>121</v>
      </c>
      <c r="C98" s="2" t="s">
        <v>905</v>
      </c>
      <c r="D98" s="2" t="s">
        <v>123</v>
      </c>
      <c r="E98" s="2" t="s">
        <v>124</v>
      </c>
      <c r="F98" s="2" t="s">
        <v>1330</v>
      </c>
      <c r="G98" s="2" t="s">
        <v>1330</v>
      </c>
      <c r="H98" s="2" t="s">
        <v>1330</v>
      </c>
      <c r="I98" s="2" t="s">
        <v>1331</v>
      </c>
      <c r="J98" s="2" t="s">
        <v>127</v>
      </c>
      <c r="K98" s="2" t="s">
        <v>368</v>
      </c>
      <c r="L98" s="3">
        <v>87.4</v>
      </c>
      <c r="M98" s="3">
        <v>91.77</v>
      </c>
      <c r="N98" s="3">
        <v>199.99</v>
      </c>
      <c r="O98" s="2" t="s">
        <v>129</v>
      </c>
      <c r="P98" s="2" t="s">
        <v>271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180</v>
      </c>
      <c r="V98" s="2" t="s">
        <v>181</v>
      </c>
      <c r="W98" s="2" t="s">
        <v>332</v>
      </c>
      <c r="X98" s="2" t="s">
        <v>297</v>
      </c>
      <c r="Y98" s="2" t="s">
        <v>369</v>
      </c>
      <c r="Z98" s="4">
        <v>97</v>
      </c>
      <c r="AA98" s="4">
        <f>=ROUNDDOWN({0},0)</f>
      </c>
      <c r="AB98" s="5"/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1</v>
      </c>
      <c r="AQ98" s="8">
        <v>91.77</v>
      </c>
      <c r="AR98" s="4"/>
      <c r="AS98" s="8"/>
      <c r="AT98" s="7"/>
      <c r="AU98" s="7"/>
      <c r="AV98" s="4">
        <v>1</v>
      </c>
      <c r="AW98" s="8">
        <v>91.77</v>
      </c>
      <c r="AX98" s="4"/>
      <c r="AY98" s="8"/>
      <c r="AZ98" s="7"/>
      <c r="BA98" s="7"/>
      <c r="BB98" s="7">
        <v>1</v>
      </c>
      <c r="BC98" s="4">
        <v>1</v>
      </c>
      <c r="BD98" s="8">
        <v>91.77</v>
      </c>
      <c r="BE98" s="4"/>
      <c r="BF98" s="8"/>
      <c r="BG98" s="7"/>
      <c r="BH98" s="7"/>
      <c r="BI98" s="7">
        <v>1</v>
      </c>
      <c r="BJ98" s="4">
        <v>1</v>
      </c>
      <c r="BK98" s="8">
        <v>91.77</v>
      </c>
      <c r="BL98" s="2" t="s">
        <v>18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138</v>
      </c>
      <c r="BV98" s="2" t="s">
        <v>129</v>
      </c>
      <c r="BW98" s="2" t="s">
        <v>370</v>
      </c>
      <c r="BX98" s="2" t="s">
        <v>132</v>
      </c>
      <c r="BY98" s="2" t="s">
        <v>141</v>
      </c>
      <c r="BZ98" s="2" t="s">
        <v>132</v>
      </c>
      <c r="CA98" s="4"/>
      <c r="CB98" s="8"/>
      <c r="CC98" s="4"/>
      <c r="CD98" s="8"/>
      <c r="CE98" s="7"/>
      <c r="CF98" s="7"/>
      <c r="CG98" s="2" t="s">
        <v>210</v>
      </c>
      <c r="CH98" s="2" t="s">
        <v>129</v>
      </c>
      <c r="CI98" s="2" t="s">
        <v>132</v>
      </c>
      <c r="CJ98" s="2" t="s">
        <v>132</v>
      </c>
      <c r="CK98" s="2" t="s">
        <v>141</v>
      </c>
      <c r="CL98" s="2" t="s">
        <v>132</v>
      </c>
      <c r="CM98" s="4">
        <v>1</v>
      </c>
      <c r="CN98" s="8">
        <v>91.77</v>
      </c>
      <c r="CO98" s="4"/>
      <c r="CP98" s="8"/>
      <c r="CQ98" s="7"/>
      <c r="CR98" s="7"/>
      <c r="CS98" s="2" t="s">
        <v>138</v>
      </c>
      <c r="CT98" s="2" t="s">
        <v>129</v>
      </c>
      <c r="CU98" s="2" t="s">
        <v>371</v>
      </c>
      <c r="CV98" s="2" t="s">
        <v>808</v>
      </c>
      <c r="CW98" s="2" t="s">
        <v>141</v>
      </c>
      <c r="CX98" s="2" t="s">
        <v>132</v>
      </c>
      <c r="CY98" s="4"/>
      <c r="CZ98" s="8"/>
      <c r="DA98" s="4"/>
      <c r="DB98" s="8"/>
      <c r="DC98" s="7"/>
      <c r="DD98" s="7"/>
      <c r="DE98" s="2" t="s">
        <v>138</v>
      </c>
      <c r="DF98" s="2" t="s">
        <v>129</v>
      </c>
      <c r="DG98" s="2" t="s">
        <v>372</v>
      </c>
      <c r="DH98" s="2" t="s">
        <v>132</v>
      </c>
      <c r="DI98" s="2" t="s">
        <v>141</v>
      </c>
      <c r="DJ98" s="2" t="s">
        <v>132</v>
      </c>
      <c r="DK98" s="4"/>
      <c r="DL98" s="8"/>
      <c r="DM98" s="4"/>
      <c r="DN98" s="8"/>
      <c r="DO98" s="7"/>
      <c r="DP98" s="7"/>
      <c r="DQ98" s="2" t="s">
        <v>159</v>
      </c>
      <c r="DR98" s="2" t="s">
        <v>129</v>
      </c>
      <c r="DS98" s="2" t="s">
        <v>132</v>
      </c>
      <c r="DT98" s="2" t="s">
        <v>132</v>
      </c>
      <c r="DU98" s="2" t="s">
        <v>141</v>
      </c>
      <c r="DV98" s="2" t="s">
        <v>132</v>
      </c>
      <c r="DW98" s="4"/>
      <c r="DX98" s="8"/>
      <c r="DY98" s="4"/>
      <c r="DZ98" s="8"/>
      <c r="EA98" s="7"/>
      <c r="EB98" s="7"/>
      <c r="EC98" s="2" t="s">
        <v>138</v>
      </c>
      <c r="ED98" s="2" t="s">
        <v>129</v>
      </c>
      <c r="EE98" s="2" t="s">
        <v>190</v>
      </c>
      <c r="EF98" s="2" t="s">
        <v>132</v>
      </c>
      <c r="EG98" s="2" t="s">
        <v>141</v>
      </c>
      <c r="EH98" s="2" t="s">
        <v>132</v>
      </c>
      <c r="EI98" s="4"/>
      <c r="EJ98" s="8"/>
      <c r="EK98" s="4"/>
      <c r="EL98" s="8"/>
      <c r="EM98" s="7"/>
      <c r="EN98" s="7"/>
      <c r="EO98" s="2" t="s">
        <v>168</v>
      </c>
      <c r="EP98" s="2" t="s">
        <v>129</v>
      </c>
      <c r="EQ98" s="2" t="s">
        <v>132</v>
      </c>
      <c r="ER98" s="2" t="s">
        <v>132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159</v>
      </c>
      <c r="FB98" s="2" t="s">
        <v>129</v>
      </c>
      <c r="FC98" s="2" t="s">
        <v>132</v>
      </c>
      <c r="FD98" s="2" t="s">
        <v>132</v>
      </c>
      <c r="FE98" s="2" t="s">
        <v>141</v>
      </c>
      <c r="FF98" s="2" t="s">
        <v>132</v>
      </c>
      <c r="FG98" s="4"/>
      <c r="FH98" s="8"/>
      <c r="FI98" s="4"/>
      <c r="FJ98" s="8"/>
      <c r="FK98" s="7"/>
      <c r="FL98" s="7"/>
      <c r="FM98" s="2" t="s">
        <v>168</v>
      </c>
      <c r="FN98" s="2" t="s">
        <v>129</v>
      </c>
      <c r="FO98" s="2" t="s">
        <v>132</v>
      </c>
      <c r="FP98" s="2" t="s">
        <v>132</v>
      </c>
      <c r="FQ98" s="2" t="s">
        <v>141</v>
      </c>
      <c r="FR98" s="2" t="s">
        <v>132</v>
      </c>
      <c r="FS98" s="4"/>
      <c r="FT98" s="8"/>
      <c r="FU98" s="4"/>
      <c r="FV98" s="8"/>
      <c r="FW98" s="7"/>
      <c r="FX98" s="7"/>
      <c r="FY98" s="2" t="s">
        <v>138</v>
      </c>
      <c r="FZ98" s="2" t="s">
        <v>129</v>
      </c>
      <c r="GA98" s="2" t="s">
        <v>288</v>
      </c>
      <c r="GB98" s="2" t="s">
        <v>132</v>
      </c>
      <c r="GC98" s="2" t="s">
        <v>141</v>
      </c>
      <c r="GD98" s="2" t="s">
        <v>132</v>
      </c>
      <c r="GE98" s="4"/>
      <c r="GF98" s="8"/>
      <c r="GG98" s="4"/>
      <c r="GH98" s="8"/>
      <c r="GI98" s="7"/>
      <c r="GJ98" s="7"/>
      <c r="GK98" s="2" t="s">
        <v>168</v>
      </c>
      <c r="GL98" s="2" t="s">
        <v>129</v>
      </c>
      <c r="GM98" s="2" t="s">
        <v>132</v>
      </c>
      <c r="GN98" s="2" t="s">
        <v>132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168</v>
      </c>
      <c r="GX98" s="2" t="s">
        <v>129</v>
      </c>
      <c r="GY98" s="2" t="s">
        <v>132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138</v>
      </c>
      <c r="HJ98" s="2" t="s">
        <v>129</v>
      </c>
      <c r="HK98" s="2" t="s">
        <v>484</v>
      </c>
      <c r="HL98" s="2" t="s">
        <v>132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138</v>
      </c>
      <c r="HV98" s="2" t="s">
        <v>129</v>
      </c>
      <c r="HW98" s="2" t="s">
        <v>291</v>
      </c>
      <c r="HX98" s="2" t="s">
        <v>132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138</v>
      </c>
      <c r="IH98" s="2" t="s">
        <v>129</v>
      </c>
      <c r="II98" s="2" t="s">
        <v>164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168</v>
      </c>
      <c r="IT98" s="2" t="s">
        <v>129</v>
      </c>
      <c r="IU98" s="2" t="s">
        <v>132</v>
      </c>
      <c r="IV98" s="2" t="s">
        <v>132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138</v>
      </c>
      <c r="JF98" s="2" t="s">
        <v>129</v>
      </c>
      <c r="JG98" s="2" t="s">
        <v>371</v>
      </c>
      <c r="JH98" s="2" t="s">
        <v>132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210</v>
      </c>
      <c r="KD98" s="2" t="s">
        <v>129</v>
      </c>
      <c r="KE98" s="2" t="s">
        <v>132</v>
      </c>
      <c r="KF98" s="2" t="s">
        <v>132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168</v>
      </c>
      <c r="KP98" s="2" t="s">
        <v>129</v>
      </c>
      <c r="KQ98" s="2" t="s">
        <v>132</v>
      </c>
      <c r="KR98" s="2" t="s">
        <v>132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168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169</v>
      </c>
      <c r="LN98" s="2" t="s">
        <v>129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168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168</v>
      </c>
      <c r="ML98" s="2" t="s">
        <v>129</v>
      </c>
      <c r="MM98" s="2" t="s">
        <v>132</v>
      </c>
      <c r="MN98" s="2" t="s">
        <v>132</v>
      </c>
      <c r="MO98" s="2" t="s">
        <v>141</v>
      </c>
      <c r="MP98" s="2" t="s">
        <v>132</v>
      </c>
      <c r="MQ98" s="4"/>
      <c r="MR98" s="8"/>
      <c r="MS98" s="4"/>
      <c r="MT98" s="8"/>
      <c r="MU98" s="7"/>
      <c r="MV98" s="7"/>
      <c r="MW98" s="2" t="s">
        <v>169</v>
      </c>
      <c r="MX98" s="2" t="s">
        <v>129</v>
      </c>
      <c r="MY98" s="2" t="s">
        <v>132</v>
      </c>
      <c r="MZ98" s="2" t="s">
        <v>132</v>
      </c>
      <c r="NA98" s="2" t="s">
        <v>141</v>
      </c>
      <c r="NB98" s="2" t="s">
        <v>132</v>
      </c>
      <c r="NC98" s="4"/>
      <c r="ND98" s="8"/>
      <c r="NE98" s="4"/>
      <c r="NF98" s="8"/>
      <c r="NG98" s="7"/>
      <c r="NH98" s="7"/>
      <c r="NI98" s="2" t="s">
        <v>169</v>
      </c>
      <c r="NJ98" s="2" t="s">
        <v>129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169</v>
      </c>
      <c r="OH98" s="2" t="s">
        <v>129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168</v>
      </c>
      <c r="OT98" s="2" t="s">
        <v>129</v>
      </c>
      <c r="OU98" s="2" t="s">
        <v>132</v>
      </c>
      <c r="OV98" s="2" t="s">
        <v>132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138</v>
      </c>
      <c r="PR98" s="2" t="s">
        <v>170</v>
      </c>
      <c r="PS98" s="2" t="s">
        <v>209</v>
      </c>
      <c r="PT98" s="2" t="s">
        <v>132</v>
      </c>
      <c r="PU98" s="2" t="s">
        <v>141</v>
      </c>
      <c r="PV98" s="2" t="s">
        <v>132</v>
      </c>
      <c r="PW98" s="4"/>
      <c r="PX98" s="8"/>
      <c r="PY98" s="4"/>
      <c r="PZ98" s="8"/>
      <c r="QA98" s="7"/>
      <c r="QB98" s="7"/>
      <c r="QC98" s="2" t="s">
        <v>168</v>
      </c>
      <c r="QD98" s="2" t="s">
        <v>129</v>
      </c>
      <c r="QE98" s="2" t="s">
        <v>132</v>
      </c>
      <c r="QF98" s="2" t="s">
        <v>132</v>
      </c>
      <c r="QG98" s="2" t="s">
        <v>141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169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132</v>
      </c>
      <c r="RG98" s="4"/>
      <c r="RH98" s="8"/>
      <c r="RI98" s="4"/>
      <c r="RJ98" s="8"/>
      <c r="RK98" s="7"/>
      <c r="RL98" s="7"/>
      <c r="RM98" s="2" t="s">
        <v>138</v>
      </c>
      <c r="RN98" s="2" t="s">
        <v>170</v>
      </c>
      <c r="RO98" s="2" t="s">
        <v>374</v>
      </c>
      <c r="RP98" s="2" t="s">
        <v>132</v>
      </c>
      <c r="RQ98" s="2" t="s">
        <v>141</v>
      </c>
      <c r="RR98" s="2" t="s">
        <v>132</v>
      </c>
    </row>
    <row r="99">
      <c r="A99" s="2" t="s">
        <v>1332</v>
      </c>
      <c r="B99" s="2" t="s">
        <v>121</v>
      </c>
      <c r="C99" s="2" t="s">
        <v>905</v>
      </c>
      <c r="D99" s="2" t="s">
        <v>123</v>
      </c>
      <c r="E99" s="2" t="s">
        <v>124</v>
      </c>
      <c r="F99" s="2" t="s">
        <v>1333</v>
      </c>
      <c r="G99" s="2" t="s">
        <v>1333</v>
      </c>
      <c r="H99" s="2" t="s">
        <v>1333</v>
      </c>
      <c r="I99" s="2" t="s">
        <v>1334</v>
      </c>
      <c r="J99" s="2" t="s">
        <v>127</v>
      </c>
      <c r="K99" s="2" t="s">
        <v>1335</v>
      </c>
      <c r="L99" s="3">
        <v>88.78</v>
      </c>
      <c r="M99" s="3">
        <v>93.22</v>
      </c>
      <c r="N99" s="3">
        <v>199</v>
      </c>
      <c r="O99" s="2" t="s">
        <v>129</v>
      </c>
      <c r="P99" s="2" t="s">
        <v>271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180</v>
      </c>
      <c r="V99" s="2" t="s">
        <v>181</v>
      </c>
      <c r="W99" s="2" t="s">
        <v>332</v>
      </c>
      <c r="X99" s="2" t="s">
        <v>1336</v>
      </c>
      <c r="Y99" s="2" t="s">
        <v>874</v>
      </c>
      <c r="Z99" s="4">
        <v>87</v>
      </c>
      <c r="AA99" s="4">
        <f>=ROUNDDOWN({0},0)</f>
      </c>
      <c r="AB99" s="5"/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1</v>
      </c>
      <c r="AQ99" s="8">
        <v>79</v>
      </c>
      <c r="AR99" s="4"/>
      <c r="AS99" s="8"/>
      <c r="AT99" s="7"/>
      <c r="AU99" s="7"/>
      <c r="AV99" s="4">
        <v>1</v>
      </c>
      <c r="AW99" s="8">
        <v>79</v>
      </c>
      <c r="AX99" s="4"/>
      <c r="AY99" s="8"/>
      <c r="AZ99" s="7"/>
      <c r="BA99" s="7"/>
      <c r="BB99" s="7">
        <v>1</v>
      </c>
      <c r="BC99" s="4">
        <v>1</v>
      </c>
      <c r="BD99" s="8">
        <v>79</v>
      </c>
      <c r="BE99" s="4"/>
      <c r="BF99" s="8"/>
      <c r="BG99" s="7"/>
      <c r="BH99" s="7"/>
      <c r="BI99" s="7">
        <v>1</v>
      </c>
      <c r="BJ99" s="4">
        <v>1</v>
      </c>
      <c r="BK99" s="8">
        <v>79</v>
      </c>
      <c r="BL99" s="2" t="s">
        <v>19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138</v>
      </c>
      <c r="BV99" s="2" t="s">
        <v>129</v>
      </c>
      <c r="BW99" s="2" t="s">
        <v>877</v>
      </c>
      <c r="BX99" s="2" t="s">
        <v>1337</v>
      </c>
      <c r="BY99" s="2" t="s">
        <v>141</v>
      </c>
      <c r="BZ99" s="2" t="s">
        <v>132</v>
      </c>
      <c r="CA99" s="4"/>
      <c r="CB99" s="8"/>
      <c r="CC99" s="4"/>
      <c r="CD99" s="8"/>
      <c r="CE99" s="7"/>
      <c r="CF99" s="7"/>
      <c r="CG99" s="2" t="s">
        <v>138</v>
      </c>
      <c r="CH99" s="2" t="s">
        <v>129</v>
      </c>
      <c r="CI99" s="2" t="s">
        <v>132</v>
      </c>
      <c r="CJ99" s="2" t="s">
        <v>738</v>
      </c>
      <c r="CK99" s="2" t="s">
        <v>141</v>
      </c>
      <c r="CL99" s="2" t="s">
        <v>132</v>
      </c>
      <c r="CM99" s="4"/>
      <c r="CN99" s="8"/>
      <c r="CO99" s="4"/>
      <c r="CP99" s="8"/>
      <c r="CQ99" s="7"/>
      <c r="CR99" s="7"/>
      <c r="CS99" s="2" t="s">
        <v>138</v>
      </c>
      <c r="CT99" s="2" t="s">
        <v>129</v>
      </c>
      <c r="CU99" s="2" t="s">
        <v>874</v>
      </c>
      <c r="CV99" s="2" t="s">
        <v>1338</v>
      </c>
      <c r="CW99" s="2" t="s">
        <v>141</v>
      </c>
      <c r="CX99" s="2" t="s">
        <v>132</v>
      </c>
      <c r="CY99" s="4">
        <v>1</v>
      </c>
      <c r="CZ99" s="8">
        <v>79</v>
      </c>
      <c r="DA99" s="4"/>
      <c r="DB99" s="8"/>
      <c r="DC99" s="7"/>
      <c r="DD99" s="7"/>
      <c r="DE99" s="2" t="s">
        <v>138</v>
      </c>
      <c r="DF99" s="2" t="s">
        <v>129</v>
      </c>
      <c r="DG99" s="2" t="s">
        <v>867</v>
      </c>
      <c r="DH99" s="2" t="s">
        <v>753</v>
      </c>
      <c r="DI99" s="2" t="s">
        <v>141</v>
      </c>
      <c r="DJ99" s="2" t="s">
        <v>132</v>
      </c>
      <c r="DK99" s="4"/>
      <c r="DL99" s="8"/>
      <c r="DM99" s="4"/>
      <c r="DN99" s="8"/>
      <c r="DO99" s="7"/>
      <c r="DP99" s="7"/>
      <c r="DQ99" s="2" t="s">
        <v>138</v>
      </c>
      <c r="DR99" s="2" t="s">
        <v>129</v>
      </c>
      <c r="DS99" s="2" t="s">
        <v>281</v>
      </c>
      <c r="DT99" s="2" t="s">
        <v>132</v>
      </c>
      <c r="DU99" s="2" t="s">
        <v>141</v>
      </c>
      <c r="DV99" s="2" t="s">
        <v>132</v>
      </c>
      <c r="DW99" s="4"/>
      <c r="DX99" s="8"/>
      <c r="DY99" s="4"/>
      <c r="DZ99" s="8"/>
      <c r="EA99" s="7"/>
      <c r="EB99" s="7"/>
      <c r="EC99" s="2" t="s">
        <v>138</v>
      </c>
      <c r="ED99" s="2" t="s">
        <v>129</v>
      </c>
      <c r="EE99" s="2" t="s">
        <v>874</v>
      </c>
      <c r="EF99" s="2" t="s">
        <v>505</v>
      </c>
      <c r="EG99" s="2" t="s">
        <v>141</v>
      </c>
      <c r="EH99" s="2" t="s">
        <v>132</v>
      </c>
      <c r="EI99" s="4"/>
      <c r="EJ99" s="8"/>
      <c r="EK99" s="4"/>
      <c r="EL99" s="8"/>
      <c r="EM99" s="7"/>
      <c r="EN99" s="7"/>
      <c r="EO99" s="2" t="s">
        <v>168</v>
      </c>
      <c r="EP99" s="2" t="s">
        <v>129</v>
      </c>
      <c r="EQ99" s="2" t="s">
        <v>132</v>
      </c>
      <c r="ER99" s="2" t="s">
        <v>132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159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/>
      <c r="FH99" s="8"/>
      <c r="FI99" s="4"/>
      <c r="FJ99" s="8"/>
      <c r="FK99" s="7"/>
      <c r="FL99" s="7"/>
      <c r="FM99" s="2" t="s">
        <v>168</v>
      </c>
      <c r="FN99" s="2" t="s">
        <v>129</v>
      </c>
      <c r="FO99" s="2" t="s">
        <v>132</v>
      </c>
      <c r="FP99" s="2" t="s">
        <v>132</v>
      </c>
      <c r="FQ99" s="2" t="s">
        <v>141</v>
      </c>
      <c r="FR99" s="2" t="s">
        <v>132</v>
      </c>
      <c r="FS99" s="4"/>
      <c r="FT99" s="8"/>
      <c r="FU99" s="4"/>
      <c r="FV99" s="8"/>
      <c r="FW99" s="7"/>
      <c r="FX99" s="7"/>
      <c r="FY99" s="2" t="s">
        <v>138</v>
      </c>
      <c r="FZ99" s="2" t="s">
        <v>129</v>
      </c>
      <c r="GA99" s="2" t="s">
        <v>288</v>
      </c>
      <c r="GB99" s="2" t="s">
        <v>132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168</v>
      </c>
      <c r="GL99" s="2" t="s">
        <v>129</v>
      </c>
      <c r="GM99" s="2" t="s">
        <v>132</v>
      </c>
      <c r="GN99" s="2" t="s">
        <v>132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168</v>
      </c>
      <c r="GX99" s="2" t="s">
        <v>129</v>
      </c>
      <c r="GY99" s="2" t="s">
        <v>132</v>
      </c>
      <c r="GZ99" s="2" t="s">
        <v>132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138</v>
      </c>
      <c r="HJ99" s="2" t="s">
        <v>129</v>
      </c>
      <c r="HK99" s="2" t="s">
        <v>484</v>
      </c>
      <c r="HL99" s="2" t="s">
        <v>132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138</v>
      </c>
      <c r="HV99" s="2" t="s">
        <v>129</v>
      </c>
      <c r="HW99" s="2" t="s">
        <v>291</v>
      </c>
      <c r="HX99" s="2" t="s">
        <v>132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138</v>
      </c>
      <c r="IH99" s="2" t="s">
        <v>129</v>
      </c>
      <c r="II99" s="2" t="s">
        <v>164</v>
      </c>
      <c r="IJ99" s="2" t="s">
        <v>132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168</v>
      </c>
      <c r="IT99" s="2" t="s">
        <v>129</v>
      </c>
      <c r="IU99" s="2" t="s">
        <v>132</v>
      </c>
      <c r="IV99" s="2" t="s">
        <v>132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138</v>
      </c>
      <c r="JF99" s="2" t="s">
        <v>129</v>
      </c>
      <c r="JG99" s="2" t="s">
        <v>874</v>
      </c>
      <c r="JH99" s="2" t="s">
        <v>132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210</v>
      </c>
      <c r="KD99" s="2" t="s">
        <v>129</v>
      </c>
      <c r="KE99" s="2" t="s">
        <v>132</v>
      </c>
      <c r="KF99" s="2" t="s">
        <v>132</v>
      </c>
      <c r="KG99" s="2" t="s">
        <v>141</v>
      </c>
      <c r="KH99" s="2" t="s">
        <v>132</v>
      </c>
      <c r="KI99" s="4"/>
      <c r="KJ99" s="8"/>
      <c r="KK99" s="4"/>
      <c r="KL99" s="8"/>
      <c r="KM99" s="7"/>
      <c r="KN99" s="7"/>
      <c r="KO99" s="2" t="s">
        <v>168</v>
      </c>
      <c r="KP99" s="2" t="s">
        <v>129</v>
      </c>
      <c r="KQ99" s="2" t="s">
        <v>132</v>
      </c>
      <c r="KR99" s="2" t="s">
        <v>132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168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169</v>
      </c>
      <c r="LN99" s="2" t="s">
        <v>129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168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168</v>
      </c>
      <c r="ML99" s="2" t="s">
        <v>129</v>
      </c>
      <c r="MM99" s="2" t="s">
        <v>132</v>
      </c>
      <c r="MN99" s="2" t="s">
        <v>132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169</v>
      </c>
      <c r="MX99" s="2" t="s">
        <v>129</v>
      </c>
      <c r="MY99" s="2" t="s">
        <v>132</v>
      </c>
      <c r="MZ99" s="2" t="s">
        <v>132</v>
      </c>
      <c r="NA99" s="2" t="s">
        <v>141</v>
      </c>
      <c r="NB99" s="2" t="s">
        <v>132</v>
      </c>
      <c r="NC99" s="4"/>
      <c r="ND99" s="8"/>
      <c r="NE99" s="4"/>
      <c r="NF99" s="8"/>
      <c r="NG99" s="7"/>
      <c r="NH99" s="7"/>
      <c r="NI99" s="2" t="s">
        <v>169</v>
      </c>
      <c r="NJ99" s="2" t="s">
        <v>129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169</v>
      </c>
      <c r="OH99" s="2" t="s">
        <v>129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168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138</v>
      </c>
      <c r="PR99" s="2" t="s">
        <v>170</v>
      </c>
      <c r="PS99" s="2" t="s">
        <v>209</v>
      </c>
      <c r="PT99" s="2" t="s">
        <v>132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168</v>
      </c>
      <c r="QD99" s="2" t="s">
        <v>129</v>
      </c>
      <c r="QE99" s="2" t="s">
        <v>132</v>
      </c>
      <c r="QF99" s="2" t="s">
        <v>132</v>
      </c>
      <c r="QG99" s="2" t="s">
        <v>141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169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138</v>
      </c>
      <c r="RN99" s="2" t="s">
        <v>170</v>
      </c>
      <c r="RO99" s="2" t="s">
        <v>747</v>
      </c>
      <c r="RP99" s="2" t="s">
        <v>132</v>
      </c>
      <c r="RQ99" s="2" t="s">
        <v>141</v>
      </c>
      <c r="RR99" s="2" t="s">
        <v>132</v>
      </c>
    </row>
    <row r="100">
      <c r="A100" s="2" t="s">
        <v>1339</v>
      </c>
      <c r="B100" s="2" t="s">
        <v>121</v>
      </c>
      <c r="C100" s="2" t="s">
        <v>905</v>
      </c>
      <c r="D100" s="2" t="s">
        <v>123</v>
      </c>
      <c r="E100" s="2" t="s">
        <v>124</v>
      </c>
      <c r="F100" s="2" t="s">
        <v>1340</v>
      </c>
      <c r="G100" s="2" t="s">
        <v>1340</v>
      </c>
      <c r="H100" s="2" t="s">
        <v>1340</v>
      </c>
      <c r="I100" s="2" t="s">
        <v>1341</v>
      </c>
      <c r="J100" s="2" t="s">
        <v>127</v>
      </c>
      <c r="K100" s="2" t="s">
        <v>860</v>
      </c>
      <c r="L100" s="3">
        <v>109.44</v>
      </c>
      <c r="M100" s="3">
        <v>114.91</v>
      </c>
      <c r="N100" s="3">
        <v>254.99</v>
      </c>
      <c r="O100" s="2" t="s">
        <v>129</v>
      </c>
      <c r="P100" s="2" t="s">
        <v>271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180</v>
      </c>
      <c r="V100" s="2" t="s">
        <v>181</v>
      </c>
      <c r="W100" s="2" t="s">
        <v>332</v>
      </c>
      <c r="X100" s="2" t="s">
        <v>297</v>
      </c>
      <c r="Y100" s="2" t="s">
        <v>369</v>
      </c>
      <c r="Z100" s="4">
        <v>93</v>
      </c>
      <c r="AA100" s="4">
        <f>=ROUNDDOWN(93,0)</f>
      </c>
      <c r="AB100" s="5">
        <v>1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138</v>
      </c>
      <c r="BV100" s="2" t="s">
        <v>129</v>
      </c>
      <c r="BW100" s="2" t="s">
        <v>370</v>
      </c>
      <c r="BX100" s="2" t="s">
        <v>887</v>
      </c>
      <c r="BY100" s="2" t="s">
        <v>141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129</v>
      </c>
      <c r="CI100" s="2" t="s">
        <v>132</v>
      </c>
      <c r="CJ100" s="2" t="s">
        <v>132</v>
      </c>
      <c r="CK100" s="2" t="s">
        <v>141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138</v>
      </c>
      <c r="CT100" s="2" t="s">
        <v>129</v>
      </c>
      <c r="CU100" s="2" t="s">
        <v>371</v>
      </c>
      <c r="CV100" s="2" t="s">
        <v>721</v>
      </c>
      <c r="CW100" s="2" t="s">
        <v>141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138</v>
      </c>
      <c r="DF100" s="2" t="s">
        <v>129</v>
      </c>
      <c r="DG100" s="2" t="s">
        <v>372</v>
      </c>
      <c r="DH100" s="2" t="s">
        <v>981</v>
      </c>
      <c r="DI100" s="2" t="s">
        <v>141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159</v>
      </c>
      <c r="DR100" s="2" t="s">
        <v>129</v>
      </c>
      <c r="DS100" s="2" t="s">
        <v>132</v>
      </c>
      <c r="DT100" s="2" t="s">
        <v>132</v>
      </c>
      <c r="DU100" s="2" t="s">
        <v>141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138</v>
      </c>
      <c r="ED100" s="2" t="s">
        <v>129</v>
      </c>
      <c r="EE100" s="2" t="s">
        <v>190</v>
      </c>
      <c r="EF100" s="2" t="s">
        <v>132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168</v>
      </c>
      <c r="EP100" s="2" t="s">
        <v>129</v>
      </c>
      <c r="EQ100" s="2" t="s">
        <v>132</v>
      </c>
      <c r="ER100" s="2" t="s">
        <v>132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159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168</v>
      </c>
      <c r="FN100" s="2" t="s">
        <v>129</v>
      </c>
      <c r="FO100" s="2" t="s">
        <v>132</v>
      </c>
      <c r="FP100" s="2" t="s">
        <v>132</v>
      </c>
      <c r="FQ100" s="2" t="s">
        <v>141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129</v>
      </c>
      <c r="GA100" s="2" t="s">
        <v>288</v>
      </c>
      <c r="GB100" s="2" t="s">
        <v>132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129</v>
      </c>
      <c r="GM100" s="2" t="s">
        <v>132</v>
      </c>
      <c r="GN100" s="2" t="s">
        <v>132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129</v>
      </c>
      <c r="GY100" s="2" t="s">
        <v>132</v>
      </c>
      <c r="GZ100" s="2" t="s">
        <v>132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138</v>
      </c>
      <c r="HJ100" s="2" t="s">
        <v>129</v>
      </c>
      <c r="HK100" s="2" t="s">
        <v>289</v>
      </c>
      <c r="HL100" s="2" t="s">
        <v>132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129</v>
      </c>
      <c r="HW100" s="2" t="s">
        <v>291</v>
      </c>
      <c r="HX100" s="2" t="s">
        <v>132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129</v>
      </c>
      <c r="II100" s="2" t="s">
        <v>164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168</v>
      </c>
      <c r="IT100" s="2" t="s">
        <v>129</v>
      </c>
      <c r="IU100" s="2" t="s">
        <v>132</v>
      </c>
      <c r="IV100" s="2" t="s">
        <v>132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129</v>
      </c>
      <c r="JG100" s="2" t="s">
        <v>371</v>
      </c>
      <c r="JH100" s="2" t="s">
        <v>668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210</v>
      </c>
      <c r="KD100" s="2" t="s">
        <v>129</v>
      </c>
      <c r="KE100" s="2" t="s">
        <v>132</v>
      </c>
      <c r="KF100" s="2" t="s">
        <v>132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129</v>
      </c>
      <c r="KQ100" s="2" t="s">
        <v>132</v>
      </c>
      <c r="KR100" s="2" t="s">
        <v>132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168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129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129</v>
      </c>
      <c r="MM100" s="2" t="s">
        <v>132</v>
      </c>
      <c r="MN100" s="2" t="s">
        <v>132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129</v>
      </c>
      <c r="MY100" s="2" t="s">
        <v>132</v>
      </c>
      <c r="MZ100" s="2" t="s">
        <v>132</v>
      </c>
      <c r="NA100" s="2" t="s">
        <v>141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129</v>
      </c>
      <c r="NK100" s="2" t="s">
        <v>132</v>
      </c>
      <c r="NL100" s="2" t="s">
        <v>132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169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168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170</v>
      </c>
      <c r="PS100" s="2" t="s">
        <v>209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129</v>
      </c>
      <c r="QE100" s="2" t="s">
        <v>132</v>
      </c>
      <c r="QF100" s="2" t="s">
        <v>132</v>
      </c>
      <c r="QG100" s="2" t="s">
        <v>141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138</v>
      </c>
      <c r="RN100" s="2" t="s">
        <v>170</v>
      </c>
      <c r="RO100" s="2" t="s">
        <v>374</v>
      </c>
      <c r="RP100" s="2" t="s">
        <v>132</v>
      </c>
      <c r="RQ100" s="2" t="s">
        <v>141</v>
      </c>
      <c r="RR100" s="2" t="s">
        <v>132</v>
      </c>
    </row>
    <row r="101">
      <c r="A101" s="2" t="s">
        <v>1342</v>
      </c>
      <c r="B101" s="2" t="s">
        <v>121</v>
      </c>
      <c r="C101" s="2" t="s">
        <v>905</v>
      </c>
      <c r="D101" s="2" t="s">
        <v>869</v>
      </c>
      <c r="E101" s="2" t="s">
        <v>870</v>
      </c>
      <c r="F101" s="2" t="s">
        <v>1100</v>
      </c>
      <c r="G101" s="2" t="s">
        <v>1100</v>
      </c>
      <c r="H101" s="2" t="s">
        <v>1100</v>
      </c>
      <c r="I101" s="2" t="s">
        <v>1343</v>
      </c>
      <c r="J101" s="2" t="s">
        <v>127</v>
      </c>
      <c r="K101" s="2" t="s">
        <v>316</v>
      </c>
      <c r="L101" s="3">
        <v>51.3</v>
      </c>
      <c r="M101" s="3">
        <v>53.86</v>
      </c>
      <c r="N101" s="3">
        <v>119.99</v>
      </c>
      <c r="O101" s="2" t="s">
        <v>129</v>
      </c>
      <c r="P101" s="2" t="s">
        <v>179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180</v>
      </c>
      <c r="V101" s="2" t="s">
        <v>181</v>
      </c>
      <c r="W101" s="2" t="s">
        <v>719</v>
      </c>
      <c r="X101" s="2" t="s">
        <v>332</v>
      </c>
      <c r="Y101" s="2" t="s">
        <v>934</v>
      </c>
      <c r="Z101" s="4">
        <v>92</v>
      </c>
      <c r="AA101" s="4">
        <f>=ROUNDDOWN(5.0828729281768,0)</f>
      </c>
      <c r="AB101" s="5">
        <v>18.1</v>
      </c>
      <c r="AC101" s="2" t="s">
        <v>1344</v>
      </c>
      <c r="AD101" s="4">
        <v>250</v>
      </c>
      <c r="AE101" s="4">
        <v>550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182</v>
      </c>
      <c r="AQ101" s="8">
        <v>11503.5</v>
      </c>
      <c r="AR101" s="4"/>
      <c r="AS101" s="8"/>
      <c r="AT101" s="7"/>
      <c r="AU101" s="7"/>
      <c r="AV101" s="4">
        <v>182</v>
      </c>
      <c r="AW101" s="8">
        <v>11503.5</v>
      </c>
      <c r="AX101" s="4"/>
      <c r="AY101" s="8"/>
      <c r="AZ101" s="7"/>
      <c r="BA101" s="7"/>
      <c r="BB101" s="7">
        <v>1</v>
      </c>
      <c r="BC101" s="4">
        <v>182</v>
      </c>
      <c r="BD101" s="8">
        <v>11503.5</v>
      </c>
      <c r="BE101" s="4"/>
      <c r="BF101" s="8"/>
      <c r="BG101" s="7"/>
      <c r="BH101" s="7"/>
      <c r="BI101" s="7">
        <v>1</v>
      </c>
      <c r="BJ101" s="4">
        <v>182</v>
      </c>
      <c r="BK101" s="8">
        <v>11503.5</v>
      </c>
      <c r="BL101" s="2" t="s">
        <v>944</v>
      </c>
      <c r="BM101" s="7">
        <v>1</v>
      </c>
      <c r="BN101" s="7">
        <v>1</v>
      </c>
      <c r="BO101" s="4">
        <v>42</v>
      </c>
      <c r="BP101" s="8">
        <v>2391.64</v>
      </c>
      <c r="BQ101" s="4"/>
      <c r="BR101" s="8"/>
      <c r="BS101" s="7"/>
      <c r="BT101" s="7"/>
      <c r="BU101" s="2" t="s">
        <v>138</v>
      </c>
      <c r="BV101" s="2" t="s">
        <v>129</v>
      </c>
      <c r="BW101" s="2" t="s">
        <v>1345</v>
      </c>
      <c r="BX101" s="2" t="s">
        <v>202</v>
      </c>
      <c r="BY101" s="2" t="s">
        <v>141</v>
      </c>
      <c r="BZ101" s="2" t="s">
        <v>132</v>
      </c>
      <c r="CA101" s="4">
        <v>1</v>
      </c>
      <c r="CB101" s="8">
        <v>65.55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132</v>
      </c>
      <c r="CJ101" s="2" t="s">
        <v>938</v>
      </c>
      <c r="CK101" s="2" t="s">
        <v>141</v>
      </c>
      <c r="CL101" s="2" t="s">
        <v>132</v>
      </c>
      <c r="CM101" s="4">
        <v>22</v>
      </c>
      <c r="CN101" s="8">
        <v>1378.48</v>
      </c>
      <c r="CO101" s="4"/>
      <c r="CP101" s="8"/>
      <c r="CQ101" s="7"/>
      <c r="CR101" s="7"/>
      <c r="CS101" s="2" t="s">
        <v>138</v>
      </c>
      <c r="CT101" s="2" t="s">
        <v>129</v>
      </c>
      <c r="CU101" s="2" t="s">
        <v>934</v>
      </c>
      <c r="CV101" s="2" t="s">
        <v>1346</v>
      </c>
      <c r="CW101" s="2" t="s">
        <v>141</v>
      </c>
      <c r="CX101" s="2" t="s">
        <v>132</v>
      </c>
      <c r="CY101" s="4">
        <v>99</v>
      </c>
      <c r="CZ101" s="8">
        <v>6518.16</v>
      </c>
      <c r="DA101" s="4"/>
      <c r="DB101" s="8"/>
      <c r="DC101" s="7"/>
      <c r="DD101" s="7"/>
      <c r="DE101" s="2" t="s">
        <v>138</v>
      </c>
      <c r="DF101" s="2" t="s">
        <v>129</v>
      </c>
      <c r="DG101" s="2" t="s">
        <v>824</v>
      </c>
      <c r="DH101" s="2" t="s">
        <v>1347</v>
      </c>
      <c r="DI101" s="2" t="s">
        <v>141</v>
      </c>
      <c r="DJ101" s="2" t="s">
        <v>132</v>
      </c>
      <c r="DK101" s="4">
        <v>8</v>
      </c>
      <c r="DL101" s="8">
        <v>536.24</v>
      </c>
      <c r="DM101" s="4"/>
      <c r="DN101" s="8"/>
      <c r="DO101" s="7"/>
      <c r="DP101" s="7"/>
      <c r="DQ101" s="2" t="s">
        <v>138</v>
      </c>
      <c r="DR101" s="2" t="s">
        <v>129</v>
      </c>
      <c r="DS101" s="2" t="s">
        <v>281</v>
      </c>
      <c r="DT101" s="2" t="s">
        <v>699</v>
      </c>
      <c r="DU101" s="2" t="s">
        <v>141</v>
      </c>
      <c r="DV101" s="2" t="s">
        <v>132</v>
      </c>
      <c r="DW101" s="4">
        <v>2</v>
      </c>
      <c r="DX101" s="8">
        <v>134.06</v>
      </c>
      <c r="DY101" s="4"/>
      <c r="DZ101" s="8"/>
      <c r="EA101" s="7"/>
      <c r="EB101" s="7"/>
      <c r="EC101" s="2" t="s">
        <v>138</v>
      </c>
      <c r="ED101" s="2" t="s">
        <v>129</v>
      </c>
      <c r="EE101" s="2" t="s">
        <v>939</v>
      </c>
      <c r="EF101" s="2" t="s">
        <v>1348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168</v>
      </c>
      <c r="EP101" s="2" t="s">
        <v>129</v>
      </c>
      <c r="EQ101" s="2" t="s">
        <v>132</v>
      </c>
      <c r="ER101" s="2" t="s">
        <v>132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481</v>
      </c>
      <c r="FB101" s="2" t="s">
        <v>129</v>
      </c>
      <c r="FC101" s="2" t="s">
        <v>132</v>
      </c>
      <c r="FD101" s="2" t="s">
        <v>132</v>
      </c>
      <c r="FE101" s="2" t="s">
        <v>141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129</v>
      </c>
      <c r="FO101" s="2" t="s">
        <v>398</v>
      </c>
      <c r="FP101" s="2" t="s">
        <v>132</v>
      </c>
      <c r="FQ101" s="2" t="s">
        <v>141</v>
      </c>
      <c r="FR101" s="2" t="s">
        <v>132</v>
      </c>
      <c r="FS101" s="4">
        <v>3</v>
      </c>
      <c r="FT101" s="8">
        <v>188.52</v>
      </c>
      <c r="FU101" s="4"/>
      <c r="FV101" s="8"/>
      <c r="FW101" s="7"/>
      <c r="FX101" s="7"/>
      <c r="FY101" s="2" t="s">
        <v>138</v>
      </c>
      <c r="FZ101" s="2" t="s">
        <v>129</v>
      </c>
      <c r="GA101" s="2" t="s">
        <v>288</v>
      </c>
      <c r="GB101" s="2" t="s">
        <v>393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129</v>
      </c>
      <c r="GM101" s="2" t="s">
        <v>1349</v>
      </c>
      <c r="GN101" s="2" t="s">
        <v>132</v>
      </c>
      <c r="GO101" s="2" t="s">
        <v>141</v>
      </c>
      <c r="GP101" s="2" t="s">
        <v>132</v>
      </c>
      <c r="GQ101" s="4">
        <v>5</v>
      </c>
      <c r="GR101" s="8">
        <v>290.85</v>
      </c>
      <c r="GS101" s="4"/>
      <c r="GT101" s="8"/>
      <c r="GU101" s="7"/>
      <c r="GV101" s="7"/>
      <c r="GW101" s="2" t="s">
        <v>138</v>
      </c>
      <c r="GX101" s="2" t="s">
        <v>129</v>
      </c>
      <c r="GY101" s="2" t="s">
        <v>1350</v>
      </c>
      <c r="GZ101" s="2" t="s">
        <v>483</v>
      </c>
      <c r="HA101" s="2" t="s">
        <v>141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129</v>
      </c>
      <c r="HK101" s="2" t="s">
        <v>1349</v>
      </c>
      <c r="HL101" s="2" t="s">
        <v>132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129</v>
      </c>
      <c r="HW101" s="2" t="s">
        <v>668</v>
      </c>
      <c r="HX101" s="2" t="s">
        <v>132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129</v>
      </c>
      <c r="II101" s="2" t="s">
        <v>164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168</v>
      </c>
      <c r="IT101" s="2" t="s">
        <v>129</v>
      </c>
      <c r="IU101" s="2" t="s">
        <v>132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129</v>
      </c>
      <c r="JG101" s="2" t="s">
        <v>824</v>
      </c>
      <c r="JH101" s="2" t="s">
        <v>888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210</v>
      </c>
      <c r="KD101" s="2" t="s">
        <v>129</v>
      </c>
      <c r="KE101" s="2" t="s">
        <v>132</v>
      </c>
      <c r="KF101" s="2" t="s">
        <v>132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129</v>
      </c>
      <c r="KQ101" s="2" t="s">
        <v>132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168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168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129</v>
      </c>
      <c r="NK101" s="2" t="s">
        <v>132</v>
      </c>
      <c r="NL101" s="2" t="s">
        <v>132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138</v>
      </c>
      <c r="OH101" s="2" t="s">
        <v>129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168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168</v>
      </c>
      <c r="PR101" s="2" t="s">
        <v>129</v>
      </c>
      <c r="PS101" s="2" t="s">
        <v>132</v>
      </c>
      <c r="PT101" s="2" t="s">
        <v>132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168</v>
      </c>
      <c r="QD101" s="2" t="s">
        <v>129</v>
      </c>
      <c r="QE101" s="2" t="s">
        <v>132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138</v>
      </c>
      <c r="RN101" s="2" t="s">
        <v>170</v>
      </c>
      <c r="RO101" s="2" t="s">
        <v>292</v>
      </c>
      <c r="RP101" s="2" t="s">
        <v>132</v>
      </c>
      <c r="RQ101" s="2" t="s">
        <v>141</v>
      </c>
      <c r="RR101" s="2" t="s">
        <v>132</v>
      </c>
    </row>
    <row r="102">
      <c r="A102" s="2" t="s">
        <v>1351</v>
      </c>
      <c r="B102" s="2" t="s">
        <v>121</v>
      </c>
      <c r="C102" s="2" t="s">
        <v>905</v>
      </c>
      <c r="D102" s="2" t="s">
        <v>789</v>
      </c>
      <c r="E102" s="2" t="s">
        <v>790</v>
      </c>
      <c r="F102" s="2" t="s">
        <v>1352</v>
      </c>
      <c r="G102" s="2" t="s">
        <v>1352</v>
      </c>
      <c r="H102" s="2" t="s">
        <v>1352</v>
      </c>
      <c r="I102" s="2" t="s">
        <v>1353</v>
      </c>
      <c r="J102" s="2" t="s">
        <v>127</v>
      </c>
      <c r="K102" s="2" t="s">
        <v>316</v>
      </c>
      <c r="L102" s="3">
        <v>89.35</v>
      </c>
      <c r="M102" s="3">
        <v>93.82</v>
      </c>
      <c r="N102" s="3">
        <v>199.99</v>
      </c>
      <c r="O102" s="2" t="s">
        <v>129</v>
      </c>
      <c r="P102" s="2" t="s">
        <v>475</v>
      </c>
      <c r="Q102" s="2" t="s">
        <v>131</v>
      </c>
      <c r="R102" s="2" t="s">
        <v>132</v>
      </c>
      <c r="S102" s="2" t="s">
        <v>1354</v>
      </c>
      <c r="T102" s="2" t="s">
        <v>132</v>
      </c>
      <c r="U102" s="2" t="s">
        <v>132</v>
      </c>
      <c r="V102" s="2" t="s">
        <v>134</v>
      </c>
      <c r="W102" s="2" t="s">
        <v>332</v>
      </c>
      <c r="X102" s="2" t="s">
        <v>132</v>
      </c>
      <c r="Y102" s="2" t="s">
        <v>587</v>
      </c>
      <c r="Z102" s="4">
        <v>186</v>
      </c>
      <c r="AA102" s="4">
        <f>=ROUNDDOWN(62,0)</f>
      </c>
      <c r="AB102" s="5">
        <v>3</v>
      </c>
      <c r="AC102" s="2" t="s">
        <v>132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19</v>
      </c>
      <c r="AQ102" s="8">
        <v>2127.19</v>
      </c>
      <c r="AR102" s="4"/>
      <c r="AS102" s="8"/>
      <c r="AT102" s="7"/>
      <c r="AU102" s="7"/>
      <c r="AV102" s="4">
        <v>19</v>
      </c>
      <c r="AW102" s="8">
        <v>2127.19</v>
      </c>
      <c r="AX102" s="4"/>
      <c r="AY102" s="8"/>
      <c r="AZ102" s="7"/>
      <c r="BA102" s="7"/>
      <c r="BB102" s="7">
        <v>1</v>
      </c>
      <c r="BC102" s="4">
        <v>30</v>
      </c>
      <c r="BD102" s="8">
        <v>3288.69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0.6468</v>
      </c>
      <c r="BJ102" s="4">
        <v>19</v>
      </c>
      <c r="BK102" s="8">
        <v>2127.19</v>
      </c>
      <c r="BL102" s="2" t="s">
        <v>1355</v>
      </c>
      <c r="BM102" s="7">
        <v>1</v>
      </c>
      <c r="BN102" s="7">
        <v>1</v>
      </c>
      <c r="BO102" s="4">
        <v>1</v>
      </c>
      <c r="BP102" s="8">
        <v>73.38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617</v>
      </c>
      <c r="BX102" s="2" t="s">
        <v>1356</v>
      </c>
      <c r="BY102" s="2" t="s">
        <v>141</v>
      </c>
      <c r="BZ102" s="2" t="s">
        <v>132</v>
      </c>
      <c r="CA102" s="4">
        <v>3</v>
      </c>
      <c r="CB102" s="8">
        <v>354.53</v>
      </c>
      <c r="CC102" s="4"/>
      <c r="CD102" s="8"/>
      <c r="CE102" s="7"/>
      <c r="CF102" s="7"/>
      <c r="CG102" s="2" t="s">
        <v>138</v>
      </c>
      <c r="CH102" s="2" t="s">
        <v>129</v>
      </c>
      <c r="CI102" s="2" t="s">
        <v>132</v>
      </c>
      <c r="CJ102" s="2" t="s">
        <v>1357</v>
      </c>
      <c r="CK102" s="2" t="s">
        <v>141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138</v>
      </c>
      <c r="CT102" s="2" t="s">
        <v>129</v>
      </c>
      <c r="CU102" s="2" t="s">
        <v>617</v>
      </c>
      <c r="CV102" s="2" t="s">
        <v>1358</v>
      </c>
      <c r="CW102" s="2" t="s">
        <v>141</v>
      </c>
      <c r="CX102" s="2" t="s">
        <v>132</v>
      </c>
      <c r="CY102" s="4">
        <v>1</v>
      </c>
      <c r="CZ102" s="8">
        <v>120.34</v>
      </c>
      <c r="DA102" s="4"/>
      <c r="DB102" s="8"/>
      <c r="DC102" s="7"/>
      <c r="DD102" s="7"/>
      <c r="DE102" s="2" t="s">
        <v>138</v>
      </c>
      <c r="DF102" s="2" t="s">
        <v>129</v>
      </c>
      <c r="DG102" s="2" t="s">
        <v>617</v>
      </c>
      <c r="DH102" s="2" t="s">
        <v>1359</v>
      </c>
      <c r="DI102" s="2" t="s">
        <v>141</v>
      </c>
      <c r="DJ102" s="2" t="s">
        <v>132</v>
      </c>
      <c r="DK102" s="4">
        <v>6</v>
      </c>
      <c r="DL102" s="8">
        <v>760.5</v>
      </c>
      <c r="DM102" s="4"/>
      <c r="DN102" s="8"/>
      <c r="DO102" s="7"/>
      <c r="DP102" s="7"/>
      <c r="DQ102" s="2" t="s">
        <v>138</v>
      </c>
      <c r="DR102" s="2" t="s">
        <v>129</v>
      </c>
      <c r="DS102" s="2" t="s">
        <v>414</v>
      </c>
      <c r="DT102" s="2" t="s">
        <v>1233</v>
      </c>
      <c r="DU102" s="2" t="s">
        <v>141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129</v>
      </c>
      <c r="EE102" s="2" t="s">
        <v>1360</v>
      </c>
      <c r="EF102" s="2" t="s">
        <v>1361</v>
      </c>
      <c r="EG102" s="2" t="s">
        <v>141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168</v>
      </c>
      <c r="EP102" s="2" t="s">
        <v>129</v>
      </c>
      <c r="EQ102" s="2" t="s">
        <v>132</v>
      </c>
      <c r="ER102" s="2" t="s">
        <v>132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170</v>
      </c>
      <c r="FC102" s="2" t="s">
        <v>576</v>
      </c>
      <c r="FD102" s="2" t="s">
        <v>1362</v>
      </c>
      <c r="FE102" s="2" t="s">
        <v>141</v>
      </c>
      <c r="FF102" s="2" t="s">
        <v>132</v>
      </c>
      <c r="FG102" s="4">
        <v>6</v>
      </c>
      <c r="FH102" s="8">
        <v>607.92</v>
      </c>
      <c r="FI102" s="4"/>
      <c r="FJ102" s="8"/>
      <c r="FK102" s="7"/>
      <c r="FL102" s="7"/>
      <c r="FM102" s="2" t="s">
        <v>138</v>
      </c>
      <c r="FN102" s="2" t="s">
        <v>129</v>
      </c>
      <c r="FO102" s="2" t="s">
        <v>1363</v>
      </c>
      <c r="FP102" s="2" t="s">
        <v>1363</v>
      </c>
      <c r="FQ102" s="2" t="s">
        <v>141</v>
      </c>
      <c r="FR102" s="2" t="s">
        <v>132</v>
      </c>
      <c r="FS102" s="4">
        <v>1</v>
      </c>
      <c r="FT102" s="8">
        <v>115.21</v>
      </c>
      <c r="FU102" s="4"/>
      <c r="FV102" s="8"/>
      <c r="FW102" s="7"/>
      <c r="FX102" s="7"/>
      <c r="FY102" s="2" t="s">
        <v>138</v>
      </c>
      <c r="FZ102" s="2" t="s">
        <v>129</v>
      </c>
      <c r="GA102" s="2" t="s">
        <v>918</v>
      </c>
      <c r="GB102" s="2" t="s">
        <v>1364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129</v>
      </c>
      <c r="GM102" s="2" t="s">
        <v>198</v>
      </c>
      <c r="GN102" s="2" t="s">
        <v>1365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138</v>
      </c>
      <c r="GX102" s="2" t="s">
        <v>129</v>
      </c>
      <c r="GY102" s="2" t="s">
        <v>525</v>
      </c>
      <c r="GZ102" s="2" t="s">
        <v>161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138</v>
      </c>
      <c r="HJ102" s="2" t="s">
        <v>129</v>
      </c>
      <c r="HK102" s="2" t="s">
        <v>922</v>
      </c>
      <c r="HL102" s="2" t="s">
        <v>1034</v>
      </c>
      <c r="HM102" s="2" t="s">
        <v>141</v>
      </c>
      <c r="HN102" s="2" t="s">
        <v>132</v>
      </c>
      <c r="HO102" s="4">
        <v>1</v>
      </c>
      <c r="HP102" s="8">
        <v>95.31</v>
      </c>
      <c r="HQ102" s="4"/>
      <c r="HR102" s="8"/>
      <c r="HS102" s="7"/>
      <c r="HT102" s="7"/>
      <c r="HU102" s="2" t="s">
        <v>138</v>
      </c>
      <c r="HV102" s="2" t="s">
        <v>129</v>
      </c>
      <c r="HW102" s="2" t="s">
        <v>1366</v>
      </c>
      <c r="HX102" s="2" t="s">
        <v>1364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129</v>
      </c>
      <c r="II102" s="2" t="s">
        <v>721</v>
      </c>
      <c r="IJ102" s="2" t="s">
        <v>132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153</v>
      </c>
      <c r="IT102" s="2" t="s">
        <v>129</v>
      </c>
      <c r="IU102" s="2" t="s">
        <v>132</v>
      </c>
      <c r="IV102" s="2" t="s">
        <v>132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138</v>
      </c>
      <c r="JF102" s="2" t="s">
        <v>129</v>
      </c>
      <c r="JG102" s="2" t="s">
        <v>617</v>
      </c>
      <c r="JH102" s="2" t="s">
        <v>1367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138</v>
      </c>
      <c r="KD102" s="2" t="s">
        <v>165</v>
      </c>
      <c r="KE102" s="2" t="s">
        <v>928</v>
      </c>
      <c r="KF102" s="2" t="s">
        <v>1368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129</v>
      </c>
      <c r="KQ102" s="2" t="s">
        <v>132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129</v>
      </c>
      <c r="MM102" s="2" t="s">
        <v>132</v>
      </c>
      <c r="MN102" s="2" t="s">
        <v>132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129</v>
      </c>
      <c r="NK102" s="2" t="s">
        <v>132</v>
      </c>
      <c r="NL102" s="2" t="s">
        <v>132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170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169</v>
      </c>
      <c r="OH102" s="2" t="s">
        <v>129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168</v>
      </c>
      <c r="OT102" s="2" t="s">
        <v>129</v>
      </c>
      <c r="OU102" s="2" t="s">
        <v>132</v>
      </c>
      <c r="OV102" s="2" t="s">
        <v>132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170</v>
      </c>
      <c r="PS102" s="2" t="s">
        <v>171</v>
      </c>
      <c r="PT102" s="2" t="s">
        <v>1013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170</v>
      </c>
      <c r="QQ102" s="2" t="s">
        <v>607</v>
      </c>
      <c r="QR102" s="2" t="s">
        <v>663</v>
      </c>
      <c r="QS102" s="2" t="s">
        <v>141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169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170</v>
      </c>
      <c r="RO102" s="2" t="s">
        <v>1116</v>
      </c>
      <c r="RP102" s="2" t="s">
        <v>1369</v>
      </c>
      <c r="RQ102" s="2" t="s">
        <v>141</v>
      </c>
      <c r="RR102" s="2" t="s">
        <v>132</v>
      </c>
    </row>
    <row r="103">
      <c r="A103" s="2" t="s">
        <v>1370</v>
      </c>
      <c r="B103" s="2" t="s">
        <v>121</v>
      </c>
      <c r="C103" s="2" t="s">
        <v>905</v>
      </c>
      <c r="D103" s="2" t="s">
        <v>789</v>
      </c>
      <c r="E103" s="2" t="s">
        <v>790</v>
      </c>
      <c r="F103" s="2" t="s">
        <v>1352</v>
      </c>
      <c r="G103" s="2" t="s">
        <v>1352</v>
      </c>
      <c r="H103" s="2" t="s">
        <v>1352</v>
      </c>
      <c r="I103" s="2" t="s">
        <v>1353</v>
      </c>
      <c r="J103" s="2" t="s">
        <v>127</v>
      </c>
      <c r="K103" s="2" t="s">
        <v>803</v>
      </c>
      <c r="L103" s="3">
        <v>89.35</v>
      </c>
      <c r="M103" s="3">
        <v>93.82</v>
      </c>
      <c r="N103" s="3">
        <v>199.99</v>
      </c>
      <c r="O103" s="2" t="s">
        <v>129</v>
      </c>
      <c r="P103" s="2" t="s">
        <v>475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132</v>
      </c>
      <c r="V103" s="2" t="s">
        <v>134</v>
      </c>
      <c r="W103" s="2" t="s">
        <v>1046</v>
      </c>
      <c r="X103" s="2" t="s">
        <v>132</v>
      </c>
      <c r="Y103" s="2" t="s">
        <v>431</v>
      </c>
      <c r="Z103" s="4">
        <v>46</v>
      </c>
      <c r="AA103" s="4">
        <f>=ROUNDDOWN(23,0)</f>
      </c>
      <c r="AB103" s="5">
        <v>2</v>
      </c>
      <c r="AC103" s="2" t="s">
        <v>405</v>
      </c>
      <c r="AD103" s="4">
        <v>100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11</v>
      </c>
      <c r="AQ103" s="8">
        <v>1161.5</v>
      </c>
      <c r="AR103" s="4"/>
      <c r="AS103" s="8"/>
      <c r="AT103" s="7"/>
      <c r="AU103" s="7"/>
      <c r="AV103" s="4">
        <v>11</v>
      </c>
      <c r="AW103" s="8">
        <v>1161.5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0.3532</v>
      </c>
      <c r="BJ103" s="4">
        <v>11</v>
      </c>
      <c r="BK103" s="8">
        <v>1161.5</v>
      </c>
      <c r="BL103" s="2" t="s">
        <v>1371</v>
      </c>
      <c r="BM103" s="7">
        <v>1</v>
      </c>
      <c r="BN103" s="7">
        <v>1</v>
      </c>
      <c r="BO103" s="4">
        <v>2</v>
      </c>
      <c r="BP103" s="8">
        <v>195.68</v>
      </c>
      <c r="BQ103" s="4"/>
      <c r="BR103" s="8"/>
      <c r="BS103" s="7"/>
      <c r="BT103" s="7"/>
      <c r="BU103" s="2" t="s">
        <v>138</v>
      </c>
      <c r="BV103" s="2" t="s">
        <v>129</v>
      </c>
      <c r="BW103" s="2" t="s">
        <v>1372</v>
      </c>
      <c r="BX103" s="2" t="s">
        <v>1373</v>
      </c>
      <c r="BY103" s="2" t="s">
        <v>141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210</v>
      </c>
      <c r="CH103" s="2" t="s">
        <v>170</v>
      </c>
      <c r="CI103" s="2" t="s">
        <v>132</v>
      </c>
      <c r="CJ103" s="2" t="s">
        <v>520</v>
      </c>
      <c r="CK103" s="2" t="s">
        <v>141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138</v>
      </c>
      <c r="CT103" s="2" t="s">
        <v>129</v>
      </c>
      <c r="CU103" s="2" t="s">
        <v>1374</v>
      </c>
      <c r="CV103" s="2" t="s">
        <v>1375</v>
      </c>
      <c r="CW103" s="2" t="s">
        <v>141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129</v>
      </c>
      <c r="DG103" s="2" t="s">
        <v>1376</v>
      </c>
      <c r="DH103" s="2" t="s">
        <v>1377</v>
      </c>
      <c r="DI103" s="2" t="s">
        <v>141</v>
      </c>
      <c r="DJ103" s="2" t="s">
        <v>132</v>
      </c>
      <c r="DK103" s="4">
        <v>4</v>
      </c>
      <c r="DL103" s="8">
        <v>484.96</v>
      </c>
      <c r="DM103" s="4"/>
      <c r="DN103" s="8"/>
      <c r="DO103" s="7"/>
      <c r="DP103" s="7"/>
      <c r="DQ103" s="2" t="s">
        <v>138</v>
      </c>
      <c r="DR103" s="2" t="s">
        <v>129</v>
      </c>
      <c r="DS103" s="2" t="s">
        <v>249</v>
      </c>
      <c r="DT103" s="2" t="s">
        <v>1378</v>
      </c>
      <c r="DU103" s="2" t="s">
        <v>141</v>
      </c>
      <c r="DV103" s="2" t="s">
        <v>132</v>
      </c>
      <c r="DW103" s="4">
        <v>1</v>
      </c>
      <c r="DX103" s="8">
        <v>88.7</v>
      </c>
      <c r="DY103" s="4"/>
      <c r="DZ103" s="8"/>
      <c r="EA103" s="7"/>
      <c r="EB103" s="7"/>
      <c r="EC103" s="2" t="s">
        <v>138</v>
      </c>
      <c r="ED103" s="2" t="s">
        <v>129</v>
      </c>
      <c r="EE103" s="2" t="s">
        <v>659</v>
      </c>
      <c r="EF103" s="2" t="s">
        <v>1379</v>
      </c>
      <c r="EG103" s="2" t="s">
        <v>141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168</v>
      </c>
      <c r="EP103" s="2" t="s">
        <v>129</v>
      </c>
      <c r="EQ103" s="2" t="s">
        <v>132</v>
      </c>
      <c r="ER103" s="2" t="s">
        <v>132</v>
      </c>
      <c r="ES103" s="2" t="s">
        <v>141</v>
      </c>
      <c r="ET103" s="2" t="s">
        <v>132</v>
      </c>
      <c r="EU103" s="4">
        <v>2</v>
      </c>
      <c r="EV103" s="8">
        <v>197.02</v>
      </c>
      <c r="EW103" s="4"/>
      <c r="EX103" s="8"/>
      <c r="EY103" s="7"/>
      <c r="EZ103" s="7"/>
      <c r="FA103" s="2" t="s">
        <v>138</v>
      </c>
      <c r="FB103" s="2" t="s">
        <v>129</v>
      </c>
      <c r="FC103" s="2" t="s">
        <v>464</v>
      </c>
      <c r="FD103" s="2" t="s">
        <v>452</v>
      </c>
      <c r="FE103" s="2" t="s">
        <v>141</v>
      </c>
      <c r="FF103" s="2" t="s">
        <v>132</v>
      </c>
      <c r="FG103" s="4">
        <v>1</v>
      </c>
      <c r="FH103" s="8">
        <v>101.32</v>
      </c>
      <c r="FI103" s="4"/>
      <c r="FJ103" s="8"/>
      <c r="FK103" s="7"/>
      <c r="FL103" s="7"/>
      <c r="FM103" s="2" t="s">
        <v>138</v>
      </c>
      <c r="FN103" s="2" t="s">
        <v>129</v>
      </c>
      <c r="FO103" s="2" t="s">
        <v>1363</v>
      </c>
      <c r="FP103" s="2" t="s">
        <v>576</v>
      </c>
      <c r="FQ103" s="2" t="s">
        <v>141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129</v>
      </c>
      <c r="GA103" s="2" t="s">
        <v>1380</v>
      </c>
      <c r="GB103" s="2" t="s">
        <v>249</v>
      </c>
      <c r="GC103" s="2" t="s">
        <v>141</v>
      </c>
      <c r="GD103" s="2" t="s">
        <v>132</v>
      </c>
      <c r="GE103" s="4">
        <v>1</v>
      </c>
      <c r="GF103" s="8">
        <v>93.82</v>
      </c>
      <c r="GG103" s="4"/>
      <c r="GH103" s="8"/>
      <c r="GI103" s="7"/>
      <c r="GJ103" s="7"/>
      <c r="GK103" s="2" t="s">
        <v>138</v>
      </c>
      <c r="GL103" s="2" t="s">
        <v>129</v>
      </c>
      <c r="GM103" s="2" t="s">
        <v>198</v>
      </c>
      <c r="GN103" s="2" t="s">
        <v>299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159</v>
      </c>
      <c r="GX103" s="2" t="s">
        <v>129</v>
      </c>
      <c r="GY103" s="2" t="s">
        <v>132</v>
      </c>
      <c r="GZ103" s="2" t="s">
        <v>132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129</v>
      </c>
      <c r="HK103" s="2" t="s">
        <v>160</v>
      </c>
      <c r="HL103" s="2" t="s">
        <v>601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129</v>
      </c>
      <c r="HW103" s="2" t="s">
        <v>665</v>
      </c>
      <c r="HX103" s="2" t="s">
        <v>1381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129</v>
      </c>
      <c r="II103" s="2" t="s">
        <v>1382</v>
      </c>
      <c r="IJ103" s="2" t="s">
        <v>132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153</v>
      </c>
      <c r="IT103" s="2" t="s">
        <v>129</v>
      </c>
      <c r="IU103" s="2" t="s">
        <v>132</v>
      </c>
      <c r="IV103" s="2" t="s">
        <v>132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129</v>
      </c>
      <c r="JG103" s="2" t="s">
        <v>1374</v>
      </c>
      <c r="JH103" s="2" t="s">
        <v>1383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138</v>
      </c>
      <c r="KD103" s="2" t="s">
        <v>165</v>
      </c>
      <c r="KE103" s="2" t="s">
        <v>1375</v>
      </c>
      <c r="KF103" s="2" t="s">
        <v>249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129</v>
      </c>
      <c r="KQ103" s="2" t="s">
        <v>132</v>
      </c>
      <c r="KR103" s="2" t="s">
        <v>132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168</v>
      </c>
      <c r="NJ103" s="2" t="s">
        <v>129</v>
      </c>
      <c r="NK103" s="2" t="s">
        <v>132</v>
      </c>
      <c r="NL103" s="2" t="s">
        <v>132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170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169</v>
      </c>
      <c r="OH103" s="2" t="s">
        <v>129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168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170</v>
      </c>
      <c r="PS103" s="2" t="s">
        <v>209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170</v>
      </c>
      <c r="QQ103" s="2" t="s">
        <v>173</v>
      </c>
      <c r="QR103" s="2" t="s">
        <v>132</v>
      </c>
      <c r="QS103" s="2" t="s">
        <v>141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138</v>
      </c>
      <c r="RN103" s="2" t="s">
        <v>170</v>
      </c>
      <c r="RO103" s="2" t="s">
        <v>1116</v>
      </c>
      <c r="RP103" s="2" t="s">
        <v>132</v>
      </c>
      <c r="RQ103" s="2" t="s">
        <v>141</v>
      </c>
      <c r="RR103" s="2" t="s">
        <v>132</v>
      </c>
    </row>
    <row r="104">
      <c r="A104" s="2" t="s">
        <v>1384</v>
      </c>
      <c r="B104" s="2" t="s">
        <v>121</v>
      </c>
      <c r="C104" s="2" t="s">
        <v>905</v>
      </c>
      <c r="D104" s="2" t="s">
        <v>789</v>
      </c>
      <c r="E104" s="2" t="s">
        <v>790</v>
      </c>
      <c r="F104" s="2" t="s">
        <v>1017</v>
      </c>
      <c r="G104" s="2" t="s">
        <v>1017</v>
      </c>
      <c r="H104" s="2" t="s">
        <v>1017</v>
      </c>
      <c r="I104" s="2" t="s">
        <v>1385</v>
      </c>
      <c r="J104" s="2" t="s">
        <v>127</v>
      </c>
      <c r="K104" s="2" t="s">
        <v>561</v>
      </c>
      <c r="L104" s="3">
        <v>129.06</v>
      </c>
      <c r="M104" s="3">
        <v>135.51</v>
      </c>
      <c r="N104" s="3">
        <v>284.99</v>
      </c>
      <c r="O104" s="2" t="s">
        <v>129</v>
      </c>
      <c r="P104" s="2" t="s">
        <v>475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132</v>
      </c>
      <c r="V104" s="2" t="s">
        <v>181</v>
      </c>
      <c r="W104" s="2" t="s">
        <v>135</v>
      </c>
      <c r="X104" s="2" t="s">
        <v>132</v>
      </c>
      <c r="Y104" s="2" t="s">
        <v>1019</v>
      </c>
      <c r="Z104" s="4">
        <v>3</v>
      </c>
      <c r="AA104" s="4">
        <f>=ROUNDDOWN(1,0)</f>
      </c>
      <c r="AB104" s="5">
        <v>3</v>
      </c>
      <c r="AC104" s="2" t="s">
        <v>243</v>
      </c>
      <c r="AD104" s="4">
        <v>100</v>
      </c>
      <c r="AE104" s="4">
        <v>100</v>
      </c>
      <c r="AF104" s="6">
        <v>63</v>
      </c>
      <c r="AG104" s="6"/>
      <c r="AH104" s="7">
        <v>0.5238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22</v>
      </c>
      <c r="AQ104" s="8">
        <v>3203.84</v>
      </c>
      <c r="AR104" s="4"/>
      <c r="AS104" s="8"/>
      <c r="AT104" s="7"/>
      <c r="AU104" s="7"/>
      <c r="AV104" s="4">
        <v>22</v>
      </c>
      <c r="AW104" s="8">
        <v>3203.84</v>
      </c>
      <c r="AX104" s="4"/>
      <c r="AY104" s="8"/>
      <c r="AZ104" s="7"/>
      <c r="BA104" s="7"/>
      <c r="BB104" s="7">
        <v>1</v>
      </c>
      <c r="BC104" s="4">
        <v>22</v>
      </c>
      <c r="BD104" s="8">
        <v>3203.84</v>
      </c>
      <c r="BE104" s="4"/>
      <c r="BF104" s="8"/>
      <c r="BG104" s="7"/>
      <c r="BH104" s="7"/>
      <c r="BI104" s="7">
        <v>1</v>
      </c>
      <c r="BJ104" s="4">
        <v>22</v>
      </c>
      <c r="BK104" s="8">
        <v>3203.84</v>
      </c>
      <c r="BL104" s="2" t="s">
        <v>1386</v>
      </c>
      <c r="BM104" s="7">
        <v>1</v>
      </c>
      <c r="BN104" s="7">
        <v>1</v>
      </c>
      <c r="BO104" s="4">
        <v>2</v>
      </c>
      <c r="BP104" s="8">
        <v>260.94</v>
      </c>
      <c r="BQ104" s="4"/>
      <c r="BR104" s="8"/>
      <c r="BS104" s="7"/>
      <c r="BT104" s="7"/>
      <c r="BU104" s="2" t="s">
        <v>138</v>
      </c>
      <c r="BV104" s="2" t="s">
        <v>129</v>
      </c>
      <c r="BW104" s="2" t="s">
        <v>139</v>
      </c>
      <c r="BX104" s="2" t="s">
        <v>1387</v>
      </c>
      <c r="BY104" s="2" t="s">
        <v>141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138</v>
      </c>
      <c r="CH104" s="2" t="s">
        <v>129</v>
      </c>
      <c r="CI104" s="2" t="s">
        <v>132</v>
      </c>
      <c r="CJ104" s="2" t="s">
        <v>520</v>
      </c>
      <c r="CK104" s="2" t="s">
        <v>141</v>
      </c>
      <c r="CL104" s="2" t="s">
        <v>132</v>
      </c>
      <c r="CM104" s="4">
        <v>11</v>
      </c>
      <c r="CN104" s="8">
        <v>1490.61</v>
      </c>
      <c r="CO104" s="4"/>
      <c r="CP104" s="8"/>
      <c r="CQ104" s="7"/>
      <c r="CR104" s="7"/>
      <c r="CS104" s="2" t="s">
        <v>138</v>
      </c>
      <c r="CT104" s="2" t="s">
        <v>129</v>
      </c>
      <c r="CU104" s="2" t="s">
        <v>1022</v>
      </c>
      <c r="CV104" s="2" t="s">
        <v>1388</v>
      </c>
      <c r="CW104" s="2" t="s">
        <v>141</v>
      </c>
      <c r="CX104" s="2" t="s">
        <v>132</v>
      </c>
      <c r="CY104" s="4">
        <v>1</v>
      </c>
      <c r="CZ104" s="8">
        <v>152.47</v>
      </c>
      <c r="DA104" s="4"/>
      <c r="DB104" s="8"/>
      <c r="DC104" s="7"/>
      <c r="DD104" s="7"/>
      <c r="DE104" s="2" t="s">
        <v>138</v>
      </c>
      <c r="DF104" s="2" t="s">
        <v>129</v>
      </c>
      <c r="DG104" s="2" t="s">
        <v>421</v>
      </c>
      <c r="DH104" s="2" t="s">
        <v>1389</v>
      </c>
      <c r="DI104" s="2" t="s">
        <v>141</v>
      </c>
      <c r="DJ104" s="2" t="s">
        <v>132</v>
      </c>
      <c r="DK104" s="4">
        <v>4</v>
      </c>
      <c r="DL104" s="8">
        <v>631.32</v>
      </c>
      <c r="DM104" s="4"/>
      <c r="DN104" s="8"/>
      <c r="DO104" s="7"/>
      <c r="DP104" s="7"/>
      <c r="DQ104" s="2" t="s">
        <v>138</v>
      </c>
      <c r="DR104" s="2" t="s">
        <v>129</v>
      </c>
      <c r="DS104" s="2" t="s">
        <v>453</v>
      </c>
      <c r="DT104" s="2" t="s">
        <v>1390</v>
      </c>
      <c r="DU104" s="2" t="s">
        <v>141</v>
      </c>
      <c r="DV104" s="2" t="s">
        <v>132</v>
      </c>
      <c r="DW104" s="4">
        <v>1</v>
      </c>
      <c r="DX104" s="8">
        <v>129.65</v>
      </c>
      <c r="DY104" s="4"/>
      <c r="DZ104" s="8"/>
      <c r="EA104" s="7"/>
      <c r="EB104" s="7"/>
      <c r="EC104" s="2" t="s">
        <v>138</v>
      </c>
      <c r="ED104" s="2" t="s">
        <v>129</v>
      </c>
      <c r="EE104" s="2" t="s">
        <v>149</v>
      </c>
      <c r="EF104" s="2" t="s">
        <v>1027</v>
      </c>
      <c r="EG104" s="2" t="s">
        <v>141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168</v>
      </c>
      <c r="EP104" s="2" t="s">
        <v>129</v>
      </c>
      <c r="EQ104" s="2" t="s">
        <v>132</v>
      </c>
      <c r="ER104" s="2" t="s">
        <v>132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138</v>
      </c>
      <c r="FB104" s="2" t="s">
        <v>170</v>
      </c>
      <c r="FC104" s="2" t="s">
        <v>576</v>
      </c>
      <c r="FD104" s="2" t="s">
        <v>1391</v>
      </c>
      <c r="FE104" s="2" t="s">
        <v>141</v>
      </c>
      <c r="FF104" s="2" t="s">
        <v>132</v>
      </c>
      <c r="FG104" s="4">
        <v>1</v>
      </c>
      <c r="FH104" s="8">
        <v>146.35</v>
      </c>
      <c r="FI104" s="4"/>
      <c r="FJ104" s="8"/>
      <c r="FK104" s="7"/>
      <c r="FL104" s="7"/>
      <c r="FM104" s="2" t="s">
        <v>138</v>
      </c>
      <c r="FN104" s="2" t="s">
        <v>129</v>
      </c>
      <c r="FO104" s="2" t="s">
        <v>1363</v>
      </c>
      <c r="FP104" s="2" t="s">
        <v>1392</v>
      </c>
      <c r="FQ104" s="2" t="s">
        <v>141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129</v>
      </c>
      <c r="GA104" s="2" t="s">
        <v>1029</v>
      </c>
      <c r="GB104" s="2" t="s">
        <v>1393</v>
      </c>
      <c r="GC104" s="2" t="s">
        <v>141</v>
      </c>
      <c r="GD104" s="2" t="s">
        <v>132</v>
      </c>
      <c r="GE104" s="4">
        <v>1</v>
      </c>
      <c r="GF104" s="8">
        <v>135.51</v>
      </c>
      <c r="GG104" s="4"/>
      <c r="GH104" s="8"/>
      <c r="GI104" s="7"/>
      <c r="GJ104" s="7"/>
      <c r="GK104" s="2" t="s">
        <v>138</v>
      </c>
      <c r="GL104" s="2" t="s">
        <v>129</v>
      </c>
      <c r="GM104" s="2" t="s">
        <v>198</v>
      </c>
      <c r="GN104" s="2" t="s">
        <v>341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159</v>
      </c>
      <c r="GX104" s="2" t="s">
        <v>129</v>
      </c>
      <c r="GY104" s="2" t="s">
        <v>132</v>
      </c>
      <c r="GZ104" s="2" t="s">
        <v>132</v>
      </c>
      <c r="HA104" s="2" t="s">
        <v>141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138</v>
      </c>
      <c r="HJ104" s="2" t="s">
        <v>129</v>
      </c>
      <c r="HK104" s="2" t="s">
        <v>160</v>
      </c>
      <c r="HL104" s="2" t="s">
        <v>674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138</v>
      </c>
      <c r="HV104" s="2" t="s">
        <v>129</v>
      </c>
      <c r="HW104" s="2" t="s">
        <v>428</v>
      </c>
      <c r="HX104" s="2" t="s">
        <v>1394</v>
      </c>
      <c r="HY104" s="2" t="s">
        <v>141</v>
      </c>
      <c r="HZ104" s="2" t="s">
        <v>132</v>
      </c>
      <c r="IA104" s="4">
        <v>1</v>
      </c>
      <c r="IB104" s="8">
        <v>256.99</v>
      </c>
      <c r="IC104" s="4"/>
      <c r="ID104" s="8"/>
      <c r="IE104" s="7"/>
      <c r="IF104" s="7"/>
      <c r="IG104" s="2" t="s">
        <v>138</v>
      </c>
      <c r="IH104" s="2" t="s">
        <v>129</v>
      </c>
      <c r="II104" s="2" t="s">
        <v>164</v>
      </c>
      <c r="IJ104" s="2" t="s">
        <v>1395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153</v>
      </c>
      <c r="IT104" s="2" t="s">
        <v>129</v>
      </c>
      <c r="IU104" s="2" t="s">
        <v>132</v>
      </c>
      <c r="IV104" s="2" t="s">
        <v>132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129</v>
      </c>
      <c r="JG104" s="2" t="s">
        <v>1022</v>
      </c>
      <c r="JH104" s="2" t="s">
        <v>1396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138</v>
      </c>
      <c r="KD104" s="2" t="s">
        <v>165</v>
      </c>
      <c r="KE104" s="2" t="s">
        <v>166</v>
      </c>
      <c r="KF104" s="2" t="s">
        <v>1397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129</v>
      </c>
      <c r="KQ104" s="2" t="s">
        <v>132</v>
      </c>
      <c r="KR104" s="2" t="s">
        <v>132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129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168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129</v>
      </c>
      <c r="NK104" s="2" t="s">
        <v>132</v>
      </c>
      <c r="NL104" s="2" t="s">
        <v>132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170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169</v>
      </c>
      <c r="OH104" s="2" t="s">
        <v>129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168</v>
      </c>
      <c r="OT104" s="2" t="s">
        <v>129</v>
      </c>
      <c r="OU104" s="2" t="s">
        <v>132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170</v>
      </c>
      <c r="PS104" s="2" t="s">
        <v>171</v>
      </c>
      <c r="PT104" s="2" t="s">
        <v>1398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170</v>
      </c>
      <c r="QQ104" s="2" t="s">
        <v>173</v>
      </c>
      <c r="QR104" s="2" t="s">
        <v>132</v>
      </c>
      <c r="QS104" s="2" t="s">
        <v>141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169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138</v>
      </c>
      <c r="RN104" s="2" t="s">
        <v>170</v>
      </c>
      <c r="RO104" s="2" t="s">
        <v>1399</v>
      </c>
      <c r="RP104" s="2" t="s">
        <v>975</v>
      </c>
      <c r="RQ104" s="2" t="s">
        <v>141</v>
      </c>
      <c r="RR104" s="2" t="s">
        <v>132</v>
      </c>
    </row>
    <row r="105">
      <c r="A105" s="2" t="s">
        <v>1400</v>
      </c>
      <c r="B105" s="2" t="s">
        <v>121</v>
      </c>
      <c r="C105" s="2" t="s">
        <v>905</v>
      </c>
      <c r="D105" s="2" t="s">
        <v>789</v>
      </c>
      <c r="E105" s="2" t="s">
        <v>790</v>
      </c>
      <c r="F105" s="2" t="s">
        <v>1401</v>
      </c>
      <c r="G105" s="2" t="s">
        <v>1401</v>
      </c>
      <c r="H105" s="2" t="s">
        <v>1401</v>
      </c>
      <c r="I105" s="2" t="s">
        <v>1402</v>
      </c>
      <c r="J105" s="2" t="s">
        <v>127</v>
      </c>
      <c r="K105" s="2" t="s">
        <v>1403</v>
      </c>
      <c r="L105" s="3">
        <v>78.49</v>
      </c>
      <c r="M105" s="3">
        <v>82.41</v>
      </c>
      <c r="N105" s="3">
        <v>174.99</v>
      </c>
      <c r="O105" s="2" t="s">
        <v>129</v>
      </c>
      <c r="P105" s="2" t="s">
        <v>804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180</v>
      </c>
      <c r="V105" s="2" t="s">
        <v>181</v>
      </c>
      <c r="W105" s="2" t="s">
        <v>719</v>
      </c>
      <c r="X105" s="2" t="s">
        <v>132</v>
      </c>
      <c r="Y105" s="2" t="s">
        <v>317</v>
      </c>
      <c r="Z105" s="4">
        <v>46</v>
      </c>
      <c r="AA105" s="4">
        <f>=ROUNDDOWN(23,0)</f>
      </c>
      <c r="AB105" s="5">
        <v>2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16</v>
      </c>
      <c r="AQ105" s="8">
        <v>1483.6</v>
      </c>
      <c r="AR105" s="4"/>
      <c r="AS105" s="8"/>
      <c r="AT105" s="7"/>
      <c r="AU105" s="7"/>
      <c r="AV105" s="4">
        <v>16</v>
      </c>
      <c r="AW105" s="8">
        <v>1483.6</v>
      </c>
      <c r="AX105" s="4"/>
      <c r="AY105" s="8"/>
      <c r="AZ105" s="7"/>
      <c r="BA105" s="7"/>
      <c r="BB105" s="7">
        <v>1</v>
      </c>
      <c r="BC105" s="4">
        <v>16</v>
      </c>
      <c r="BD105" s="8">
        <v>1483.6</v>
      </c>
      <c r="BE105" s="4"/>
      <c r="BF105" s="8"/>
      <c r="BG105" s="7"/>
      <c r="BH105" s="7"/>
      <c r="BI105" s="7">
        <v>1</v>
      </c>
      <c r="BJ105" s="4">
        <v>16</v>
      </c>
      <c r="BK105" s="8">
        <v>1483.6</v>
      </c>
      <c r="BL105" s="2" t="s">
        <v>1404</v>
      </c>
      <c r="BM105" s="7">
        <v>1</v>
      </c>
      <c r="BN105" s="7">
        <v>1</v>
      </c>
      <c r="BO105" s="4">
        <v>1</v>
      </c>
      <c r="BP105" s="8">
        <v>68.68</v>
      </c>
      <c r="BQ105" s="4"/>
      <c r="BR105" s="8"/>
      <c r="BS105" s="7"/>
      <c r="BT105" s="7"/>
      <c r="BU105" s="2" t="s">
        <v>138</v>
      </c>
      <c r="BV105" s="2" t="s">
        <v>129</v>
      </c>
      <c r="BW105" s="2" t="s">
        <v>794</v>
      </c>
      <c r="BX105" s="2" t="s">
        <v>158</v>
      </c>
      <c r="BY105" s="2" t="s">
        <v>141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168</v>
      </c>
      <c r="CH105" s="2" t="s">
        <v>129</v>
      </c>
      <c r="CI105" s="2" t="s">
        <v>132</v>
      </c>
      <c r="CJ105" s="2" t="s">
        <v>132</v>
      </c>
      <c r="CK105" s="2" t="s">
        <v>141</v>
      </c>
      <c r="CL105" s="2" t="s">
        <v>132</v>
      </c>
      <c r="CM105" s="4">
        <v>6</v>
      </c>
      <c r="CN105" s="8">
        <v>609.94</v>
      </c>
      <c r="CO105" s="4"/>
      <c r="CP105" s="8"/>
      <c r="CQ105" s="7"/>
      <c r="CR105" s="7"/>
      <c r="CS105" s="2" t="s">
        <v>138</v>
      </c>
      <c r="CT105" s="2" t="s">
        <v>129</v>
      </c>
      <c r="CU105" s="2" t="s">
        <v>317</v>
      </c>
      <c r="CV105" s="2" t="s">
        <v>151</v>
      </c>
      <c r="CW105" s="2" t="s">
        <v>141</v>
      </c>
      <c r="CX105" s="2" t="s">
        <v>132</v>
      </c>
      <c r="CY105" s="4">
        <v>1</v>
      </c>
      <c r="CZ105" s="8">
        <v>95.43</v>
      </c>
      <c r="DA105" s="4"/>
      <c r="DB105" s="8"/>
      <c r="DC105" s="7"/>
      <c r="DD105" s="7"/>
      <c r="DE105" s="2" t="s">
        <v>138</v>
      </c>
      <c r="DF105" s="2" t="s">
        <v>129</v>
      </c>
      <c r="DG105" s="2" t="s">
        <v>795</v>
      </c>
      <c r="DH105" s="2" t="s">
        <v>1298</v>
      </c>
      <c r="DI105" s="2" t="s">
        <v>141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129</v>
      </c>
      <c r="DS105" s="2" t="s">
        <v>187</v>
      </c>
      <c r="DT105" s="2" t="s">
        <v>1405</v>
      </c>
      <c r="DU105" s="2" t="s">
        <v>141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129</v>
      </c>
      <c r="EE105" s="2" t="s">
        <v>794</v>
      </c>
      <c r="EF105" s="2" t="s">
        <v>320</v>
      </c>
      <c r="EG105" s="2" t="s">
        <v>141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168</v>
      </c>
      <c r="EP105" s="2" t="s">
        <v>129</v>
      </c>
      <c r="EQ105" s="2" t="s">
        <v>132</v>
      </c>
      <c r="ER105" s="2" t="s">
        <v>132</v>
      </c>
      <c r="ES105" s="2" t="s">
        <v>141</v>
      </c>
      <c r="ET105" s="2" t="s">
        <v>132</v>
      </c>
      <c r="EU105" s="4">
        <v>1</v>
      </c>
      <c r="EV105" s="8">
        <v>86.54</v>
      </c>
      <c r="EW105" s="4"/>
      <c r="EX105" s="8"/>
      <c r="EY105" s="7"/>
      <c r="EZ105" s="7"/>
      <c r="FA105" s="2" t="s">
        <v>138</v>
      </c>
      <c r="FB105" s="2" t="s">
        <v>129</v>
      </c>
      <c r="FC105" s="2" t="s">
        <v>794</v>
      </c>
      <c r="FD105" s="2" t="s">
        <v>370</v>
      </c>
      <c r="FE105" s="2" t="s">
        <v>141</v>
      </c>
      <c r="FF105" s="2" t="s">
        <v>132</v>
      </c>
      <c r="FG105" s="4">
        <v>1</v>
      </c>
      <c r="FH105" s="8">
        <v>89.01</v>
      </c>
      <c r="FI105" s="4"/>
      <c r="FJ105" s="8"/>
      <c r="FK105" s="7"/>
      <c r="FL105" s="7"/>
      <c r="FM105" s="2" t="s">
        <v>138</v>
      </c>
      <c r="FN105" s="2" t="s">
        <v>129</v>
      </c>
      <c r="FO105" s="2" t="s">
        <v>398</v>
      </c>
      <c r="FP105" s="2" t="s">
        <v>787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129</v>
      </c>
      <c r="GA105" s="2" t="s">
        <v>304</v>
      </c>
      <c r="GB105" s="2" t="s">
        <v>762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129</v>
      </c>
      <c r="GM105" s="2" t="s">
        <v>399</v>
      </c>
      <c r="GN105" s="2" t="s">
        <v>132</v>
      </c>
      <c r="GO105" s="2" t="s">
        <v>141</v>
      </c>
      <c r="GP105" s="2" t="s">
        <v>132</v>
      </c>
      <c r="GQ105" s="4">
        <v>6</v>
      </c>
      <c r="GR105" s="8">
        <v>534</v>
      </c>
      <c r="GS105" s="4"/>
      <c r="GT105" s="8"/>
      <c r="GU105" s="7"/>
      <c r="GV105" s="7"/>
      <c r="GW105" s="2" t="s">
        <v>138</v>
      </c>
      <c r="GX105" s="2" t="s">
        <v>129</v>
      </c>
      <c r="GY105" s="2" t="s">
        <v>504</v>
      </c>
      <c r="GZ105" s="2" t="s">
        <v>1098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129</v>
      </c>
      <c r="HK105" s="2" t="s">
        <v>506</v>
      </c>
      <c r="HL105" s="2" t="s">
        <v>132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129</v>
      </c>
      <c r="HW105" s="2" t="s">
        <v>291</v>
      </c>
      <c r="HX105" s="2" t="s">
        <v>132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129</v>
      </c>
      <c r="II105" s="2" t="s">
        <v>164</v>
      </c>
      <c r="IJ105" s="2" t="s">
        <v>132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129</v>
      </c>
      <c r="IU105" s="2" t="s">
        <v>132</v>
      </c>
      <c r="IV105" s="2" t="s">
        <v>132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129</v>
      </c>
      <c r="JG105" s="2" t="s">
        <v>794</v>
      </c>
      <c r="JH105" s="2" t="s">
        <v>132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138</v>
      </c>
      <c r="KD105" s="2" t="s">
        <v>165</v>
      </c>
      <c r="KE105" s="2" t="s">
        <v>309</v>
      </c>
      <c r="KF105" s="2" t="s">
        <v>132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168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129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129</v>
      </c>
      <c r="MM105" s="2" t="s">
        <v>132</v>
      </c>
      <c r="MN105" s="2" t="s">
        <v>132</v>
      </c>
      <c r="MO105" s="2" t="s">
        <v>141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129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129</v>
      </c>
      <c r="NK105" s="2" t="s">
        <v>132</v>
      </c>
      <c r="NL105" s="2" t="s">
        <v>132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168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170</v>
      </c>
      <c r="PS105" s="2" t="s">
        <v>346</v>
      </c>
      <c r="PT105" s="2" t="s">
        <v>1406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168</v>
      </c>
      <c r="QD105" s="2" t="s">
        <v>129</v>
      </c>
      <c r="QE105" s="2" t="s">
        <v>132</v>
      </c>
      <c r="QF105" s="2" t="s">
        <v>132</v>
      </c>
      <c r="QG105" s="2" t="s">
        <v>141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168</v>
      </c>
      <c r="RB105" s="2" t="s">
        <v>129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138</v>
      </c>
      <c r="RN105" s="2" t="s">
        <v>170</v>
      </c>
      <c r="RO105" s="2" t="s">
        <v>326</v>
      </c>
      <c r="RP105" s="2" t="s">
        <v>829</v>
      </c>
      <c r="RQ105" s="2" t="s">
        <v>141</v>
      </c>
      <c r="RR105" s="2" t="s">
        <v>132</v>
      </c>
    </row>
    <row r="106">
      <c r="A106" s="2" t="s">
        <v>1407</v>
      </c>
      <c r="B106" s="2" t="s">
        <v>121</v>
      </c>
      <c r="C106" s="2" t="s">
        <v>905</v>
      </c>
      <c r="D106" s="2" t="s">
        <v>789</v>
      </c>
      <c r="E106" s="2" t="s">
        <v>790</v>
      </c>
      <c r="F106" s="2" t="s">
        <v>1408</v>
      </c>
      <c r="G106" s="2" t="s">
        <v>1408</v>
      </c>
      <c r="H106" s="2" t="s">
        <v>1408</v>
      </c>
      <c r="I106" s="2" t="s">
        <v>1409</v>
      </c>
      <c r="J106" s="2" t="s">
        <v>127</v>
      </c>
      <c r="K106" s="2" t="s">
        <v>1410</v>
      </c>
      <c r="L106" s="3">
        <v>54.27</v>
      </c>
      <c r="M106" s="3">
        <v>56.98</v>
      </c>
      <c r="N106" s="3">
        <v>129.99</v>
      </c>
      <c r="O106" s="2" t="s">
        <v>129</v>
      </c>
      <c r="P106" s="2" t="s">
        <v>271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180</v>
      </c>
      <c r="V106" s="2" t="s">
        <v>181</v>
      </c>
      <c r="W106" s="2" t="s">
        <v>135</v>
      </c>
      <c r="X106" s="2" t="s">
        <v>132</v>
      </c>
      <c r="Y106" s="2" t="s">
        <v>317</v>
      </c>
      <c r="Z106" s="4">
        <v>47</v>
      </c>
      <c r="AA106" s="4">
        <f>=ROUNDDOWN(27.6470588235294,0)</f>
      </c>
      <c r="AB106" s="5">
        <v>1.7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12</v>
      </c>
      <c r="AQ106" s="8">
        <v>753.57</v>
      </c>
      <c r="AR106" s="4"/>
      <c r="AS106" s="8"/>
      <c r="AT106" s="7"/>
      <c r="AU106" s="7"/>
      <c r="AV106" s="4">
        <v>12</v>
      </c>
      <c r="AW106" s="8">
        <v>753.57</v>
      </c>
      <c r="AX106" s="4"/>
      <c r="AY106" s="8"/>
      <c r="AZ106" s="7"/>
      <c r="BA106" s="7"/>
      <c r="BB106" s="7">
        <v>1</v>
      </c>
      <c r="BC106" s="4">
        <v>12</v>
      </c>
      <c r="BD106" s="8">
        <v>753.57</v>
      </c>
      <c r="BE106" s="4"/>
      <c r="BF106" s="8"/>
      <c r="BG106" s="7"/>
      <c r="BH106" s="7"/>
      <c r="BI106" s="7">
        <v>1</v>
      </c>
      <c r="BJ106" s="4">
        <v>12</v>
      </c>
      <c r="BK106" s="8">
        <v>753.57</v>
      </c>
      <c r="BL106" s="2" t="s">
        <v>1411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138</v>
      </c>
      <c r="BV106" s="2" t="s">
        <v>129</v>
      </c>
      <c r="BW106" s="2" t="s">
        <v>192</v>
      </c>
      <c r="BX106" s="2" t="s">
        <v>158</v>
      </c>
      <c r="BY106" s="2" t="s">
        <v>141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168</v>
      </c>
      <c r="CH106" s="2" t="s">
        <v>129</v>
      </c>
      <c r="CI106" s="2" t="s">
        <v>132</v>
      </c>
      <c r="CJ106" s="2" t="s">
        <v>132</v>
      </c>
      <c r="CK106" s="2" t="s">
        <v>141</v>
      </c>
      <c r="CL106" s="2" t="s">
        <v>132</v>
      </c>
      <c r="CM106" s="4">
        <v>3</v>
      </c>
      <c r="CN106" s="8">
        <v>170.94</v>
      </c>
      <c r="CO106" s="4"/>
      <c r="CP106" s="8"/>
      <c r="CQ106" s="7"/>
      <c r="CR106" s="7"/>
      <c r="CS106" s="2" t="s">
        <v>138</v>
      </c>
      <c r="CT106" s="2" t="s">
        <v>129</v>
      </c>
      <c r="CU106" s="2" t="s">
        <v>317</v>
      </c>
      <c r="CV106" s="2" t="s">
        <v>796</v>
      </c>
      <c r="CW106" s="2" t="s">
        <v>141</v>
      </c>
      <c r="CX106" s="2" t="s">
        <v>132</v>
      </c>
      <c r="CY106" s="4">
        <v>7</v>
      </c>
      <c r="CZ106" s="8">
        <v>462</v>
      </c>
      <c r="DA106" s="4"/>
      <c r="DB106" s="8"/>
      <c r="DC106" s="7"/>
      <c r="DD106" s="7"/>
      <c r="DE106" s="2" t="s">
        <v>138</v>
      </c>
      <c r="DF106" s="2" t="s">
        <v>129</v>
      </c>
      <c r="DG106" s="2" t="s">
        <v>192</v>
      </c>
      <c r="DH106" s="2" t="s">
        <v>199</v>
      </c>
      <c r="DI106" s="2" t="s">
        <v>141</v>
      </c>
      <c r="DJ106" s="2" t="s">
        <v>132</v>
      </c>
      <c r="DK106" s="4">
        <v>1</v>
      </c>
      <c r="DL106" s="8">
        <v>59.09</v>
      </c>
      <c r="DM106" s="4"/>
      <c r="DN106" s="8"/>
      <c r="DO106" s="7"/>
      <c r="DP106" s="7"/>
      <c r="DQ106" s="2" t="s">
        <v>138</v>
      </c>
      <c r="DR106" s="2" t="s">
        <v>129</v>
      </c>
      <c r="DS106" s="2" t="s">
        <v>187</v>
      </c>
      <c r="DT106" s="2" t="s">
        <v>172</v>
      </c>
      <c r="DU106" s="2" t="s">
        <v>141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138</v>
      </c>
      <c r="ED106" s="2" t="s">
        <v>129</v>
      </c>
      <c r="EE106" s="2" t="s">
        <v>192</v>
      </c>
      <c r="EF106" s="2" t="s">
        <v>544</v>
      </c>
      <c r="EG106" s="2" t="s">
        <v>141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168</v>
      </c>
      <c r="EP106" s="2" t="s">
        <v>129</v>
      </c>
      <c r="EQ106" s="2" t="s">
        <v>132</v>
      </c>
      <c r="ER106" s="2" t="s">
        <v>132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129</v>
      </c>
      <c r="FC106" s="2" t="s">
        <v>303</v>
      </c>
      <c r="FD106" s="2" t="s">
        <v>132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168</v>
      </c>
      <c r="FN106" s="2" t="s">
        <v>129</v>
      </c>
      <c r="FO106" s="2" t="s">
        <v>132</v>
      </c>
      <c r="FP106" s="2" t="s">
        <v>132</v>
      </c>
      <c r="FQ106" s="2" t="s">
        <v>141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129</v>
      </c>
      <c r="GA106" s="2" t="s">
        <v>304</v>
      </c>
      <c r="GB106" s="2" t="s">
        <v>371</v>
      </c>
      <c r="GC106" s="2" t="s">
        <v>141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168</v>
      </c>
      <c r="GL106" s="2" t="s">
        <v>129</v>
      </c>
      <c r="GM106" s="2" t="s">
        <v>132</v>
      </c>
      <c r="GN106" s="2" t="s">
        <v>132</v>
      </c>
      <c r="GO106" s="2" t="s">
        <v>141</v>
      </c>
      <c r="GP106" s="2" t="s">
        <v>132</v>
      </c>
      <c r="GQ106" s="4">
        <v>1</v>
      </c>
      <c r="GR106" s="8">
        <v>61.54</v>
      </c>
      <c r="GS106" s="4"/>
      <c r="GT106" s="8"/>
      <c r="GU106" s="7"/>
      <c r="GV106" s="7"/>
      <c r="GW106" s="2" t="s">
        <v>138</v>
      </c>
      <c r="GX106" s="2" t="s">
        <v>129</v>
      </c>
      <c r="GY106" s="2" t="s">
        <v>504</v>
      </c>
      <c r="GZ106" s="2" t="s">
        <v>1310</v>
      </c>
      <c r="HA106" s="2" t="s">
        <v>141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129</v>
      </c>
      <c r="HK106" s="2" t="s">
        <v>308</v>
      </c>
      <c r="HL106" s="2" t="s">
        <v>132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129</v>
      </c>
      <c r="HW106" s="2" t="s">
        <v>291</v>
      </c>
      <c r="HX106" s="2" t="s">
        <v>1412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129</v>
      </c>
      <c r="II106" s="2" t="s">
        <v>164</v>
      </c>
      <c r="IJ106" s="2" t="s">
        <v>132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168</v>
      </c>
      <c r="IT106" s="2" t="s">
        <v>129</v>
      </c>
      <c r="IU106" s="2" t="s">
        <v>132</v>
      </c>
      <c r="IV106" s="2" t="s">
        <v>132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129</v>
      </c>
      <c r="JG106" s="2" t="s">
        <v>192</v>
      </c>
      <c r="JH106" s="2" t="s">
        <v>132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138</v>
      </c>
      <c r="KD106" s="2" t="s">
        <v>165</v>
      </c>
      <c r="KE106" s="2" t="s">
        <v>309</v>
      </c>
      <c r="KF106" s="2" t="s">
        <v>1098</v>
      </c>
      <c r="KG106" s="2" t="s">
        <v>141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129</v>
      </c>
      <c r="KQ106" s="2" t="s">
        <v>132</v>
      </c>
      <c r="KR106" s="2" t="s">
        <v>132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129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129</v>
      </c>
      <c r="MM106" s="2" t="s">
        <v>132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129</v>
      </c>
      <c r="MY106" s="2" t="s">
        <v>132</v>
      </c>
      <c r="MZ106" s="2" t="s">
        <v>132</v>
      </c>
      <c r="NA106" s="2" t="s">
        <v>141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129</v>
      </c>
      <c r="NK106" s="2" t="s">
        <v>132</v>
      </c>
      <c r="NL106" s="2" t="s">
        <v>132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129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168</v>
      </c>
      <c r="OT106" s="2" t="s">
        <v>129</v>
      </c>
      <c r="OU106" s="2" t="s">
        <v>132</v>
      </c>
      <c r="OV106" s="2" t="s">
        <v>132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170</v>
      </c>
      <c r="PS106" s="2" t="s">
        <v>346</v>
      </c>
      <c r="PT106" s="2" t="s">
        <v>132</v>
      </c>
      <c r="PU106" s="2" t="s">
        <v>141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168</v>
      </c>
      <c r="QD106" s="2" t="s">
        <v>129</v>
      </c>
      <c r="QE106" s="2" t="s">
        <v>132</v>
      </c>
      <c r="QF106" s="2" t="s">
        <v>132</v>
      </c>
      <c r="QG106" s="2" t="s">
        <v>141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129</v>
      </c>
      <c r="RC106" s="2" t="s">
        <v>132</v>
      </c>
      <c r="RD106" s="2" t="s">
        <v>132</v>
      </c>
      <c r="RE106" s="2" t="s">
        <v>141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138</v>
      </c>
      <c r="RN106" s="2" t="s">
        <v>170</v>
      </c>
      <c r="RO106" s="2" t="s">
        <v>326</v>
      </c>
      <c r="RP106" s="2" t="s">
        <v>132</v>
      </c>
      <c r="RQ106" s="2" t="s">
        <v>141</v>
      </c>
      <c r="RR106" s="2" t="s">
        <v>132</v>
      </c>
    </row>
    <row r="107">
      <c r="A107" s="2" t="s">
        <v>1413</v>
      </c>
      <c r="B107" s="2" t="s">
        <v>121</v>
      </c>
      <c r="C107" s="2" t="s">
        <v>905</v>
      </c>
      <c r="D107" s="2" t="s">
        <v>789</v>
      </c>
      <c r="E107" s="2" t="s">
        <v>790</v>
      </c>
      <c r="F107" s="2" t="s">
        <v>1414</v>
      </c>
      <c r="G107" s="2" t="s">
        <v>1414</v>
      </c>
      <c r="H107" s="2" t="s">
        <v>1414</v>
      </c>
      <c r="I107" s="2" t="s">
        <v>1415</v>
      </c>
      <c r="J107" s="2" t="s">
        <v>127</v>
      </c>
      <c r="K107" s="2" t="s">
        <v>241</v>
      </c>
      <c r="L107" s="3">
        <v>55.89</v>
      </c>
      <c r="M107" s="3">
        <v>58.68</v>
      </c>
      <c r="N107" s="3">
        <v>129.99</v>
      </c>
      <c r="O107" s="2" t="s">
        <v>129</v>
      </c>
      <c r="P107" s="2" t="s">
        <v>271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180</v>
      </c>
      <c r="V107" s="2" t="s">
        <v>181</v>
      </c>
      <c r="W107" s="2" t="s">
        <v>297</v>
      </c>
      <c r="X107" s="2" t="s">
        <v>132</v>
      </c>
      <c r="Y107" s="2" t="s">
        <v>317</v>
      </c>
      <c r="Z107" s="4">
        <v>54</v>
      </c>
      <c r="AA107" s="4">
        <f>=ROUNDDOWN(18,0)</f>
      </c>
      <c r="AB107" s="5">
        <v>3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10</v>
      </c>
      <c r="AQ107" s="8">
        <v>596.06</v>
      </c>
      <c r="AR107" s="4"/>
      <c r="AS107" s="8"/>
      <c r="AT107" s="7"/>
      <c r="AU107" s="7"/>
      <c r="AV107" s="4">
        <v>10</v>
      </c>
      <c r="AW107" s="8">
        <v>596.06</v>
      </c>
      <c r="AX107" s="4"/>
      <c r="AY107" s="8"/>
      <c r="AZ107" s="7"/>
      <c r="BA107" s="7"/>
      <c r="BB107" s="7">
        <v>1</v>
      </c>
      <c r="BC107" s="4">
        <v>10</v>
      </c>
      <c r="BD107" s="8">
        <v>596.06</v>
      </c>
      <c r="BE107" s="4"/>
      <c r="BF107" s="8"/>
      <c r="BG107" s="7"/>
      <c r="BH107" s="7"/>
      <c r="BI107" s="7">
        <v>1</v>
      </c>
      <c r="BJ107" s="4">
        <v>10</v>
      </c>
      <c r="BK107" s="8">
        <v>596.06</v>
      </c>
      <c r="BL107" s="2" t="s">
        <v>1416</v>
      </c>
      <c r="BM107" s="7">
        <v>1</v>
      </c>
      <c r="BN107" s="7">
        <v>1</v>
      </c>
      <c r="BO107" s="4">
        <v>1</v>
      </c>
      <c r="BP107" s="8">
        <v>29.35</v>
      </c>
      <c r="BQ107" s="4"/>
      <c r="BR107" s="8"/>
      <c r="BS107" s="7"/>
      <c r="BT107" s="7"/>
      <c r="BU107" s="2" t="s">
        <v>138</v>
      </c>
      <c r="BV107" s="2" t="s">
        <v>129</v>
      </c>
      <c r="BW107" s="2" t="s">
        <v>499</v>
      </c>
      <c r="BX107" s="2" t="s">
        <v>1098</v>
      </c>
      <c r="BY107" s="2" t="s">
        <v>141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168</v>
      </c>
      <c r="CH107" s="2" t="s">
        <v>129</v>
      </c>
      <c r="CI107" s="2" t="s">
        <v>132</v>
      </c>
      <c r="CJ107" s="2" t="s">
        <v>132</v>
      </c>
      <c r="CK107" s="2" t="s">
        <v>141</v>
      </c>
      <c r="CL107" s="2" t="s">
        <v>132</v>
      </c>
      <c r="CM107" s="4">
        <v>3</v>
      </c>
      <c r="CN107" s="8">
        <v>198.66</v>
      </c>
      <c r="CO107" s="4"/>
      <c r="CP107" s="8"/>
      <c r="CQ107" s="7"/>
      <c r="CR107" s="7"/>
      <c r="CS107" s="2" t="s">
        <v>138</v>
      </c>
      <c r="CT107" s="2" t="s">
        <v>129</v>
      </c>
      <c r="CU107" s="2" t="s">
        <v>317</v>
      </c>
      <c r="CV107" s="2" t="s">
        <v>192</v>
      </c>
      <c r="CW107" s="2" t="s">
        <v>141</v>
      </c>
      <c r="CX107" s="2" t="s">
        <v>132</v>
      </c>
      <c r="CY107" s="4">
        <v>2</v>
      </c>
      <c r="CZ107" s="8">
        <v>143.46</v>
      </c>
      <c r="DA107" s="4"/>
      <c r="DB107" s="8"/>
      <c r="DC107" s="7"/>
      <c r="DD107" s="7"/>
      <c r="DE107" s="2" t="s">
        <v>138</v>
      </c>
      <c r="DF107" s="2" t="s">
        <v>129</v>
      </c>
      <c r="DG107" s="2" t="s">
        <v>499</v>
      </c>
      <c r="DH107" s="2" t="s">
        <v>1098</v>
      </c>
      <c r="DI107" s="2" t="s">
        <v>141</v>
      </c>
      <c r="DJ107" s="2" t="s">
        <v>132</v>
      </c>
      <c r="DK107" s="4">
        <v>1</v>
      </c>
      <c r="DL107" s="8">
        <v>60.86</v>
      </c>
      <c r="DM107" s="4"/>
      <c r="DN107" s="8"/>
      <c r="DO107" s="7"/>
      <c r="DP107" s="7"/>
      <c r="DQ107" s="2" t="s">
        <v>138</v>
      </c>
      <c r="DR107" s="2" t="s">
        <v>129</v>
      </c>
      <c r="DS107" s="2" t="s">
        <v>187</v>
      </c>
      <c r="DT107" s="2" t="s">
        <v>1417</v>
      </c>
      <c r="DU107" s="2" t="s">
        <v>141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138</v>
      </c>
      <c r="ED107" s="2" t="s">
        <v>129</v>
      </c>
      <c r="EE107" s="2" t="s">
        <v>499</v>
      </c>
      <c r="EF107" s="2" t="s">
        <v>346</v>
      </c>
      <c r="EG107" s="2" t="s">
        <v>141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168</v>
      </c>
      <c r="EP107" s="2" t="s">
        <v>129</v>
      </c>
      <c r="EQ107" s="2" t="s">
        <v>132</v>
      </c>
      <c r="ER107" s="2" t="s">
        <v>132</v>
      </c>
      <c r="ES107" s="2" t="s">
        <v>141</v>
      </c>
      <c r="ET107" s="2" t="s">
        <v>132</v>
      </c>
      <c r="EU107" s="4">
        <v>1</v>
      </c>
      <c r="EV107" s="8">
        <v>36.97</v>
      </c>
      <c r="EW107" s="4"/>
      <c r="EX107" s="8"/>
      <c r="EY107" s="7"/>
      <c r="EZ107" s="7"/>
      <c r="FA107" s="2" t="s">
        <v>138</v>
      </c>
      <c r="FB107" s="2" t="s">
        <v>129</v>
      </c>
      <c r="FC107" s="2" t="s">
        <v>303</v>
      </c>
      <c r="FD107" s="2" t="s">
        <v>853</v>
      </c>
      <c r="FE107" s="2" t="s">
        <v>141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168</v>
      </c>
      <c r="FN107" s="2" t="s">
        <v>129</v>
      </c>
      <c r="FO107" s="2" t="s">
        <v>132</v>
      </c>
      <c r="FP107" s="2" t="s">
        <v>132</v>
      </c>
      <c r="FQ107" s="2" t="s">
        <v>141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138</v>
      </c>
      <c r="FZ107" s="2" t="s">
        <v>129</v>
      </c>
      <c r="GA107" s="2" t="s">
        <v>304</v>
      </c>
      <c r="GB107" s="2" t="s">
        <v>865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168</v>
      </c>
      <c r="GL107" s="2" t="s">
        <v>129</v>
      </c>
      <c r="GM107" s="2" t="s">
        <v>132</v>
      </c>
      <c r="GN107" s="2" t="s">
        <v>132</v>
      </c>
      <c r="GO107" s="2" t="s">
        <v>141</v>
      </c>
      <c r="GP107" s="2" t="s">
        <v>132</v>
      </c>
      <c r="GQ107" s="4">
        <v>2</v>
      </c>
      <c r="GR107" s="8">
        <v>126.76</v>
      </c>
      <c r="GS107" s="4"/>
      <c r="GT107" s="8"/>
      <c r="GU107" s="7"/>
      <c r="GV107" s="7"/>
      <c r="GW107" s="2" t="s">
        <v>138</v>
      </c>
      <c r="GX107" s="2" t="s">
        <v>129</v>
      </c>
      <c r="GY107" s="2" t="s">
        <v>504</v>
      </c>
      <c r="GZ107" s="2" t="s">
        <v>373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129</v>
      </c>
      <c r="HK107" s="2" t="s">
        <v>308</v>
      </c>
      <c r="HL107" s="2" t="s">
        <v>1418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129</v>
      </c>
      <c r="HW107" s="2" t="s">
        <v>291</v>
      </c>
      <c r="HX107" s="2" t="s">
        <v>389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129</v>
      </c>
      <c r="II107" s="2" t="s">
        <v>164</v>
      </c>
      <c r="IJ107" s="2" t="s">
        <v>132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168</v>
      </c>
      <c r="IT107" s="2" t="s">
        <v>129</v>
      </c>
      <c r="IU107" s="2" t="s">
        <v>132</v>
      </c>
      <c r="IV107" s="2" t="s">
        <v>132</v>
      </c>
      <c r="IW107" s="2" t="s">
        <v>141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129</v>
      </c>
      <c r="JG107" s="2" t="s">
        <v>499</v>
      </c>
      <c r="JH107" s="2" t="s">
        <v>132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165</v>
      </c>
      <c r="KE107" s="2" t="s">
        <v>309</v>
      </c>
      <c r="KF107" s="2" t="s">
        <v>1060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129</v>
      </c>
      <c r="KQ107" s="2" t="s">
        <v>132</v>
      </c>
      <c r="KR107" s="2" t="s">
        <v>132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129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129</v>
      </c>
      <c r="MY107" s="2" t="s">
        <v>132</v>
      </c>
      <c r="MZ107" s="2" t="s">
        <v>132</v>
      </c>
      <c r="NA107" s="2" t="s">
        <v>141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129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129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168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138</v>
      </c>
      <c r="PR107" s="2" t="s">
        <v>170</v>
      </c>
      <c r="PS107" s="2" t="s">
        <v>346</v>
      </c>
      <c r="PT107" s="2" t="s">
        <v>132</v>
      </c>
      <c r="PU107" s="2" t="s">
        <v>141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129</v>
      </c>
      <c r="QE107" s="2" t="s">
        <v>132</v>
      </c>
      <c r="QF107" s="2" t="s">
        <v>132</v>
      </c>
      <c r="QG107" s="2" t="s">
        <v>141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138</v>
      </c>
      <c r="RN107" s="2" t="s">
        <v>170</v>
      </c>
      <c r="RO107" s="2" t="s">
        <v>326</v>
      </c>
      <c r="RP107" s="2" t="s">
        <v>1419</v>
      </c>
      <c r="RQ107" s="2" t="s">
        <v>141</v>
      </c>
      <c r="RR107" s="2" t="s">
        <v>132</v>
      </c>
    </row>
    <row r="108">
      <c r="A108" s="2" t="s">
        <v>1420</v>
      </c>
      <c r="B108" s="2" t="s">
        <v>121</v>
      </c>
      <c r="C108" s="2" t="s">
        <v>905</v>
      </c>
      <c r="D108" s="2" t="s">
        <v>789</v>
      </c>
      <c r="E108" s="2" t="s">
        <v>790</v>
      </c>
      <c r="F108" s="2" t="s">
        <v>1421</v>
      </c>
      <c r="G108" s="2" t="s">
        <v>1421</v>
      </c>
      <c r="H108" s="2" t="s">
        <v>1421</v>
      </c>
      <c r="I108" s="2" t="s">
        <v>1422</v>
      </c>
      <c r="J108" s="2" t="s">
        <v>127</v>
      </c>
      <c r="K108" s="2" t="s">
        <v>1423</v>
      </c>
      <c r="L108" s="3">
        <v>86</v>
      </c>
      <c r="M108" s="3">
        <v>90.3</v>
      </c>
      <c r="N108" s="3">
        <v>179.99</v>
      </c>
      <c r="O108" s="2" t="s">
        <v>129</v>
      </c>
      <c r="P108" s="2" t="s">
        <v>385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180</v>
      </c>
      <c r="V108" s="2" t="s">
        <v>181</v>
      </c>
      <c r="W108" s="2" t="s">
        <v>297</v>
      </c>
      <c r="X108" s="2" t="s">
        <v>332</v>
      </c>
      <c r="Y108" s="2" t="s">
        <v>132</v>
      </c>
      <c r="Z108" s="4"/>
      <c r="AA108" s="4">
        <f>=ROUNDDOWN({0},0)</f>
      </c>
      <c r="AB108" s="5"/>
      <c r="AC108" s="2" t="s">
        <v>405</v>
      </c>
      <c r="AD108" s="4">
        <v>100</v>
      </c>
      <c r="AE108" s="4">
        <v>100</v>
      </c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168</v>
      </c>
      <c r="BV108" s="2" t="s">
        <v>129</v>
      </c>
      <c r="BW108" s="2" t="s">
        <v>132</v>
      </c>
      <c r="BX108" s="2" t="s">
        <v>132</v>
      </c>
      <c r="BY108" s="2" t="s">
        <v>141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1071</v>
      </c>
      <c r="CH108" s="2" t="s">
        <v>129</v>
      </c>
      <c r="CI108" s="2" t="s">
        <v>132</v>
      </c>
      <c r="CJ108" s="2" t="s">
        <v>132</v>
      </c>
      <c r="CK108" s="2" t="s">
        <v>141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138</v>
      </c>
      <c r="CT108" s="2" t="s">
        <v>129</v>
      </c>
      <c r="CU108" s="2" t="s">
        <v>132</v>
      </c>
      <c r="CV108" s="2" t="s">
        <v>132</v>
      </c>
      <c r="CW108" s="2" t="s">
        <v>141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168</v>
      </c>
      <c r="DF108" s="2" t="s">
        <v>129</v>
      </c>
      <c r="DG108" s="2" t="s">
        <v>132</v>
      </c>
      <c r="DH108" s="2" t="s">
        <v>132</v>
      </c>
      <c r="DI108" s="2" t="s">
        <v>141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168</v>
      </c>
      <c r="DR108" s="2" t="s">
        <v>129</v>
      </c>
      <c r="DS108" s="2" t="s">
        <v>132</v>
      </c>
      <c r="DT108" s="2" t="s">
        <v>132</v>
      </c>
      <c r="DU108" s="2" t="s">
        <v>141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481</v>
      </c>
      <c r="ED108" s="2" t="s">
        <v>129</v>
      </c>
      <c r="EE108" s="2" t="s">
        <v>132</v>
      </c>
      <c r="EF108" s="2" t="s">
        <v>132</v>
      </c>
      <c r="EG108" s="2" t="s">
        <v>141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168</v>
      </c>
      <c r="EP108" s="2" t="s">
        <v>129</v>
      </c>
      <c r="EQ108" s="2" t="s">
        <v>132</v>
      </c>
      <c r="ER108" s="2" t="s">
        <v>132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168</v>
      </c>
      <c r="FB108" s="2" t="s">
        <v>129</v>
      </c>
      <c r="FC108" s="2" t="s">
        <v>132</v>
      </c>
      <c r="FD108" s="2" t="s">
        <v>132</v>
      </c>
      <c r="FE108" s="2" t="s">
        <v>141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168</v>
      </c>
      <c r="FN108" s="2" t="s">
        <v>129</v>
      </c>
      <c r="FO108" s="2" t="s">
        <v>132</v>
      </c>
      <c r="FP108" s="2" t="s">
        <v>132</v>
      </c>
      <c r="FQ108" s="2" t="s">
        <v>141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168</v>
      </c>
      <c r="FZ108" s="2" t="s">
        <v>129</v>
      </c>
      <c r="GA108" s="2" t="s">
        <v>132</v>
      </c>
      <c r="GB108" s="2" t="s">
        <v>132</v>
      </c>
      <c r="GC108" s="2" t="s">
        <v>141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168</v>
      </c>
      <c r="GL108" s="2" t="s">
        <v>129</v>
      </c>
      <c r="GM108" s="2" t="s">
        <v>132</v>
      </c>
      <c r="GN108" s="2" t="s">
        <v>132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168</v>
      </c>
      <c r="GX108" s="2" t="s">
        <v>129</v>
      </c>
      <c r="GY108" s="2" t="s">
        <v>132</v>
      </c>
      <c r="GZ108" s="2" t="s">
        <v>132</v>
      </c>
      <c r="HA108" s="2" t="s">
        <v>141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168</v>
      </c>
      <c r="HJ108" s="2" t="s">
        <v>129</v>
      </c>
      <c r="HK108" s="2" t="s">
        <v>132</v>
      </c>
      <c r="HL108" s="2" t="s">
        <v>132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129</v>
      </c>
      <c r="HW108" s="2" t="s">
        <v>132</v>
      </c>
      <c r="HX108" s="2" t="s">
        <v>132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129</v>
      </c>
      <c r="II108" s="2" t="s">
        <v>132</v>
      </c>
      <c r="IJ108" s="2" t="s">
        <v>132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129</v>
      </c>
      <c r="IU108" s="2" t="s">
        <v>132</v>
      </c>
      <c r="IV108" s="2" t="s">
        <v>132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129</v>
      </c>
      <c r="JG108" s="2" t="s">
        <v>132</v>
      </c>
      <c r="JH108" s="2" t="s">
        <v>132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168</v>
      </c>
      <c r="JR108" s="2" t="s">
        <v>129</v>
      </c>
      <c r="JS108" s="2" t="s">
        <v>132</v>
      </c>
      <c r="JT108" s="2" t="s">
        <v>132</v>
      </c>
      <c r="JU108" s="2" t="s">
        <v>141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129</v>
      </c>
      <c r="KQ108" s="2" t="s">
        <v>132</v>
      </c>
      <c r="KR108" s="2" t="s">
        <v>132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168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129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129</v>
      </c>
      <c r="MM108" s="2" t="s">
        <v>132</v>
      </c>
      <c r="MN108" s="2" t="s">
        <v>132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129</v>
      </c>
      <c r="NK108" s="2" t="s">
        <v>132</v>
      </c>
      <c r="NL108" s="2" t="s">
        <v>132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129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169</v>
      </c>
      <c r="OH108" s="2" t="s">
        <v>129</v>
      </c>
      <c r="OI108" s="2" t="s">
        <v>132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129</v>
      </c>
      <c r="OU108" s="2" t="s">
        <v>132</v>
      </c>
      <c r="OV108" s="2" t="s">
        <v>132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129</v>
      </c>
      <c r="PG108" s="2" t="s">
        <v>132</v>
      </c>
      <c r="PH108" s="2" t="s">
        <v>132</v>
      </c>
      <c r="PI108" s="2" t="s">
        <v>141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168</v>
      </c>
      <c r="QD108" s="2" t="s">
        <v>129</v>
      </c>
      <c r="QE108" s="2" t="s">
        <v>132</v>
      </c>
      <c r="QF108" s="2" t="s">
        <v>132</v>
      </c>
      <c r="QG108" s="2" t="s">
        <v>141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169</v>
      </c>
      <c r="RB108" s="2" t="s">
        <v>129</v>
      </c>
      <c r="RC108" s="2" t="s">
        <v>132</v>
      </c>
      <c r="RD108" s="2" t="s">
        <v>132</v>
      </c>
      <c r="RE108" s="2" t="s">
        <v>141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1424</v>
      </c>
      <c r="B109" s="2" t="s">
        <v>121</v>
      </c>
      <c r="C109" s="2" t="s">
        <v>905</v>
      </c>
      <c r="D109" s="2" t="s">
        <v>789</v>
      </c>
      <c r="E109" s="2" t="s">
        <v>790</v>
      </c>
      <c r="F109" s="2" t="s">
        <v>1425</v>
      </c>
      <c r="G109" s="2" t="s">
        <v>132</v>
      </c>
      <c r="H109" s="2" t="s">
        <v>132</v>
      </c>
      <c r="I109" s="2" t="s">
        <v>1426</v>
      </c>
      <c r="J109" s="2" t="s">
        <v>127</v>
      </c>
      <c r="K109" s="2" t="s">
        <v>270</v>
      </c>
      <c r="L109" s="3">
        <v>95</v>
      </c>
      <c r="M109" s="3">
        <v>100</v>
      </c>
      <c r="N109" s="3">
        <v>199.99</v>
      </c>
      <c r="O109" s="2" t="s">
        <v>1157</v>
      </c>
      <c r="P109" s="2" t="s">
        <v>271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132</v>
      </c>
      <c r="V109" s="2" t="s">
        <v>134</v>
      </c>
      <c r="W109" s="2" t="s">
        <v>332</v>
      </c>
      <c r="X109" s="2" t="s">
        <v>132</v>
      </c>
      <c r="Y109" s="2" t="s">
        <v>587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138</v>
      </c>
      <c r="BV109" s="2" t="s">
        <v>170</v>
      </c>
      <c r="BW109" s="2" t="s">
        <v>1427</v>
      </c>
      <c r="BX109" s="2" t="s">
        <v>1428</v>
      </c>
      <c r="BY109" s="2" t="s">
        <v>141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168</v>
      </c>
      <c r="CH109" s="2" t="s">
        <v>170</v>
      </c>
      <c r="CI109" s="2" t="s">
        <v>132</v>
      </c>
      <c r="CJ109" s="2" t="s">
        <v>132</v>
      </c>
      <c r="CK109" s="2" t="s">
        <v>141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138</v>
      </c>
      <c r="CT109" s="2" t="s">
        <v>170</v>
      </c>
      <c r="CU109" s="2" t="s">
        <v>1429</v>
      </c>
      <c r="CV109" s="2" t="s">
        <v>1358</v>
      </c>
      <c r="CW109" s="2" t="s">
        <v>141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170</v>
      </c>
      <c r="DG109" s="2" t="s">
        <v>1429</v>
      </c>
      <c r="DH109" s="2" t="s">
        <v>1430</v>
      </c>
      <c r="DI109" s="2" t="s">
        <v>141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169</v>
      </c>
      <c r="DR109" s="2" t="s">
        <v>170</v>
      </c>
      <c r="DS109" s="2" t="s">
        <v>132</v>
      </c>
      <c r="DT109" s="2" t="s">
        <v>132</v>
      </c>
      <c r="DU109" s="2" t="s">
        <v>141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138</v>
      </c>
      <c r="ED109" s="2" t="s">
        <v>170</v>
      </c>
      <c r="EE109" s="2" t="s">
        <v>1360</v>
      </c>
      <c r="EF109" s="2" t="s">
        <v>132</v>
      </c>
      <c r="EG109" s="2" t="s">
        <v>141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169</v>
      </c>
      <c r="EP109" s="2" t="s">
        <v>129</v>
      </c>
      <c r="EQ109" s="2" t="s">
        <v>132</v>
      </c>
      <c r="ER109" s="2" t="s">
        <v>132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132</v>
      </c>
      <c r="FB109" s="2" t="s">
        <v>132</v>
      </c>
      <c r="FC109" s="2" t="s">
        <v>132</v>
      </c>
      <c r="FD109" s="2" t="s">
        <v>132</v>
      </c>
      <c r="FE109" s="2" t="s">
        <v>132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168</v>
      </c>
      <c r="FN109" s="2" t="s">
        <v>170</v>
      </c>
      <c r="FO109" s="2" t="s">
        <v>132</v>
      </c>
      <c r="FP109" s="2" t="s">
        <v>132</v>
      </c>
      <c r="FQ109" s="2" t="s">
        <v>141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138</v>
      </c>
      <c r="FZ109" s="2" t="s">
        <v>170</v>
      </c>
      <c r="GA109" s="2" t="s">
        <v>597</v>
      </c>
      <c r="GB109" s="2" t="s">
        <v>132</v>
      </c>
      <c r="GC109" s="2" t="s">
        <v>141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168</v>
      </c>
      <c r="HV109" s="2" t="s">
        <v>170</v>
      </c>
      <c r="HW109" s="2" t="s">
        <v>1431</v>
      </c>
      <c r="HX109" s="2" t="s">
        <v>132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169</v>
      </c>
      <c r="JF109" s="2" t="s">
        <v>170</v>
      </c>
      <c r="JG109" s="2" t="s">
        <v>1429</v>
      </c>
      <c r="JH109" s="2" t="s">
        <v>1432</v>
      </c>
      <c r="JI109" s="2" t="s">
        <v>141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138</v>
      </c>
      <c r="KD109" s="2" t="s">
        <v>170</v>
      </c>
      <c r="KE109" s="2" t="s">
        <v>1429</v>
      </c>
      <c r="KF109" s="2" t="s">
        <v>132</v>
      </c>
      <c r="KG109" s="2" t="s">
        <v>141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170</v>
      </c>
      <c r="KQ109" s="2" t="s">
        <v>132</v>
      </c>
      <c r="KR109" s="2" t="s">
        <v>132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170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170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170</v>
      </c>
      <c r="NK109" s="2" t="s">
        <v>132</v>
      </c>
      <c r="NL109" s="2" t="s">
        <v>132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168</v>
      </c>
      <c r="OT109" s="2" t="s">
        <v>170</v>
      </c>
      <c r="OU109" s="2" t="s">
        <v>132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168</v>
      </c>
      <c r="PR109" s="2" t="s">
        <v>170</v>
      </c>
      <c r="PS109" s="2" t="s">
        <v>132</v>
      </c>
      <c r="PT109" s="2" t="s">
        <v>132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168</v>
      </c>
      <c r="QP109" s="2" t="s">
        <v>170</v>
      </c>
      <c r="QQ109" s="2" t="s">
        <v>132</v>
      </c>
      <c r="QR109" s="2" t="s">
        <v>132</v>
      </c>
      <c r="QS109" s="2" t="s">
        <v>141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170</v>
      </c>
      <c r="RC109" s="2" t="s">
        <v>132</v>
      </c>
      <c r="RD109" s="2" t="s">
        <v>132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168</v>
      </c>
      <c r="RN109" s="2" t="s">
        <v>170</v>
      </c>
      <c r="RO109" s="2" t="s">
        <v>132</v>
      </c>
      <c r="RP109" s="2" t="s">
        <v>132</v>
      </c>
      <c r="RQ109" s="2" t="s">
        <v>141</v>
      </c>
      <c r="RR109" s="2" t="s">
        <v>132</v>
      </c>
    </row>
    <row r="110">
      <c r="A110" s="2" t="s">
        <v>1433</v>
      </c>
      <c r="B110" s="2" t="s">
        <v>121</v>
      </c>
      <c r="C110" s="2" t="s">
        <v>905</v>
      </c>
      <c r="D110" s="2" t="s">
        <v>789</v>
      </c>
      <c r="E110" s="2" t="s">
        <v>790</v>
      </c>
      <c r="F110" s="2" t="s">
        <v>1434</v>
      </c>
      <c r="G110" s="2" t="s">
        <v>132</v>
      </c>
      <c r="H110" s="2" t="s">
        <v>132</v>
      </c>
      <c r="I110" s="2" t="s">
        <v>1435</v>
      </c>
      <c r="J110" s="2" t="s">
        <v>127</v>
      </c>
      <c r="K110" s="2" t="s">
        <v>316</v>
      </c>
      <c r="L110" s="3">
        <v>195</v>
      </c>
      <c r="M110" s="3">
        <v>200</v>
      </c>
      <c r="N110" s="3">
        <v>399</v>
      </c>
      <c r="O110" s="2" t="s">
        <v>1157</v>
      </c>
      <c r="P110" s="2" t="s">
        <v>271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132</v>
      </c>
      <c r="V110" s="2" t="s">
        <v>134</v>
      </c>
      <c r="W110" s="2" t="s">
        <v>332</v>
      </c>
      <c r="X110" s="2" t="s">
        <v>132</v>
      </c>
      <c r="Y110" s="2" t="s">
        <v>587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138</v>
      </c>
      <c r="BV110" s="2" t="s">
        <v>170</v>
      </c>
      <c r="BW110" s="2" t="s">
        <v>1427</v>
      </c>
      <c r="BX110" s="2" t="s">
        <v>1436</v>
      </c>
      <c r="BY110" s="2" t="s">
        <v>141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168</v>
      </c>
      <c r="CH110" s="2" t="s">
        <v>170</v>
      </c>
      <c r="CI110" s="2" t="s">
        <v>132</v>
      </c>
      <c r="CJ110" s="2" t="s">
        <v>132</v>
      </c>
      <c r="CK110" s="2" t="s">
        <v>141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138</v>
      </c>
      <c r="CT110" s="2" t="s">
        <v>170</v>
      </c>
      <c r="CU110" s="2" t="s">
        <v>1429</v>
      </c>
      <c r="CV110" s="2" t="s">
        <v>1437</v>
      </c>
      <c r="CW110" s="2" t="s">
        <v>141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170</v>
      </c>
      <c r="DG110" s="2" t="s">
        <v>1429</v>
      </c>
      <c r="DH110" s="2" t="s">
        <v>1438</v>
      </c>
      <c r="DI110" s="2" t="s">
        <v>141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168</v>
      </c>
      <c r="DR110" s="2" t="s">
        <v>170</v>
      </c>
      <c r="DS110" s="2" t="s">
        <v>132</v>
      </c>
      <c r="DT110" s="2" t="s">
        <v>132</v>
      </c>
      <c r="DU110" s="2" t="s">
        <v>141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159</v>
      </c>
      <c r="ED110" s="2" t="s">
        <v>170</v>
      </c>
      <c r="EE110" s="2" t="s">
        <v>132</v>
      </c>
      <c r="EF110" s="2" t="s">
        <v>132</v>
      </c>
      <c r="EG110" s="2" t="s">
        <v>141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169</v>
      </c>
      <c r="EP110" s="2" t="s">
        <v>129</v>
      </c>
      <c r="EQ110" s="2" t="s">
        <v>132</v>
      </c>
      <c r="ER110" s="2" t="s">
        <v>132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132</v>
      </c>
      <c r="FB110" s="2" t="s">
        <v>132</v>
      </c>
      <c r="FC110" s="2" t="s">
        <v>132</v>
      </c>
      <c r="FD110" s="2" t="s">
        <v>132</v>
      </c>
      <c r="FE110" s="2" t="s">
        <v>132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168</v>
      </c>
      <c r="FN110" s="2" t="s">
        <v>170</v>
      </c>
      <c r="FO110" s="2" t="s">
        <v>132</v>
      </c>
      <c r="FP110" s="2" t="s">
        <v>132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210</v>
      </c>
      <c r="FZ110" s="2" t="s">
        <v>170</v>
      </c>
      <c r="GA110" s="2" t="s">
        <v>132</v>
      </c>
      <c r="GB110" s="2" t="s">
        <v>132</v>
      </c>
      <c r="GC110" s="2" t="s">
        <v>141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132</v>
      </c>
      <c r="GL110" s="2" t="s">
        <v>132</v>
      </c>
      <c r="GM110" s="2" t="s">
        <v>132</v>
      </c>
      <c r="GN110" s="2" t="s">
        <v>132</v>
      </c>
      <c r="GO110" s="2" t="s">
        <v>132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170</v>
      </c>
      <c r="HW110" s="2" t="s">
        <v>1431</v>
      </c>
      <c r="HX110" s="2" t="s">
        <v>1439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132</v>
      </c>
      <c r="IH110" s="2" t="s">
        <v>132</v>
      </c>
      <c r="II110" s="2" t="s">
        <v>132</v>
      </c>
      <c r="IJ110" s="2" t="s">
        <v>132</v>
      </c>
      <c r="IK110" s="2" t="s">
        <v>132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169</v>
      </c>
      <c r="JF110" s="2" t="s">
        <v>170</v>
      </c>
      <c r="JG110" s="2" t="s">
        <v>1429</v>
      </c>
      <c r="JH110" s="2" t="s">
        <v>1214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138</v>
      </c>
      <c r="KD110" s="2" t="s">
        <v>170</v>
      </c>
      <c r="KE110" s="2" t="s">
        <v>1429</v>
      </c>
      <c r="KF110" s="2" t="s">
        <v>132</v>
      </c>
      <c r="KG110" s="2" t="s">
        <v>141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170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170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168</v>
      </c>
      <c r="LZ110" s="2" t="s">
        <v>170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132</v>
      </c>
      <c r="ML110" s="2" t="s">
        <v>132</v>
      </c>
      <c r="MM110" s="2" t="s">
        <v>132</v>
      </c>
      <c r="MN110" s="2" t="s">
        <v>132</v>
      </c>
      <c r="MO110" s="2" t="s">
        <v>132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170</v>
      </c>
      <c r="NK110" s="2" t="s">
        <v>132</v>
      </c>
      <c r="NL110" s="2" t="s">
        <v>132</v>
      </c>
      <c r="NM110" s="2" t="s">
        <v>141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169</v>
      </c>
      <c r="OH110" s="2" t="s">
        <v>129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168</v>
      </c>
      <c r="OT110" s="2" t="s">
        <v>170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168</v>
      </c>
      <c r="PR110" s="2" t="s">
        <v>170</v>
      </c>
      <c r="PS110" s="2" t="s">
        <v>132</v>
      </c>
      <c r="PT110" s="2" t="s">
        <v>132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168</v>
      </c>
      <c r="QP110" s="2" t="s">
        <v>170</v>
      </c>
      <c r="QQ110" s="2" t="s">
        <v>132</v>
      </c>
      <c r="QR110" s="2" t="s">
        <v>132</v>
      </c>
      <c r="QS110" s="2" t="s">
        <v>141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170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168</v>
      </c>
      <c r="RN110" s="2" t="s">
        <v>170</v>
      </c>
      <c r="RO110" s="2" t="s">
        <v>132</v>
      </c>
      <c r="RP110" s="2" t="s">
        <v>132</v>
      </c>
      <c r="RQ110" s="2" t="s">
        <v>141</v>
      </c>
      <c r="RR110" s="2" t="s">
        <v>132</v>
      </c>
    </row>
    <row r="111">
      <c r="A111" s="2" t="s">
        <v>1440</v>
      </c>
      <c r="B111" s="2" t="s">
        <v>121</v>
      </c>
      <c r="C111" s="2" t="s">
        <v>905</v>
      </c>
      <c r="D111" s="2" t="s">
        <v>789</v>
      </c>
      <c r="E111" s="2" t="s">
        <v>790</v>
      </c>
      <c r="F111" s="2" t="s">
        <v>1100</v>
      </c>
      <c r="G111" s="2" t="s">
        <v>1100</v>
      </c>
      <c r="H111" s="2" t="s">
        <v>1100</v>
      </c>
      <c r="I111" s="2" t="s">
        <v>1441</v>
      </c>
      <c r="J111" s="2" t="s">
        <v>127</v>
      </c>
      <c r="K111" s="2" t="s">
        <v>1102</v>
      </c>
      <c r="L111" s="3">
        <v>76</v>
      </c>
      <c r="M111" s="3">
        <v>79.8</v>
      </c>
      <c r="N111" s="3">
        <v>159.99</v>
      </c>
      <c r="O111" s="2" t="s">
        <v>129</v>
      </c>
      <c r="P111" s="2" t="s">
        <v>385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180</v>
      </c>
      <c r="V111" s="2" t="s">
        <v>181</v>
      </c>
      <c r="W111" s="2" t="s">
        <v>719</v>
      </c>
      <c r="X111" s="2" t="s">
        <v>332</v>
      </c>
      <c r="Y111" s="2" t="s">
        <v>642</v>
      </c>
      <c r="Z111" s="4">
        <v>100</v>
      </c>
      <c r="AA111" s="4">
        <f>=ROUNDDOWN({0},0)</f>
      </c>
      <c r="AB111" s="5"/>
      <c r="AC111" s="2" t="s">
        <v>132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168</v>
      </c>
      <c r="BV111" s="2" t="s">
        <v>129</v>
      </c>
      <c r="BW111" s="2" t="s">
        <v>132</v>
      </c>
      <c r="BX111" s="2" t="s">
        <v>132</v>
      </c>
      <c r="BY111" s="2" t="s">
        <v>141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1071</v>
      </c>
      <c r="CH111" s="2" t="s">
        <v>129</v>
      </c>
      <c r="CI111" s="2" t="s">
        <v>132</v>
      </c>
      <c r="CJ111" s="2" t="s">
        <v>132</v>
      </c>
      <c r="CK111" s="2" t="s">
        <v>141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138</v>
      </c>
      <c r="CT111" s="2" t="s">
        <v>129</v>
      </c>
      <c r="CU111" s="2" t="s">
        <v>787</v>
      </c>
      <c r="CV111" s="2" t="s">
        <v>132</v>
      </c>
      <c r="CW111" s="2" t="s">
        <v>141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168</v>
      </c>
      <c r="DF111" s="2" t="s">
        <v>129</v>
      </c>
      <c r="DG111" s="2" t="s">
        <v>132</v>
      </c>
      <c r="DH111" s="2" t="s">
        <v>132</v>
      </c>
      <c r="DI111" s="2" t="s">
        <v>141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168</v>
      </c>
      <c r="DR111" s="2" t="s">
        <v>129</v>
      </c>
      <c r="DS111" s="2" t="s">
        <v>132</v>
      </c>
      <c r="DT111" s="2" t="s">
        <v>132</v>
      </c>
      <c r="DU111" s="2" t="s">
        <v>141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481</v>
      </c>
      <c r="ED111" s="2" t="s">
        <v>129</v>
      </c>
      <c r="EE111" s="2" t="s">
        <v>132</v>
      </c>
      <c r="EF111" s="2" t="s">
        <v>132</v>
      </c>
      <c r="EG111" s="2" t="s">
        <v>141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168</v>
      </c>
      <c r="EP111" s="2" t="s">
        <v>129</v>
      </c>
      <c r="EQ111" s="2" t="s">
        <v>132</v>
      </c>
      <c r="ER111" s="2" t="s">
        <v>132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168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168</v>
      </c>
      <c r="FN111" s="2" t="s">
        <v>129</v>
      </c>
      <c r="FO111" s="2" t="s">
        <v>132</v>
      </c>
      <c r="FP111" s="2" t="s">
        <v>132</v>
      </c>
      <c r="FQ111" s="2" t="s">
        <v>141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168</v>
      </c>
      <c r="FZ111" s="2" t="s">
        <v>129</v>
      </c>
      <c r="GA111" s="2" t="s">
        <v>132</v>
      </c>
      <c r="GB111" s="2" t="s">
        <v>132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168</v>
      </c>
      <c r="GL111" s="2" t="s">
        <v>129</v>
      </c>
      <c r="GM111" s="2" t="s">
        <v>132</v>
      </c>
      <c r="GN111" s="2" t="s">
        <v>132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168</v>
      </c>
      <c r="GX111" s="2" t="s">
        <v>129</v>
      </c>
      <c r="GY111" s="2" t="s">
        <v>132</v>
      </c>
      <c r="GZ111" s="2" t="s">
        <v>132</v>
      </c>
      <c r="HA111" s="2" t="s">
        <v>141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168</v>
      </c>
      <c r="HJ111" s="2" t="s">
        <v>129</v>
      </c>
      <c r="HK111" s="2" t="s">
        <v>132</v>
      </c>
      <c r="HL111" s="2" t="s">
        <v>132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129</v>
      </c>
      <c r="HW111" s="2" t="s">
        <v>132</v>
      </c>
      <c r="HX111" s="2" t="s">
        <v>132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129</v>
      </c>
      <c r="II111" s="2" t="s">
        <v>787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168</v>
      </c>
      <c r="IT111" s="2" t="s">
        <v>129</v>
      </c>
      <c r="IU111" s="2" t="s">
        <v>132</v>
      </c>
      <c r="IV111" s="2" t="s">
        <v>132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129</v>
      </c>
      <c r="JG111" s="2" t="s">
        <v>787</v>
      </c>
      <c r="JH111" s="2" t="s">
        <v>132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168</v>
      </c>
      <c r="JR111" s="2" t="s">
        <v>129</v>
      </c>
      <c r="JS111" s="2" t="s">
        <v>132</v>
      </c>
      <c r="JT111" s="2" t="s">
        <v>132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129</v>
      </c>
      <c r="KQ111" s="2" t="s">
        <v>132</v>
      </c>
      <c r="KR111" s="2" t="s">
        <v>132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168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129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168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168</v>
      </c>
      <c r="ML111" s="2" t="s">
        <v>129</v>
      </c>
      <c r="MM111" s="2" t="s">
        <v>132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129</v>
      </c>
      <c r="NK111" s="2" t="s">
        <v>132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169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168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168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168</v>
      </c>
      <c r="QD111" s="2" t="s">
        <v>129</v>
      </c>
      <c r="QE111" s="2" t="s">
        <v>132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169</v>
      </c>
      <c r="RB111" s="2" t="s">
        <v>129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132</v>
      </c>
      <c r="RN111" s="2" t="s">
        <v>132</v>
      </c>
      <c r="RO111" s="2" t="s">
        <v>132</v>
      </c>
      <c r="RP111" s="2" t="s">
        <v>132</v>
      </c>
      <c r="RQ111" s="2" t="s">
        <v>132</v>
      </c>
      <c r="RR111" s="2" t="s">
        <v>132</v>
      </c>
    </row>
    <row r="112">
      <c r="A112" s="2" t="s">
        <v>1442</v>
      </c>
      <c r="B112" s="2" t="s">
        <v>121</v>
      </c>
      <c r="C112" s="2" t="s">
        <v>905</v>
      </c>
      <c r="D112" s="2" t="s">
        <v>789</v>
      </c>
      <c r="E112" s="2" t="s">
        <v>1154</v>
      </c>
      <c r="F112" s="2" t="s">
        <v>1155</v>
      </c>
      <c r="G112" s="2" t="s">
        <v>132</v>
      </c>
      <c r="H112" s="2" t="s">
        <v>132</v>
      </c>
      <c r="I112" s="2" t="s">
        <v>132</v>
      </c>
      <c r="J112" s="2" t="s">
        <v>1443</v>
      </c>
      <c r="K112" s="2" t="s">
        <v>687</v>
      </c>
      <c r="L112" s="3">
        <v>183.18</v>
      </c>
      <c r="M112" s="3"/>
      <c r="N112" s="3"/>
      <c r="O112" s="2" t="s">
        <v>1444</v>
      </c>
      <c r="P112" s="2" t="s">
        <v>132</v>
      </c>
      <c r="Q112" s="2" t="s">
        <v>132</v>
      </c>
      <c r="R112" s="2" t="s">
        <v>32</v>
      </c>
      <c r="S112" s="2" t="s">
        <v>132</v>
      </c>
      <c r="T112" s="2" t="s">
        <v>132</v>
      </c>
      <c r="U112" s="2" t="s">
        <v>132</v>
      </c>
      <c r="V112" s="2" t="s">
        <v>132</v>
      </c>
      <c r="W112" s="2" t="s">
        <v>132</v>
      </c>
      <c r="X112" s="2" t="s">
        <v>132</v>
      </c>
      <c r="Y112" s="2" t="s">
        <v>132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132</v>
      </c>
      <c r="FB112" s="2" t="s">
        <v>132</v>
      </c>
      <c r="FC112" s="2" t="s">
        <v>132</v>
      </c>
      <c r="FD112" s="2" t="s">
        <v>132</v>
      </c>
      <c r="FE112" s="2" t="s">
        <v>132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1445</v>
      </c>
      <c r="B113" s="2" t="s">
        <v>121</v>
      </c>
      <c r="C113" s="2" t="s">
        <v>905</v>
      </c>
      <c r="D113" s="2" t="s">
        <v>789</v>
      </c>
      <c r="E113" s="2" t="s">
        <v>1154</v>
      </c>
      <c r="F113" s="2" t="s">
        <v>1155</v>
      </c>
      <c r="G113" s="2" t="s">
        <v>132</v>
      </c>
      <c r="H113" s="2" t="s">
        <v>132</v>
      </c>
      <c r="I113" s="2" t="s">
        <v>132</v>
      </c>
      <c r="J113" s="2" t="s">
        <v>1446</v>
      </c>
      <c r="K113" s="2" t="s">
        <v>1160</v>
      </c>
      <c r="L113" s="3">
        <v>46.82</v>
      </c>
      <c r="M113" s="3"/>
      <c r="N113" s="3"/>
      <c r="O113" s="2" t="s">
        <v>1444</v>
      </c>
      <c r="P113" s="2" t="s">
        <v>132</v>
      </c>
      <c r="Q113" s="2" t="s">
        <v>132</v>
      </c>
      <c r="R113" s="2" t="s">
        <v>32</v>
      </c>
      <c r="S113" s="2" t="s">
        <v>132</v>
      </c>
      <c r="T113" s="2" t="s">
        <v>132</v>
      </c>
      <c r="U113" s="2" t="s">
        <v>132</v>
      </c>
      <c r="V113" s="2" t="s">
        <v>132</v>
      </c>
      <c r="W113" s="2" t="s">
        <v>132</v>
      </c>
      <c r="X113" s="2" t="s">
        <v>132</v>
      </c>
      <c r="Y113" s="2" t="s">
        <v>132</v>
      </c>
      <c r="Z113" s="4"/>
      <c r="AA113" s="4">
        <f>=ROUNDDOWN({0},0)</f>
      </c>
      <c r="AB113" s="5"/>
      <c r="AC113" s="2" t="s">
        <v>132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/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132</v>
      </c>
      <c r="BV113" s="2" t="s">
        <v>132</v>
      </c>
      <c r="BW113" s="2" t="s">
        <v>132</v>
      </c>
      <c r="BX113" s="2" t="s">
        <v>132</v>
      </c>
      <c r="BY113" s="2" t="s">
        <v>132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132</v>
      </c>
      <c r="CH113" s="2" t="s">
        <v>132</v>
      </c>
      <c r="CI113" s="2" t="s">
        <v>132</v>
      </c>
      <c r="CJ113" s="2" t="s">
        <v>132</v>
      </c>
      <c r="CK113" s="2" t="s">
        <v>132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132</v>
      </c>
      <c r="CT113" s="2" t="s">
        <v>132</v>
      </c>
      <c r="CU113" s="2" t="s">
        <v>132</v>
      </c>
      <c r="CV113" s="2" t="s">
        <v>132</v>
      </c>
      <c r="CW113" s="2" t="s">
        <v>132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132</v>
      </c>
      <c r="DF113" s="2" t="s">
        <v>132</v>
      </c>
      <c r="DG113" s="2" t="s">
        <v>132</v>
      </c>
      <c r="DH113" s="2" t="s">
        <v>132</v>
      </c>
      <c r="DI113" s="2" t="s">
        <v>132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132</v>
      </c>
      <c r="DR113" s="2" t="s">
        <v>132</v>
      </c>
      <c r="DS113" s="2" t="s">
        <v>132</v>
      </c>
      <c r="DT113" s="2" t="s">
        <v>132</v>
      </c>
      <c r="DU113" s="2" t="s">
        <v>132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132</v>
      </c>
      <c r="ED113" s="2" t="s">
        <v>132</v>
      </c>
      <c r="EE113" s="2" t="s">
        <v>132</v>
      </c>
      <c r="EF113" s="2" t="s">
        <v>132</v>
      </c>
      <c r="EG113" s="2" t="s">
        <v>132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132</v>
      </c>
      <c r="EP113" s="2" t="s">
        <v>132</v>
      </c>
      <c r="EQ113" s="2" t="s">
        <v>132</v>
      </c>
      <c r="ER113" s="2" t="s">
        <v>132</v>
      </c>
      <c r="ES113" s="2" t="s">
        <v>132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132</v>
      </c>
      <c r="FB113" s="2" t="s">
        <v>132</v>
      </c>
      <c r="FC113" s="2" t="s">
        <v>132</v>
      </c>
      <c r="FD113" s="2" t="s">
        <v>132</v>
      </c>
      <c r="FE113" s="2" t="s">
        <v>132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132</v>
      </c>
      <c r="FN113" s="2" t="s">
        <v>132</v>
      </c>
      <c r="FO113" s="2" t="s">
        <v>132</v>
      </c>
      <c r="FP113" s="2" t="s">
        <v>132</v>
      </c>
      <c r="FQ113" s="2" t="s">
        <v>132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132</v>
      </c>
      <c r="FZ113" s="2" t="s">
        <v>132</v>
      </c>
      <c r="GA113" s="2" t="s">
        <v>132</v>
      </c>
      <c r="GB113" s="2" t="s">
        <v>132</v>
      </c>
      <c r="GC113" s="2" t="s">
        <v>132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132</v>
      </c>
      <c r="GL113" s="2" t="s">
        <v>132</v>
      </c>
      <c r="GM113" s="2" t="s">
        <v>132</v>
      </c>
      <c r="GN113" s="2" t="s">
        <v>132</v>
      </c>
      <c r="GO113" s="2" t="s">
        <v>132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132</v>
      </c>
      <c r="GX113" s="2" t="s">
        <v>132</v>
      </c>
      <c r="GY113" s="2" t="s">
        <v>132</v>
      </c>
      <c r="GZ113" s="2" t="s">
        <v>132</v>
      </c>
      <c r="HA113" s="2" t="s">
        <v>132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132</v>
      </c>
      <c r="HJ113" s="2" t="s">
        <v>132</v>
      </c>
      <c r="HK113" s="2" t="s">
        <v>132</v>
      </c>
      <c r="HL113" s="2" t="s">
        <v>132</v>
      </c>
      <c r="HM113" s="2" t="s">
        <v>132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132</v>
      </c>
      <c r="HV113" s="2" t="s">
        <v>132</v>
      </c>
      <c r="HW113" s="2" t="s">
        <v>132</v>
      </c>
      <c r="HX113" s="2" t="s">
        <v>132</v>
      </c>
      <c r="HY113" s="2" t="s">
        <v>132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132</v>
      </c>
      <c r="IH113" s="2" t="s">
        <v>132</v>
      </c>
      <c r="II113" s="2" t="s">
        <v>132</v>
      </c>
      <c r="IJ113" s="2" t="s">
        <v>132</v>
      </c>
      <c r="IK113" s="2" t="s">
        <v>132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132</v>
      </c>
      <c r="IT113" s="2" t="s">
        <v>132</v>
      </c>
      <c r="IU113" s="2" t="s">
        <v>132</v>
      </c>
      <c r="IV113" s="2" t="s">
        <v>132</v>
      </c>
      <c r="IW113" s="2" t="s">
        <v>132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132</v>
      </c>
      <c r="JF113" s="2" t="s">
        <v>132</v>
      </c>
      <c r="JG113" s="2" t="s">
        <v>132</v>
      </c>
      <c r="JH113" s="2" t="s">
        <v>132</v>
      </c>
      <c r="JI113" s="2" t="s">
        <v>132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132</v>
      </c>
      <c r="JR113" s="2" t="s">
        <v>132</v>
      </c>
      <c r="JS113" s="2" t="s">
        <v>132</v>
      </c>
      <c r="JT113" s="2" t="s">
        <v>132</v>
      </c>
      <c r="JU113" s="2" t="s">
        <v>132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132</v>
      </c>
      <c r="KD113" s="2" t="s">
        <v>132</v>
      </c>
      <c r="KE113" s="2" t="s">
        <v>132</v>
      </c>
      <c r="KF113" s="2" t="s">
        <v>132</v>
      </c>
      <c r="KG113" s="2" t="s">
        <v>132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132</v>
      </c>
      <c r="ML113" s="2" t="s">
        <v>132</v>
      </c>
      <c r="MM113" s="2" t="s">
        <v>132</v>
      </c>
      <c r="MN113" s="2" t="s">
        <v>132</v>
      </c>
      <c r="MO113" s="2" t="s">
        <v>132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132</v>
      </c>
      <c r="RB113" s="2" t="s">
        <v>132</v>
      </c>
      <c r="RC113" s="2" t="s">
        <v>132</v>
      </c>
      <c r="RD113" s="2" t="s">
        <v>132</v>
      </c>
      <c r="RE113" s="2" t="s">
        <v>132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132</v>
      </c>
      <c r="RN113" s="2" t="s">
        <v>132</v>
      </c>
      <c r="RO113" s="2" t="s">
        <v>132</v>
      </c>
      <c r="RP113" s="2" t="s">
        <v>132</v>
      </c>
      <c r="RQ113" s="2" t="s">
        <v>132</v>
      </c>
      <c r="RR113" s="2" t="s">
        <v>132</v>
      </c>
    </row>
    <row r="114">
      <c r="A114" s="2" t="s">
        <v>1447</v>
      </c>
      <c r="B114" s="2" t="s">
        <v>121</v>
      </c>
      <c r="C114" s="2" t="s">
        <v>905</v>
      </c>
      <c r="D114" s="2" t="s">
        <v>1448</v>
      </c>
      <c r="E114" s="2" t="s">
        <v>1449</v>
      </c>
      <c r="F114" s="2" t="s">
        <v>1450</v>
      </c>
      <c r="G114" s="2" t="s">
        <v>1450</v>
      </c>
      <c r="H114" s="2" t="s">
        <v>1450</v>
      </c>
      <c r="I114" s="2" t="s">
        <v>1451</v>
      </c>
      <c r="J114" s="2" t="s">
        <v>127</v>
      </c>
      <c r="K114" s="2" t="s">
        <v>1452</v>
      </c>
      <c r="L114" s="3">
        <v>68.4</v>
      </c>
      <c r="M114" s="3">
        <v>71.82</v>
      </c>
      <c r="N114" s="3">
        <v>149.99</v>
      </c>
      <c r="O114" s="2" t="s">
        <v>129</v>
      </c>
      <c r="P114" s="2" t="s">
        <v>475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180</v>
      </c>
      <c r="V114" s="2" t="s">
        <v>181</v>
      </c>
      <c r="W114" s="2" t="s">
        <v>712</v>
      </c>
      <c r="X114" s="2" t="s">
        <v>719</v>
      </c>
      <c r="Y114" s="2" t="s">
        <v>874</v>
      </c>
      <c r="Z114" s="4">
        <v>5</v>
      </c>
      <c r="AA114" s="4">
        <f>=ROUNDDOWN(0.625,0)</f>
      </c>
      <c r="AB114" s="5">
        <v>8</v>
      </c>
      <c r="AC114" s="2" t="s">
        <v>216</v>
      </c>
      <c r="AD114" s="4">
        <v>120</v>
      </c>
      <c r="AE114" s="4">
        <v>120</v>
      </c>
      <c r="AF114" s="6">
        <v>63</v>
      </c>
      <c r="AG114" s="6"/>
      <c r="AH114" s="7">
        <v>0.9206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79</v>
      </c>
      <c r="AQ114" s="8">
        <v>5440.15</v>
      </c>
      <c r="AR114" s="4"/>
      <c r="AS114" s="8"/>
      <c r="AT114" s="7"/>
      <c r="AU114" s="7"/>
      <c r="AV114" s="4">
        <v>79</v>
      </c>
      <c r="AW114" s="8">
        <v>5440.15</v>
      </c>
      <c r="AX114" s="4"/>
      <c r="AY114" s="8"/>
      <c r="AZ114" s="7"/>
      <c r="BA114" s="7"/>
      <c r="BB114" s="7">
        <v>1</v>
      </c>
      <c r="BC114" s="4">
        <v>79</v>
      </c>
      <c r="BD114" s="8">
        <v>5440.15</v>
      </c>
      <c r="BE114" s="4"/>
      <c r="BF114" s="8"/>
      <c r="BG114" s="7"/>
      <c r="BH114" s="7"/>
      <c r="BI114" s="7">
        <v>1</v>
      </c>
      <c r="BJ114" s="4">
        <v>79</v>
      </c>
      <c r="BK114" s="8">
        <v>5440.15</v>
      </c>
      <c r="BL114" s="2" t="s">
        <v>1453</v>
      </c>
      <c r="BM114" s="7">
        <v>1</v>
      </c>
      <c r="BN114" s="7">
        <v>1</v>
      </c>
      <c r="BO114" s="4">
        <v>64</v>
      </c>
      <c r="BP114" s="8">
        <v>4233.96</v>
      </c>
      <c r="BQ114" s="4"/>
      <c r="BR114" s="8"/>
      <c r="BS114" s="7"/>
      <c r="BT114" s="7"/>
      <c r="BU114" s="2" t="s">
        <v>138</v>
      </c>
      <c r="BV114" s="2" t="s">
        <v>129</v>
      </c>
      <c r="BW114" s="2" t="s">
        <v>877</v>
      </c>
      <c r="BX114" s="2" t="s">
        <v>881</v>
      </c>
      <c r="BY114" s="2" t="s">
        <v>141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210</v>
      </c>
      <c r="CH114" s="2" t="s">
        <v>129</v>
      </c>
      <c r="CI114" s="2" t="s">
        <v>132</v>
      </c>
      <c r="CJ114" s="2" t="s">
        <v>132</v>
      </c>
      <c r="CK114" s="2" t="s">
        <v>141</v>
      </c>
      <c r="CL114" s="2" t="s">
        <v>132</v>
      </c>
      <c r="CM114" s="4">
        <v>1</v>
      </c>
      <c r="CN114" s="8">
        <v>68.23</v>
      </c>
      <c r="CO114" s="4"/>
      <c r="CP114" s="8"/>
      <c r="CQ114" s="7"/>
      <c r="CR114" s="7"/>
      <c r="CS114" s="2" t="s">
        <v>138</v>
      </c>
      <c r="CT114" s="2" t="s">
        <v>129</v>
      </c>
      <c r="CU114" s="2" t="s">
        <v>874</v>
      </c>
      <c r="CV114" s="2" t="s">
        <v>1303</v>
      </c>
      <c r="CW114" s="2" t="s">
        <v>141</v>
      </c>
      <c r="CX114" s="2" t="s">
        <v>132</v>
      </c>
      <c r="CY114" s="4">
        <v>5</v>
      </c>
      <c r="CZ114" s="8">
        <v>415.8</v>
      </c>
      <c r="DA114" s="4"/>
      <c r="DB114" s="8"/>
      <c r="DC114" s="7"/>
      <c r="DD114" s="7"/>
      <c r="DE114" s="2" t="s">
        <v>138</v>
      </c>
      <c r="DF114" s="2" t="s">
        <v>129</v>
      </c>
      <c r="DG114" s="2" t="s">
        <v>880</v>
      </c>
      <c r="DH114" s="2" t="s">
        <v>799</v>
      </c>
      <c r="DI114" s="2" t="s">
        <v>141</v>
      </c>
      <c r="DJ114" s="2" t="s">
        <v>132</v>
      </c>
      <c r="DK114" s="4">
        <v>6</v>
      </c>
      <c r="DL114" s="8">
        <v>508.02</v>
      </c>
      <c r="DM114" s="4"/>
      <c r="DN114" s="8"/>
      <c r="DO114" s="7"/>
      <c r="DP114" s="7"/>
      <c r="DQ114" s="2" t="s">
        <v>138</v>
      </c>
      <c r="DR114" s="2" t="s">
        <v>129</v>
      </c>
      <c r="DS114" s="2" t="s">
        <v>281</v>
      </c>
      <c r="DT114" s="2" t="s">
        <v>721</v>
      </c>
      <c r="DU114" s="2" t="s">
        <v>141</v>
      </c>
      <c r="DV114" s="2" t="s">
        <v>132</v>
      </c>
      <c r="DW114" s="4">
        <v>1</v>
      </c>
      <c r="DX114" s="8">
        <v>76.2</v>
      </c>
      <c r="DY114" s="4"/>
      <c r="DZ114" s="8"/>
      <c r="EA114" s="7"/>
      <c r="EB114" s="7"/>
      <c r="EC114" s="2" t="s">
        <v>138</v>
      </c>
      <c r="ED114" s="2" t="s">
        <v>129</v>
      </c>
      <c r="EE114" s="2" t="s">
        <v>874</v>
      </c>
      <c r="EF114" s="2" t="s">
        <v>1454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168</v>
      </c>
      <c r="EP114" s="2" t="s">
        <v>129</v>
      </c>
      <c r="EQ114" s="2" t="s">
        <v>132</v>
      </c>
      <c r="ER114" s="2" t="s">
        <v>132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153</v>
      </c>
      <c r="FB114" s="2" t="s">
        <v>129</v>
      </c>
      <c r="FC114" s="2" t="s">
        <v>132</v>
      </c>
      <c r="FD114" s="2" t="s">
        <v>132</v>
      </c>
      <c r="FE114" s="2" t="s">
        <v>141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129</v>
      </c>
      <c r="FO114" s="2" t="s">
        <v>1350</v>
      </c>
      <c r="FP114" s="2" t="s">
        <v>132</v>
      </c>
      <c r="FQ114" s="2" t="s">
        <v>141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138</v>
      </c>
      <c r="FZ114" s="2" t="s">
        <v>129</v>
      </c>
      <c r="GA114" s="2" t="s">
        <v>288</v>
      </c>
      <c r="GB114" s="2" t="s">
        <v>897</v>
      </c>
      <c r="GC114" s="2" t="s">
        <v>141</v>
      </c>
      <c r="GD114" s="2" t="s">
        <v>132</v>
      </c>
      <c r="GE114" s="4">
        <v>1</v>
      </c>
      <c r="GF114" s="8">
        <v>71.82</v>
      </c>
      <c r="GG114" s="4"/>
      <c r="GH114" s="8"/>
      <c r="GI114" s="7"/>
      <c r="GJ114" s="7"/>
      <c r="GK114" s="2" t="s">
        <v>138</v>
      </c>
      <c r="GL114" s="2" t="s">
        <v>129</v>
      </c>
      <c r="GM114" s="2" t="s">
        <v>1349</v>
      </c>
      <c r="GN114" s="2" t="s">
        <v>492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168</v>
      </c>
      <c r="GX114" s="2" t="s">
        <v>129</v>
      </c>
      <c r="GY114" s="2" t="s">
        <v>132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138</v>
      </c>
      <c r="HJ114" s="2" t="s">
        <v>129</v>
      </c>
      <c r="HK114" s="2" t="s">
        <v>289</v>
      </c>
      <c r="HL114" s="2" t="s">
        <v>508</v>
      </c>
      <c r="HM114" s="2" t="s">
        <v>141</v>
      </c>
      <c r="HN114" s="2" t="s">
        <v>132</v>
      </c>
      <c r="HO114" s="4">
        <v>1</v>
      </c>
      <c r="HP114" s="8">
        <v>66.12</v>
      </c>
      <c r="HQ114" s="4"/>
      <c r="HR114" s="8"/>
      <c r="HS114" s="7"/>
      <c r="HT114" s="7"/>
      <c r="HU114" s="2" t="s">
        <v>138</v>
      </c>
      <c r="HV114" s="2" t="s">
        <v>129</v>
      </c>
      <c r="HW114" s="2" t="s">
        <v>291</v>
      </c>
      <c r="HX114" s="2" t="s">
        <v>758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129</v>
      </c>
      <c r="II114" s="2" t="s">
        <v>164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168</v>
      </c>
      <c r="IT114" s="2" t="s">
        <v>129</v>
      </c>
      <c r="IU114" s="2" t="s">
        <v>132</v>
      </c>
      <c r="IV114" s="2" t="s">
        <v>132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129</v>
      </c>
      <c r="JG114" s="2" t="s">
        <v>874</v>
      </c>
      <c r="JH114" s="2" t="s">
        <v>132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210</v>
      </c>
      <c r="KD114" s="2" t="s">
        <v>129</v>
      </c>
      <c r="KE114" s="2" t="s">
        <v>132</v>
      </c>
      <c r="KF114" s="2" t="s">
        <v>132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129</v>
      </c>
      <c r="KQ114" s="2" t="s">
        <v>132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168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129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168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169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169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168</v>
      </c>
      <c r="OT114" s="2" t="s">
        <v>129</v>
      </c>
      <c r="OU114" s="2" t="s">
        <v>132</v>
      </c>
      <c r="OV114" s="2" t="s">
        <v>132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138</v>
      </c>
      <c r="PR114" s="2" t="s">
        <v>170</v>
      </c>
      <c r="PS114" s="2" t="s">
        <v>209</v>
      </c>
      <c r="PT114" s="2" t="s">
        <v>132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168</v>
      </c>
      <c r="QD114" s="2" t="s">
        <v>129</v>
      </c>
      <c r="QE114" s="2" t="s">
        <v>132</v>
      </c>
      <c r="QF114" s="2" t="s">
        <v>132</v>
      </c>
      <c r="QG114" s="2" t="s">
        <v>141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170</v>
      </c>
      <c r="RO114" s="2" t="s">
        <v>747</v>
      </c>
      <c r="RP114" s="2" t="s">
        <v>209</v>
      </c>
      <c r="RQ114" s="2" t="s">
        <v>141</v>
      </c>
      <c r="RR114" s="2" t="s">
        <v>132</v>
      </c>
    </row>
    <row r="115">
      <c r="A115" s="2" t="s">
        <v>1455</v>
      </c>
      <c r="B115" s="2" t="s">
        <v>121</v>
      </c>
      <c r="C115" s="2" t="s">
        <v>905</v>
      </c>
      <c r="D115" s="2" t="s">
        <v>379</v>
      </c>
      <c r="E115" s="2" t="s">
        <v>380</v>
      </c>
      <c r="F115" s="2" t="s">
        <v>1456</v>
      </c>
      <c r="G115" s="2" t="s">
        <v>1456</v>
      </c>
      <c r="H115" s="2" t="s">
        <v>1456</v>
      </c>
      <c r="I115" s="2" t="s">
        <v>1457</v>
      </c>
      <c r="J115" s="2" t="s">
        <v>127</v>
      </c>
      <c r="K115" s="2" t="s">
        <v>296</v>
      </c>
      <c r="L115" s="3">
        <v>43</v>
      </c>
      <c r="M115" s="3">
        <v>45.15</v>
      </c>
      <c r="N115" s="3">
        <v>89.99</v>
      </c>
      <c r="O115" s="2" t="s">
        <v>766</v>
      </c>
      <c r="P115" s="2" t="s">
        <v>271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180</v>
      </c>
      <c r="V115" s="2" t="s">
        <v>181</v>
      </c>
      <c r="W115" s="2" t="s">
        <v>332</v>
      </c>
      <c r="X115" s="2" t="s">
        <v>1269</v>
      </c>
      <c r="Y115" s="2" t="s">
        <v>274</v>
      </c>
      <c r="Z115" s="4">
        <v>2</v>
      </c>
      <c r="AA115" s="4">
        <f>=ROUNDDOWN(1,0)</f>
      </c>
      <c r="AB115" s="5">
        <v>2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22</v>
      </c>
      <c r="AQ115" s="8">
        <v>659.97</v>
      </c>
      <c r="AR115" s="4"/>
      <c r="AS115" s="8"/>
      <c r="AT115" s="7"/>
      <c r="AU115" s="7"/>
      <c r="AV115" s="4">
        <v>22</v>
      </c>
      <c r="AW115" s="8">
        <v>659.97</v>
      </c>
      <c r="AX115" s="4"/>
      <c r="AY115" s="8"/>
      <c r="AZ115" s="7"/>
      <c r="BA115" s="7"/>
      <c r="BB115" s="7">
        <v>1</v>
      </c>
      <c r="BC115" s="4">
        <v>22</v>
      </c>
      <c r="BD115" s="8">
        <v>659.97</v>
      </c>
      <c r="BE115" s="4"/>
      <c r="BF115" s="8"/>
      <c r="BG115" s="7"/>
      <c r="BH115" s="7"/>
      <c r="BI115" s="7">
        <v>1</v>
      </c>
      <c r="BJ115" s="4">
        <v>22</v>
      </c>
      <c r="BK115" s="8">
        <v>659.97</v>
      </c>
      <c r="BL115" s="2" t="s">
        <v>1458</v>
      </c>
      <c r="BM115" s="7">
        <v>1</v>
      </c>
      <c r="BN115" s="7">
        <v>1</v>
      </c>
      <c r="BO115" s="4">
        <v>13</v>
      </c>
      <c r="BP115" s="8">
        <v>220.16</v>
      </c>
      <c r="BQ115" s="4"/>
      <c r="BR115" s="8"/>
      <c r="BS115" s="7"/>
      <c r="BT115" s="7"/>
      <c r="BU115" s="2" t="s">
        <v>138</v>
      </c>
      <c r="BV115" s="2" t="s">
        <v>129</v>
      </c>
      <c r="BW115" s="2" t="s">
        <v>276</v>
      </c>
      <c r="BX115" s="2" t="s">
        <v>1207</v>
      </c>
      <c r="BY115" s="2" t="s">
        <v>141</v>
      </c>
      <c r="BZ115" s="2" t="s">
        <v>132</v>
      </c>
      <c r="CA115" s="4">
        <v>3</v>
      </c>
      <c r="CB115" s="8">
        <v>148.35</v>
      </c>
      <c r="CC115" s="4"/>
      <c r="CD115" s="8"/>
      <c r="CE115" s="7"/>
      <c r="CF115" s="7"/>
      <c r="CG115" s="2" t="s">
        <v>138</v>
      </c>
      <c r="CH115" s="2" t="s">
        <v>129</v>
      </c>
      <c r="CI115" s="2" t="s">
        <v>132</v>
      </c>
      <c r="CJ115" s="2" t="s">
        <v>738</v>
      </c>
      <c r="CK115" s="2" t="s">
        <v>141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129</v>
      </c>
      <c r="CU115" s="2" t="s">
        <v>172</v>
      </c>
      <c r="CV115" s="2" t="s">
        <v>284</v>
      </c>
      <c r="CW115" s="2" t="s">
        <v>141</v>
      </c>
      <c r="CX115" s="2" t="s">
        <v>132</v>
      </c>
      <c r="CY115" s="4">
        <v>2</v>
      </c>
      <c r="CZ115" s="8">
        <v>99.32</v>
      </c>
      <c r="DA115" s="4"/>
      <c r="DB115" s="8"/>
      <c r="DC115" s="7"/>
      <c r="DD115" s="7"/>
      <c r="DE115" s="2" t="s">
        <v>138</v>
      </c>
      <c r="DF115" s="2" t="s">
        <v>129</v>
      </c>
      <c r="DG115" s="2" t="s">
        <v>840</v>
      </c>
      <c r="DH115" s="2" t="s">
        <v>355</v>
      </c>
      <c r="DI115" s="2" t="s">
        <v>141</v>
      </c>
      <c r="DJ115" s="2" t="s">
        <v>132</v>
      </c>
      <c r="DK115" s="4">
        <v>2</v>
      </c>
      <c r="DL115" s="8">
        <v>101.14</v>
      </c>
      <c r="DM115" s="4"/>
      <c r="DN115" s="8"/>
      <c r="DO115" s="7"/>
      <c r="DP115" s="7"/>
      <c r="DQ115" s="2" t="s">
        <v>138</v>
      </c>
      <c r="DR115" s="2" t="s">
        <v>129</v>
      </c>
      <c r="DS115" s="2" t="s">
        <v>281</v>
      </c>
      <c r="DT115" s="2" t="s">
        <v>948</v>
      </c>
      <c r="DU115" s="2" t="s">
        <v>141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129</v>
      </c>
      <c r="EE115" s="2" t="s">
        <v>190</v>
      </c>
      <c r="EF115" s="2" t="s">
        <v>1459</v>
      </c>
      <c r="EG115" s="2" t="s">
        <v>141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138</v>
      </c>
      <c r="EP115" s="2" t="s">
        <v>129</v>
      </c>
      <c r="EQ115" s="2" t="s">
        <v>285</v>
      </c>
      <c r="ER115" s="2" t="s">
        <v>132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481</v>
      </c>
      <c r="FB115" s="2" t="s">
        <v>129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129</v>
      </c>
      <c r="FO115" s="2" t="s">
        <v>702</v>
      </c>
      <c r="FP115" s="2" t="s">
        <v>132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138</v>
      </c>
      <c r="FZ115" s="2" t="s">
        <v>129</v>
      </c>
      <c r="GA115" s="2" t="s">
        <v>288</v>
      </c>
      <c r="GB115" s="2" t="s">
        <v>132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129</v>
      </c>
      <c r="GM115" s="2" t="s">
        <v>482</v>
      </c>
      <c r="GN115" s="2" t="s">
        <v>132</v>
      </c>
      <c r="GO115" s="2" t="s">
        <v>141</v>
      </c>
      <c r="GP115" s="2" t="s">
        <v>132</v>
      </c>
      <c r="GQ115" s="4">
        <v>2</v>
      </c>
      <c r="GR115" s="8">
        <v>91</v>
      </c>
      <c r="GS115" s="4"/>
      <c r="GT115" s="8"/>
      <c r="GU115" s="7"/>
      <c r="GV115" s="7"/>
      <c r="GW115" s="2" t="s">
        <v>138</v>
      </c>
      <c r="GX115" s="2" t="s">
        <v>129</v>
      </c>
      <c r="GY115" s="2" t="s">
        <v>759</v>
      </c>
      <c r="GZ115" s="2" t="s">
        <v>896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138</v>
      </c>
      <c r="HJ115" s="2" t="s">
        <v>129</v>
      </c>
      <c r="HK115" s="2" t="s">
        <v>289</v>
      </c>
      <c r="HL115" s="2" t="s">
        <v>132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129</v>
      </c>
      <c r="HW115" s="2" t="s">
        <v>291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138</v>
      </c>
      <c r="IH115" s="2" t="s">
        <v>129</v>
      </c>
      <c r="II115" s="2" t="s">
        <v>164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168</v>
      </c>
      <c r="IT115" s="2" t="s">
        <v>129</v>
      </c>
      <c r="IU115" s="2" t="s">
        <v>132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129</v>
      </c>
      <c r="JG115" s="2" t="s">
        <v>172</v>
      </c>
      <c r="JH115" s="2" t="s">
        <v>132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210</v>
      </c>
      <c r="KD115" s="2" t="s">
        <v>129</v>
      </c>
      <c r="KE115" s="2" t="s">
        <v>132</v>
      </c>
      <c r="KF115" s="2" t="s">
        <v>132</v>
      </c>
      <c r="KG115" s="2" t="s">
        <v>141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129</v>
      </c>
      <c r="KQ115" s="2" t="s">
        <v>132</v>
      </c>
      <c r="KR115" s="2" t="s">
        <v>132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168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129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168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168</v>
      </c>
      <c r="ML115" s="2" t="s">
        <v>129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169</v>
      </c>
      <c r="MX115" s="2" t="s">
        <v>129</v>
      </c>
      <c r="MY115" s="2" t="s">
        <v>132</v>
      </c>
      <c r="MZ115" s="2" t="s">
        <v>132</v>
      </c>
      <c r="NA115" s="2" t="s">
        <v>141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129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169</v>
      </c>
      <c r="OH115" s="2" t="s">
        <v>129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168</v>
      </c>
      <c r="OT115" s="2" t="s">
        <v>129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138</v>
      </c>
      <c r="PR115" s="2" t="s">
        <v>170</v>
      </c>
      <c r="PS115" s="2" t="s">
        <v>209</v>
      </c>
      <c r="PT115" s="2" t="s">
        <v>132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168</v>
      </c>
      <c r="QD115" s="2" t="s">
        <v>129</v>
      </c>
      <c r="QE115" s="2" t="s">
        <v>132</v>
      </c>
      <c r="QF115" s="2" t="s">
        <v>132</v>
      </c>
      <c r="QG115" s="2" t="s">
        <v>141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129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138</v>
      </c>
      <c r="RN115" s="2" t="s">
        <v>170</v>
      </c>
      <c r="RO115" s="2" t="s">
        <v>190</v>
      </c>
      <c r="RP115" s="2" t="s">
        <v>132</v>
      </c>
      <c r="RQ115" s="2" t="s">
        <v>141</v>
      </c>
      <c r="RR115" s="2" t="s">
        <v>132</v>
      </c>
    </row>
    <row r="116">
      <c r="A116" s="2" t="s">
        <v>1460</v>
      </c>
      <c r="B116" s="2" t="s">
        <v>121</v>
      </c>
      <c r="C116" s="2" t="s">
        <v>905</v>
      </c>
      <c r="D116" s="2" t="s">
        <v>379</v>
      </c>
      <c r="E116" s="2" t="s">
        <v>380</v>
      </c>
      <c r="F116" s="2" t="s">
        <v>1461</v>
      </c>
      <c r="G116" s="2" t="s">
        <v>1461</v>
      </c>
      <c r="H116" s="2" t="s">
        <v>1461</v>
      </c>
      <c r="I116" s="2" t="s">
        <v>1462</v>
      </c>
      <c r="J116" s="2" t="s">
        <v>127</v>
      </c>
      <c r="K116" s="2" t="s">
        <v>1452</v>
      </c>
      <c r="L116" s="3">
        <v>81</v>
      </c>
      <c r="M116" s="3">
        <v>85.05</v>
      </c>
      <c r="N116" s="3">
        <v>189.99</v>
      </c>
      <c r="O116" s="2" t="s">
        <v>129</v>
      </c>
      <c r="P116" s="2" t="s">
        <v>271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180</v>
      </c>
      <c r="V116" s="2" t="s">
        <v>181</v>
      </c>
      <c r="W116" s="2" t="s">
        <v>332</v>
      </c>
      <c r="X116" s="2" t="s">
        <v>1269</v>
      </c>
      <c r="Y116" s="2" t="s">
        <v>274</v>
      </c>
      <c r="Z116" s="4">
        <v>76</v>
      </c>
      <c r="AA116" s="4">
        <f>=ROUNDDOWN(38,0)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4</v>
      </c>
      <c r="AQ116" s="8">
        <v>410.85</v>
      </c>
      <c r="AR116" s="4"/>
      <c r="AS116" s="8"/>
      <c r="AT116" s="7"/>
      <c r="AU116" s="7"/>
      <c r="AV116" s="4">
        <v>4</v>
      </c>
      <c r="AW116" s="8">
        <v>410.85</v>
      </c>
      <c r="AX116" s="4"/>
      <c r="AY116" s="8"/>
      <c r="AZ116" s="7"/>
      <c r="BA116" s="7"/>
      <c r="BB116" s="7">
        <v>1</v>
      </c>
      <c r="BC116" s="4">
        <v>4</v>
      </c>
      <c r="BD116" s="8">
        <v>410.85</v>
      </c>
      <c r="BE116" s="4"/>
      <c r="BF116" s="8"/>
      <c r="BG116" s="7"/>
      <c r="BH116" s="7"/>
      <c r="BI116" s="7">
        <v>1</v>
      </c>
      <c r="BJ116" s="4">
        <v>4</v>
      </c>
      <c r="BK116" s="8">
        <v>410.85</v>
      </c>
      <c r="BL116" s="2" t="s">
        <v>353</v>
      </c>
      <c r="BM116" s="7">
        <v>1</v>
      </c>
      <c r="BN116" s="7">
        <v>1</v>
      </c>
      <c r="BO116" s="4">
        <v>1</v>
      </c>
      <c r="BP116" s="8">
        <v>32.4</v>
      </c>
      <c r="BQ116" s="4"/>
      <c r="BR116" s="8"/>
      <c r="BS116" s="7"/>
      <c r="BT116" s="7"/>
      <c r="BU116" s="2" t="s">
        <v>138</v>
      </c>
      <c r="BV116" s="2" t="s">
        <v>129</v>
      </c>
      <c r="BW116" s="2" t="s">
        <v>276</v>
      </c>
      <c r="BX116" s="2" t="s">
        <v>1463</v>
      </c>
      <c r="BY116" s="2" t="s">
        <v>141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138</v>
      </c>
      <c r="CH116" s="2" t="s">
        <v>129</v>
      </c>
      <c r="CI116" s="2" t="s">
        <v>132</v>
      </c>
      <c r="CJ116" s="2" t="s">
        <v>132</v>
      </c>
      <c r="CK116" s="2" t="s">
        <v>141</v>
      </c>
      <c r="CL116" s="2" t="s">
        <v>132</v>
      </c>
      <c r="CM116" s="4">
        <v>3</v>
      </c>
      <c r="CN116" s="8">
        <v>378.45</v>
      </c>
      <c r="CO116" s="4"/>
      <c r="CP116" s="8"/>
      <c r="CQ116" s="7"/>
      <c r="CR116" s="7"/>
      <c r="CS116" s="2" t="s">
        <v>138</v>
      </c>
      <c r="CT116" s="2" t="s">
        <v>129</v>
      </c>
      <c r="CU116" s="2" t="s">
        <v>172</v>
      </c>
      <c r="CV116" s="2" t="s">
        <v>1464</v>
      </c>
      <c r="CW116" s="2" t="s">
        <v>141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840</v>
      </c>
      <c r="DH116" s="2" t="s">
        <v>132</v>
      </c>
      <c r="DI116" s="2" t="s">
        <v>141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129</v>
      </c>
      <c r="DS116" s="2" t="s">
        <v>281</v>
      </c>
      <c r="DT116" s="2" t="s">
        <v>1272</v>
      </c>
      <c r="DU116" s="2" t="s">
        <v>141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129</v>
      </c>
      <c r="EE116" s="2" t="s">
        <v>190</v>
      </c>
      <c r="EF116" s="2" t="s">
        <v>755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129</v>
      </c>
      <c r="EQ116" s="2" t="s">
        <v>285</v>
      </c>
      <c r="ER116" s="2" t="s">
        <v>132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481</v>
      </c>
      <c r="FB116" s="2" t="s">
        <v>129</v>
      </c>
      <c r="FC116" s="2" t="s">
        <v>132</v>
      </c>
      <c r="FD116" s="2" t="s">
        <v>132</v>
      </c>
      <c r="FE116" s="2" t="s">
        <v>141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168</v>
      </c>
      <c r="FN116" s="2" t="s">
        <v>129</v>
      </c>
      <c r="FO116" s="2" t="s">
        <v>132</v>
      </c>
      <c r="FP116" s="2" t="s">
        <v>132</v>
      </c>
      <c r="FQ116" s="2" t="s">
        <v>141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138</v>
      </c>
      <c r="FZ116" s="2" t="s">
        <v>129</v>
      </c>
      <c r="GA116" s="2" t="s">
        <v>288</v>
      </c>
      <c r="GB116" s="2" t="s">
        <v>132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168</v>
      </c>
      <c r="GL116" s="2" t="s">
        <v>129</v>
      </c>
      <c r="GM116" s="2" t="s">
        <v>132</v>
      </c>
      <c r="GN116" s="2" t="s">
        <v>132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129</v>
      </c>
      <c r="GY116" s="2" t="s">
        <v>759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129</v>
      </c>
      <c r="HK116" s="2" t="s">
        <v>289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129</v>
      </c>
      <c r="HW116" s="2" t="s">
        <v>291</v>
      </c>
      <c r="HX116" s="2" t="s">
        <v>1465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129</v>
      </c>
      <c r="II116" s="2" t="s">
        <v>164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168</v>
      </c>
      <c r="IT116" s="2" t="s">
        <v>129</v>
      </c>
      <c r="IU116" s="2" t="s">
        <v>132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129</v>
      </c>
      <c r="JG116" s="2" t="s">
        <v>172</v>
      </c>
      <c r="JH116" s="2" t="s">
        <v>132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132</v>
      </c>
      <c r="JR116" s="2" t="s">
        <v>132</v>
      </c>
      <c r="JS116" s="2" t="s">
        <v>132</v>
      </c>
      <c r="JT116" s="2" t="s">
        <v>132</v>
      </c>
      <c r="JU116" s="2" t="s">
        <v>132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210</v>
      </c>
      <c r="KD116" s="2" t="s">
        <v>129</v>
      </c>
      <c r="KE116" s="2" t="s">
        <v>132</v>
      </c>
      <c r="KF116" s="2" t="s">
        <v>132</v>
      </c>
      <c r="KG116" s="2" t="s">
        <v>141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168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129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129</v>
      </c>
      <c r="MY116" s="2" t="s">
        <v>132</v>
      </c>
      <c r="MZ116" s="2" t="s">
        <v>132</v>
      </c>
      <c r="NA116" s="2" t="s">
        <v>141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129</v>
      </c>
      <c r="NK116" s="2" t="s">
        <v>132</v>
      </c>
      <c r="NL116" s="2" t="s">
        <v>132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169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168</v>
      </c>
      <c r="OT116" s="2" t="s">
        <v>129</v>
      </c>
      <c r="OU116" s="2" t="s">
        <v>132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138</v>
      </c>
      <c r="PR116" s="2" t="s">
        <v>170</v>
      </c>
      <c r="PS116" s="2" t="s">
        <v>209</v>
      </c>
      <c r="PT116" s="2" t="s">
        <v>132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129</v>
      </c>
      <c r="QE116" s="2" t="s">
        <v>132</v>
      </c>
      <c r="QF116" s="2" t="s">
        <v>132</v>
      </c>
      <c r="QG116" s="2" t="s">
        <v>141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129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138</v>
      </c>
      <c r="RN116" s="2" t="s">
        <v>170</v>
      </c>
      <c r="RO116" s="2" t="s">
        <v>190</v>
      </c>
      <c r="RP116" s="2" t="s">
        <v>132</v>
      </c>
      <c r="RQ116" s="2" t="s">
        <v>141</v>
      </c>
      <c r="RR116" s="2" t="s">
        <v>132</v>
      </c>
    </row>
    <row r="117">
      <c r="A117" s="2" t="s">
        <v>1466</v>
      </c>
      <c r="B117" s="2" t="s">
        <v>121</v>
      </c>
      <c r="C117" s="2" t="s">
        <v>905</v>
      </c>
      <c r="D117" s="2" t="s">
        <v>379</v>
      </c>
      <c r="E117" s="2" t="s">
        <v>380</v>
      </c>
      <c r="F117" s="2" t="s">
        <v>1467</v>
      </c>
      <c r="G117" s="2" t="s">
        <v>1467</v>
      </c>
      <c r="H117" s="2" t="s">
        <v>1467</v>
      </c>
      <c r="I117" s="2" t="s">
        <v>1468</v>
      </c>
      <c r="J117" s="2" t="s">
        <v>127</v>
      </c>
      <c r="K117" s="2" t="s">
        <v>1452</v>
      </c>
      <c r="L117" s="3">
        <v>67</v>
      </c>
      <c r="M117" s="3">
        <v>70.35</v>
      </c>
      <c r="N117" s="3">
        <v>139.99</v>
      </c>
      <c r="O117" s="2" t="s">
        <v>129</v>
      </c>
      <c r="P117" s="2" t="s">
        <v>271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180</v>
      </c>
      <c r="V117" s="2" t="s">
        <v>181</v>
      </c>
      <c r="W117" s="2" t="s">
        <v>332</v>
      </c>
      <c r="X117" s="2" t="s">
        <v>1269</v>
      </c>
      <c r="Y117" s="2" t="s">
        <v>274</v>
      </c>
      <c r="Z117" s="4">
        <v>60</v>
      </c>
      <c r="AA117" s="4">
        <f>=ROUNDDOWN(60,0)</f>
      </c>
      <c r="AB117" s="5">
        <v>1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5</v>
      </c>
      <c r="AQ117" s="8">
        <v>357.38</v>
      </c>
      <c r="AR117" s="4"/>
      <c r="AS117" s="8"/>
      <c r="AT117" s="7"/>
      <c r="AU117" s="7"/>
      <c r="AV117" s="4">
        <v>5</v>
      </c>
      <c r="AW117" s="8">
        <v>357.38</v>
      </c>
      <c r="AX117" s="4"/>
      <c r="AY117" s="8"/>
      <c r="AZ117" s="7"/>
      <c r="BA117" s="7"/>
      <c r="BB117" s="7">
        <v>1</v>
      </c>
      <c r="BC117" s="4">
        <v>5</v>
      </c>
      <c r="BD117" s="8">
        <v>357.38</v>
      </c>
      <c r="BE117" s="4"/>
      <c r="BF117" s="8"/>
      <c r="BG117" s="7"/>
      <c r="BH117" s="7"/>
      <c r="BI117" s="7">
        <v>1</v>
      </c>
      <c r="BJ117" s="4">
        <v>5</v>
      </c>
      <c r="BK117" s="8">
        <v>357.38</v>
      </c>
      <c r="BL117" s="2" t="s">
        <v>1469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138</v>
      </c>
      <c r="BV117" s="2" t="s">
        <v>129</v>
      </c>
      <c r="BW117" s="2" t="s">
        <v>276</v>
      </c>
      <c r="BX117" s="2" t="s">
        <v>132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138</v>
      </c>
      <c r="CH117" s="2" t="s">
        <v>129</v>
      </c>
      <c r="CI117" s="2" t="s">
        <v>132</v>
      </c>
      <c r="CJ117" s="2" t="s">
        <v>738</v>
      </c>
      <c r="CK117" s="2" t="s">
        <v>141</v>
      </c>
      <c r="CL117" s="2" t="s">
        <v>132</v>
      </c>
      <c r="CM117" s="4">
        <v>1</v>
      </c>
      <c r="CN117" s="8">
        <v>70.35</v>
      </c>
      <c r="CO117" s="4"/>
      <c r="CP117" s="8"/>
      <c r="CQ117" s="7"/>
      <c r="CR117" s="7"/>
      <c r="CS117" s="2" t="s">
        <v>138</v>
      </c>
      <c r="CT117" s="2" t="s">
        <v>129</v>
      </c>
      <c r="CU117" s="2" t="s">
        <v>172</v>
      </c>
      <c r="CV117" s="2" t="s">
        <v>1305</v>
      </c>
      <c r="CW117" s="2" t="s">
        <v>141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129</v>
      </c>
      <c r="DG117" s="2" t="s">
        <v>840</v>
      </c>
      <c r="DH117" s="2" t="s">
        <v>486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129</v>
      </c>
      <c r="DS117" s="2" t="s">
        <v>281</v>
      </c>
      <c r="DT117" s="2" t="s">
        <v>132</v>
      </c>
      <c r="DU117" s="2" t="s">
        <v>141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138</v>
      </c>
      <c r="ED117" s="2" t="s">
        <v>129</v>
      </c>
      <c r="EE117" s="2" t="s">
        <v>190</v>
      </c>
      <c r="EF117" s="2" t="s">
        <v>132</v>
      </c>
      <c r="EG117" s="2" t="s">
        <v>141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138</v>
      </c>
      <c r="EP117" s="2" t="s">
        <v>129</v>
      </c>
      <c r="EQ117" s="2" t="s">
        <v>285</v>
      </c>
      <c r="ER117" s="2" t="s">
        <v>132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153</v>
      </c>
      <c r="FB117" s="2" t="s">
        <v>129</v>
      </c>
      <c r="FC117" s="2" t="s">
        <v>132</v>
      </c>
      <c r="FD117" s="2" t="s">
        <v>132</v>
      </c>
      <c r="FE117" s="2" t="s">
        <v>141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168</v>
      </c>
      <c r="FN117" s="2" t="s">
        <v>129</v>
      </c>
      <c r="FO117" s="2" t="s">
        <v>132</v>
      </c>
      <c r="FP117" s="2" t="s">
        <v>132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129</v>
      </c>
      <c r="GA117" s="2" t="s">
        <v>288</v>
      </c>
      <c r="GB117" s="2" t="s">
        <v>132</v>
      </c>
      <c r="GC117" s="2" t="s">
        <v>141</v>
      </c>
      <c r="GD117" s="2" t="s">
        <v>132</v>
      </c>
      <c r="GE117" s="4">
        <v>3</v>
      </c>
      <c r="GF117" s="8">
        <v>211.05</v>
      </c>
      <c r="GG117" s="4"/>
      <c r="GH117" s="8"/>
      <c r="GI117" s="7"/>
      <c r="GJ117" s="7"/>
      <c r="GK117" s="2" t="s">
        <v>138</v>
      </c>
      <c r="GL117" s="2" t="s">
        <v>129</v>
      </c>
      <c r="GM117" s="2" t="s">
        <v>482</v>
      </c>
      <c r="GN117" s="2" t="s">
        <v>397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129</v>
      </c>
      <c r="GY117" s="2" t="s">
        <v>759</v>
      </c>
      <c r="GZ117" s="2" t="s">
        <v>132</v>
      </c>
      <c r="HA117" s="2" t="s">
        <v>141</v>
      </c>
      <c r="HB117" s="2" t="s">
        <v>132</v>
      </c>
      <c r="HC117" s="4">
        <v>1</v>
      </c>
      <c r="HD117" s="8">
        <v>75.98</v>
      </c>
      <c r="HE117" s="4"/>
      <c r="HF117" s="8"/>
      <c r="HG117" s="7"/>
      <c r="HH117" s="7"/>
      <c r="HI117" s="2" t="s">
        <v>138</v>
      </c>
      <c r="HJ117" s="2" t="s">
        <v>129</v>
      </c>
      <c r="HK117" s="2" t="s">
        <v>289</v>
      </c>
      <c r="HL117" s="2" t="s">
        <v>1470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129</v>
      </c>
      <c r="HW117" s="2" t="s">
        <v>291</v>
      </c>
      <c r="HX117" s="2" t="s">
        <v>993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129</v>
      </c>
      <c r="II117" s="2" t="s">
        <v>164</v>
      </c>
      <c r="IJ117" s="2" t="s">
        <v>132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168</v>
      </c>
      <c r="IT117" s="2" t="s">
        <v>129</v>
      </c>
      <c r="IU117" s="2" t="s">
        <v>132</v>
      </c>
      <c r="IV117" s="2" t="s">
        <v>132</v>
      </c>
      <c r="IW117" s="2" t="s">
        <v>141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129</v>
      </c>
      <c r="JG117" s="2" t="s">
        <v>172</v>
      </c>
      <c r="JH117" s="2" t="s">
        <v>132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132</v>
      </c>
      <c r="JR117" s="2" t="s">
        <v>132</v>
      </c>
      <c r="JS117" s="2" t="s">
        <v>132</v>
      </c>
      <c r="JT117" s="2" t="s">
        <v>132</v>
      </c>
      <c r="JU117" s="2" t="s">
        <v>132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210</v>
      </c>
      <c r="KD117" s="2" t="s">
        <v>129</v>
      </c>
      <c r="KE117" s="2" t="s">
        <v>132</v>
      </c>
      <c r="KF117" s="2" t="s">
        <v>132</v>
      </c>
      <c r="KG117" s="2" t="s">
        <v>141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129</v>
      </c>
      <c r="KQ117" s="2" t="s">
        <v>132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168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129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129</v>
      </c>
      <c r="MM117" s="2" t="s">
        <v>132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169</v>
      </c>
      <c r="MX117" s="2" t="s">
        <v>129</v>
      </c>
      <c r="MY117" s="2" t="s">
        <v>132</v>
      </c>
      <c r="MZ117" s="2" t="s">
        <v>132</v>
      </c>
      <c r="NA117" s="2" t="s">
        <v>141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129</v>
      </c>
      <c r="NK117" s="2" t="s">
        <v>132</v>
      </c>
      <c r="NL117" s="2" t="s">
        <v>132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169</v>
      </c>
      <c r="OH117" s="2" t="s">
        <v>129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168</v>
      </c>
      <c r="OT117" s="2" t="s">
        <v>129</v>
      </c>
      <c r="OU117" s="2" t="s">
        <v>132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138</v>
      </c>
      <c r="PR117" s="2" t="s">
        <v>170</v>
      </c>
      <c r="PS117" s="2" t="s">
        <v>209</v>
      </c>
      <c r="PT117" s="2" t="s">
        <v>132</v>
      </c>
      <c r="PU117" s="2" t="s">
        <v>141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168</v>
      </c>
      <c r="QD117" s="2" t="s">
        <v>129</v>
      </c>
      <c r="QE117" s="2" t="s">
        <v>132</v>
      </c>
      <c r="QF117" s="2" t="s">
        <v>132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169</v>
      </c>
      <c r="RB117" s="2" t="s">
        <v>129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138</v>
      </c>
      <c r="RN117" s="2" t="s">
        <v>170</v>
      </c>
      <c r="RO117" s="2" t="s">
        <v>190</v>
      </c>
      <c r="RP117" s="2" t="s">
        <v>1471</v>
      </c>
      <c r="RQ117" s="2" t="s">
        <v>141</v>
      </c>
      <c r="RR117" s="2" t="s">
        <v>132</v>
      </c>
    </row>
    <row r="118">
      <c r="A118" s="2" t="s">
        <v>1472</v>
      </c>
      <c r="B118" s="2" t="s">
        <v>121</v>
      </c>
      <c r="C118" s="2" t="s">
        <v>905</v>
      </c>
      <c r="D118" s="2" t="s">
        <v>379</v>
      </c>
      <c r="E118" s="2" t="s">
        <v>380</v>
      </c>
      <c r="F118" s="2" t="s">
        <v>1473</v>
      </c>
      <c r="G118" s="2" t="s">
        <v>1473</v>
      </c>
      <c r="H118" s="2" t="s">
        <v>1473</v>
      </c>
      <c r="I118" s="2" t="s">
        <v>1474</v>
      </c>
      <c r="J118" s="2" t="s">
        <v>127</v>
      </c>
      <c r="K118" s="2" t="s">
        <v>1475</v>
      </c>
      <c r="L118" s="3">
        <v>47</v>
      </c>
      <c r="M118" s="3">
        <v>49.35</v>
      </c>
      <c r="N118" s="3">
        <v>99.99</v>
      </c>
      <c r="O118" s="2" t="s">
        <v>766</v>
      </c>
      <c r="P118" s="2" t="s">
        <v>271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180</v>
      </c>
      <c r="V118" s="2" t="s">
        <v>181</v>
      </c>
      <c r="W118" s="2" t="s">
        <v>712</v>
      </c>
      <c r="X118" s="2" t="s">
        <v>719</v>
      </c>
      <c r="Y118" s="2" t="s">
        <v>874</v>
      </c>
      <c r="Z118" s="4"/>
      <c r="AA118" s="4">
        <f>=ROUNDDOWN({0},0)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0.4762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8</v>
      </c>
      <c r="AQ118" s="8">
        <v>305.03</v>
      </c>
      <c r="AR118" s="4"/>
      <c r="AS118" s="8"/>
      <c r="AT118" s="7"/>
      <c r="AU118" s="7"/>
      <c r="AV118" s="4">
        <v>8</v>
      </c>
      <c r="AW118" s="8">
        <v>305.03</v>
      </c>
      <c r="AX118" s="4"/>
      <c r="AY118" s="8"/>
      <c r="AZ118" s="7"/>
      <c r="BA118" s="7"/>
      <c r="BB118" s="7">
        <v>1</v>
      </c>
      <c r="BC118" s="4">
        <v>8</v>
      </c>
      <c r="BD118" s="8">
        <v>305.03</v>
      </c>
      <c r="BE118" s="4"/>
      <c r="BF118" s="8"/>
      <c r="BG118" s="7"/>
      <c r="BH118" s="7"/>
      <c r="BI118" s="7">
        <v>1</v>
      </c>
      <c r="BJ118" s="4">
        <v>8</v>
      </c>
      <c r="BK118" s="8">
        <v>305.03</v>
      </c>
      <c r="BL118" s="2" t="s">
        <v>1476</v>
      </c>
      <c r="BM118" s="7">
        <v>1</v>
      </c>
      <c r="BN118" s="7">
        <v>1</v>
      </c>
      <c r="BO118" s="4">
        <v>2</v>
      </c>
      <c r="BP118" s="8">
        <v>37.6</v>
      </c>
      <c r="BQ118" s="4"/>
      <c r="BR118" s="8"/>
      <c r="BS118" s="7"/>
      <c r="BT118" s="7"/>
      <c r="BU118" s="2" t="s">
        <v>138</v>
      </c>
      <c r="BV118" s="2" t="s">
        <v>170</v>
      </c>
      <c r="BW118" s="2" t="s">
        <v>877</v>
      </c>
      <c r="BX118" s="2" t="s">
        <v>1477</v>
      </c>
      <c r="BY118" s="2" t="s">
        <v>141</v>
      </c>
      <c r="BZ118" s="2" t="s">
        <v>132</v>
      </c>
      <c r="CA118" s="4">
        <v>3</v>
      </c>
      <c r="CB118" s="8">
        <v>162.15</v>
      </c>
      <c r="CC118" s="4"/>
      <c r="CD118" s="8"/>
      <c r="CE118" s="7"/>
      <c r="CF118" s="7"/>
      <c r="CG118" s="2" t="s">
        <v>138</v>
      </c>
      <c r="CH118" s="2" t="s">
        <v>170</v>
      </c>
      <c r="CI118" s="2" t="s">
        <v>132</v>
      </c>
      <c r="CJ118" s="2" t="s">
        <v>738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170</v>
      </c>
      <c r="CU118" s="2" t="s">
        <v>874</v>
      </c>
      <c r="CV118" s="2" t="s">
        <v>598</v>
      </c>
      <c r="CW118" s="2" t="s">
        <v>141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170</v>
      </c>
      <c r="DG118" s="2" t="s">
        <v>880</v>
      </c>
      <c r="DH118" s="2" t="s">
        <v>1478</v>
      </c>
      <c r="DI118" s="2" t="s">
        <v>141</v>
      </c>
      <c r="DJ118" s="2" t="s">
        <v>132</v>
      </c>
      <c r="DK118" s="4">
        <v>2</v>
      </c>
      <c r="DL118" s="8">
        <v>55.28</v>
      </c>
      <c r="DM118" s="4"/>
      <c r="DN118" s="8"/>
      <c r="DO118" s="7"/>
      <c r="DP118" s="7"/>
      <c r="DQ118" s="2" t="s">
        <v>138</v>
      </c>
      <c r="DR118" s="2" t="s">
        <v>170</v>
      </c>
      <c r="DS118" s="2" t="s">
        <v>281</v>
      </c>
      <c r="DT118" s="2" t="s">
        <v>808</v>
      </c>
      <c r="DU118" s="2" t="s">
        <v>141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170</v>
      </c>
      <c r="EE118" s="2" t="s">
        <v>874</v>
      </c>
      <c r="EF118" s="2" t="s">
        <v>883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168</v>
      </c>
      <c r="EP118" s="2" t="s">
        <v>170</v>
      </c>
      <c r="EQ118" s="2" t="s">
        <v>132</v>
      </c>
      <c r="ER118" s="2" t="s">
        <v>132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481</v>
      </c>
      <c r="FB118" s="2" t="s">
        <v>170</v>
      </c>
      <c r="FC118" s="2" t="s">
        <v>132</v>
      </c>
      <c r="FD118" s="2" t="s">
        <v>132</v>
      </c>
      <c r="FE118" s="2" t="s">
        <v>141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170</v>
      </c>
      <c r="FO118" s="2" t="s">
        <v>702</v>
      </c>
      <c r="FP118" s="2" t="s">
        <v>132</v>
      </c>
      <c r="FQ118" s="2" t="s">
        <v>141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138</v>
      </c>
      <c r="FZ118" s="2" t="s">
        <v>170</v>
      </c>
      <c r="GA118" s="2" t="s">
        <v>288</v>
      </c>
      <c r="GB118" s="2" t="s">
        <v>1350</v>
      </c>
      <c r="GC118" s="2" t="s">
        <v>141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138</v>
      </c>
      <c r="GL118" s="2" t="s">
        <v>170</v>
      </c>
      <c r="GM118" s="2" t="s">
        <v>482</v>
      </c>
      <c r="GN118" s="2" t="s">
        <v>132</v>
      </c>
      <c r="GO118" s="2" t="s">
        <v>141</v>
      </c>
      <c r="GP118" s="2" t="s">
        <v>132</v>
      </c>
      <c r="GQ118" s="4">
        <v>1</v>
      </c>
      <c r="GR118" s="8">
        <v>50</v>
      </c>
      <c r="GS118" s="4"/>
      <c r="GT118" s="8"/>
      <c r="GU118" s="7"/>
      <c r="GV118" s="7"/>
      <c r="GW118" s="2" t="s">
        <v>138</v>
      </c>
      <c r="GX118" s="2" t="s">
        <v>170</v>
      </c>
      <c r="GY118" s="2" t="s">
        <v>759</v>
      </c>
      <c r="GZ118" s="2" t="s">
        <v>1479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170</v>
      </c>
      <c r="HK118" s="2" t="s">
        <v>484</v>
      </c>
      <c r="HL118" s="2" t="s">
        <v>132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170</v>
      </c>
      <c r="HW118" s="2" t="s">
        <v>291</v>
      </c>
      <c r="HX118" s="2" t="s">
        <v>132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170</v>
      </c>
      <c r="II118" s="2" t="s">
        <v>164</v>
      </c>
      <c r="IJ118" s="2" t="s">
        <v>132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168</v>
      </c>
      <c r="IT118" s="2" t="s">
        <v>170</v>
      </c>
      <c r="IU118" s="2" t="s">
        <v>132</v>
      </c>
      <c r="IV118" s="2" t="s">
        <v>132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170</v>
      </c>
      <c r="JG118" s="2" t="s">
        <v>874</v>
      </c>
      <c r="JH118" s="2" t="s">
        <v>132</v>
      </c>
      <c r="JI118" s="2" t="s">
        <v>141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210</v>
      </c>
      <c r="KD118" s="2" t="s">
        <v>170</v>
      </c>
      <c r="KE118" s="2" t="s">
        <v>132</v>
      </c>
      <c r="KF118" s="2" t="s">
        <v>132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170</v>
      </c>
      <c r="KQ118" s="2" t="s">
        <v>132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168</v>
      </c>
      <c r="LB118" s="2" t="s">
        <v>170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170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168</v>
      </c>
      <c r="LZ118" s="2" t="s">
        <v>170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170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169</v>
      </c>
      <c r="MX118" s="2" t="s">
        <v>170</v>
      </c>
      <c r="MY118" s="2" t="s">
        <v>132</v>
      </c>
      <c r="MZ118" s="2" t="s">
        <v>132</v>
      </c>
      <c r="NA118" s="2" t="s">
        <v>141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170</v>
      </c>
      <c r="NK118" s="2" t="s">
        <v>132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169</v>
      </c>
      <c r="OH118" s="2" t="s">
        <v>170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168</v>
      </c>
      <c r="OT118" s="2" t="s">
        <v>170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170</v>
      </c>
      <c r="PS118" s="2" t="s">
        <v>209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168</v>
      </c>
      <c r="QD118" s="2" t="s">
        <v>170</v>
      </c>
      <c r="QE118" s="2" t="s">
        <v>132</v>
      </c>
      <c r="QF118" s="2" t="s">
        <v>132</v>
      </c>
      <c r="QG118" s="2" t="s">
        <v>141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169</v>
      </c>
      <c r="RB118" s="2" t="s">
        <v>170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138</v>
      </c>
      <c r="RN118" s="2" t="s">
        <v>170</v>
      </c>
      <c r="RO118" s="2" t="s">
        <v>747</v>
      </c>
      <c r="RP118" s="2" t="s">
        <v>132</v>
      </c>
      <c r="RQ118" s="2" t="s">
        <v>141</v>
      </c>
      <c r="RR118" s="2" t="s">
        <v>132</v>
      </c>
    </row>
    <row r="119">
      <c r="A119" s="2" t="s">
        <v>1480</v>
      </c>
      <c r="B119" s="2" t="s">
        <v>121</v>
      </c>
      <c r="C119" s="2" t="s">
        <v>905</v>
      </c>
      <c r="D119" s="2" t="s">
        <v>379</v>
      </c>
      <c r="E119" s="2" t="s">
        <v>380</v>
      </c>
      <c r="F119" s="2" t="s">
        <v>1481</v>
      </c>
      <c r="G119" s="2" t="s">
        <v>1481</v>
      </c>
      <c r="H119" s="2" t="s">
        <v>1481</v>
      </c>
      <c r="I119" s="2" t="s">
        <v>1482</v>
      </c>
      <c r="J119" s="2" t="s">
        <v>127</v>
      </c>
      <c r="K119" s="2" t="s">
        <v>1452</v>
      </c>
      <c r="L119" s="3">
        <v>71</v>
      </c>
      <c r="M119" s="3">
        <v>74.55</v>
      </c>
      <c r="N119" s="3">
        <v>149.99</v>
      </c>
      <c r="O119" s="2" t="s">
        <v>129</v>
      </c>
      <c r="P119" s="2" t="s">
        <v>271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180</v>
      </c>
      <c r="V119" s="2" t="s">
        <v>181</v>
      </c>
      <c r="W119" s="2" t="s">
        <v>272</v>
      </c>
      <c r="X119" s="2" t="s">
        <v>1269</v>
      </c>
      <c r="Y119" s="2" t="s">
        <v>274</v>
      </c>
      <c r="Z119" s="4">
        <v>62</v>
      </c>
      <c r="AA119" s="4">
        <f>=ROUNDDOWN(31,0)</f>
      </c>
      <c r="AB119" s="5">
        <v>2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5</v>
      </c>
      <c r="AQ119" s="8">
        <v>272</v>
      </c>
      <c r="AR119" s="4"/>
      <c r="AS119" s="8"/>
      <c r="AT119" s="7"/>
      <c r="AU119" s="7"/>
      <c r="AV119" s="4">
        <v>5</v>
      </c>
      <c r="AW119" s="8">
        <v>272</v>
      </c>
      <c r="AX119" s="4"/>
      <c r="AY119" s="8"/>
      <c r="AZ119" s="7"/>
      <c r="BA119" s="7"/>
      <c r="BB119" s="7">
        <v>1</v>
      </c>
      <c r="BC119" s="4">
        <v>5</v>
      </c>
      <c r="BD119" s="8">
        <v>272</v>
      </c>
      <c r="BE119" s="4"/>
      <c r="BF119" s="8"/>
      <c r="BG119" s="7"/>
      <c r="BH119" s="7"/>
      <c r="BI119" s="7">
        <v>1</v>
      </c>
      <c r="BJ119" s="4">
        <v>5</v>
      </c>
      <c r="BK119" s="8">
        <v>272</v>
      </c>
      <c r="BL119" s="2" t="s">
        <v>1483</v>
      </c>
      <c r="BM119" s="7">
        <v>1</v>
      </c>
      <c r="BN119" s="7">
        <v>1</v>
      </c>
      <c r="BO119" s="4">
        <v>3</v>
      </c>
      <c r="BP119" s="8">
        <v>106.5</v>
      </c>
      <c r="BQ119" s="4"/>
      <c r="BR119" s="8"/>
      <c r="BS119" s="7"/>
      <c r="BT119" s="7"/>
      <c r="BU119" s="2" t="s">
        <v>138</v>
      </c>
      <c r="BV119" s="2" t="s">
        <v>129</v>
      </c>
      <c r="BW119" s="2" t="s">
        <v>276</v>
      </c>
      <c r="BX119" s="2" t="s">
        <v>884</v>
      </c>
      <c r="BY119" s="2" t="s">
        <v>141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129</v>
      </c>
      <c r="CI119" s="2" t="s">
        <v>132</v>
      </c>
      <c r="CJ119" s="2" t="s">
        <v>738</v>
      </c>
      <c r="CK119" s="2" t="s">
        <v>141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138</v>
      </c>
      <c r="CT119" s="2" t="s">
        <v>129</v>
      </c>
      <c r="CU119" s="2" t="s">
        <v>172</v>
      </c>
      <c r="CV119" s="2" t="s">
        <v>1484</v>
      </c>
      <c r="CW119" s="2" t="s">
        <v>141</v>
      </c>
      <c r="CX119" s="2" t="s">
        <v>132</v>
      </c>
      <c r="CY119" s="4">
        <v>1</v>
      </c>
      <c r="CZ119" s="8">
        <v>82</v>
      </c>
      <c r="DA119" s="4"/>
      <c r="DB119" s="8"/>
      <c r="DC119" s="7"/>
      <c r="DD119" s="7"/>
      <c r="DE119" s="2" t="s">
        <v>138</v>
      </c>
      <c r="DF119" s="2" t="s">
        <v>129</v>
      </c>
      <c r="DG119" s="2" t="s">
        <v>840</v>
      </c>
      <c r="DH119" s="2" t="s">
        <v>782</v>
      </c>
      <c r="DI119" s="2" t="s">
        <v>141</v>
      </c>
      <c r="DJ119" s="2" t="s">
        <v>132</v>
      </c>
      <c r="DK119" s="4">
        <v>1</v>
      </c>
      <c r="DL119" s="8">
        <v>83.5</v>
      </c>
      <c r="DM119" s="4"/>
      <c r="DN119" s="8"/>
      <c r="DO119" s="7"/>
      <c r="DP119" s="7"/>
      <c r="DQ119" s="2" t="s">
        <v>138</v>
      </c>
      <c r="DR119" s="2" t="s">
        <v>129</v>
      </c>
      <c r="DS119" s="2" t="s">
        <v>281</v>
      </c>
      <c r="DT119" s="2" t="s">
        <v>938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129</v>
      </c>
      <c r="EE119" s="2" t="s">
        <v>190</v>
      </c>
      <c r="EF119" s="2" t="s">
        <v>1304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168</v>
      </c>
      <c r="EP119" s="2" t="s">
        <v>129</v>
      </c>
      <c r="EQ119" s="2" t="s">
        <v>132</v>
      </c>
      <c r="ER119" s="2" t="s">
        <v>132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481</v>
      </c>
      <c r="FB119" s="2" t="s">
        <v>129</v>
      </c>
      <c r="FC119" s="2" t="s">
        <v>132</v>
      </c>
      <c r="FD119" s="2" t="s">
        <v>132</v>
      </c>
      <c r="FE119" s="2" t="s">
        <v>141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168</v>
      </c>
      <c r="FN119" s="2" t="s">
        <v>129</v>
      </c>
      <c r="FO119" s="2" t="s">
        <v>132</v>
      </c>
      <c r="FP119" s="2" t="s">
        <v>132</v>
      </c>
      <c r="FQ119" s="2" t="s">
        <v>141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129</v>
      </c>
      <c r="GA119" s="2" t="s">
        <v>288</v>
      </c>
      <c r="GB119" s="2" t="s">
        <v>132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129</v>
      </c>
      <c r="GM119" s="2" t="s">
        <v>482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138</v>
      </c>
      <c r="GX119" s="2" t="s">
        <v>129</v>
      </c>
      <c r="GY119" s="2" t="s">
        <v>759</v>
      </c>
      <c r="GZ119" s="2" t="s">
        <v>772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129</v>
      </c>
      <c r="HK119" s="2" t="s">
        <v>289</v>
      </c>
      <c r="HL119" s="2" t="s">
        <v>1485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138</v>
      </c>
      <c r="HV119" s="2" t="s">
        <v>129</v>
      </c>
      <c r="HW119" s="2" t="s">
        <v>291</v>
      </c>
      <c r="HX119" s="2" t="s">
        <v>132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129</v>
      </c>
      <c r="II119" s="2" t="s">
        <v>164</v>
      </c>
      <c r="IJ119" s="2" t="s">
        <v>132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168</v>
      </c>
      <c r="IT119" s="2" t="s">
        <v>129</v>
      </c>
      <c r="IU119" s="2" t="s">
        <v>132</v>
      </c>
      <c r="IV119" s="2" t="s">
        <v>132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129</v>
      </c>
      <c r="JG119" s="2" t="s">
        <v>172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210</v>
      </c>
      <c r="KD119" s="2" t="s">
        <v>129</v>
      </c>
      <c r="KE119" s="2" t="s">
        <v>132</v>
      </c>
      <c r="KF119" s="2" t="s">
        <v>132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168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129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129</v>
      </c>
      <c r="MY119" s="2" t="s">
        <v>132</v>
      </c>
      <c r="MZ119" s="2" t="s">
        <v>132</v>
      </c>
      <c r="NA119" s="2" t="s">
        <v>141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129</v>
      </c>
      <c r="NK119" s="2" t="s">
        <v>132</v>
      </c>
      <c r="NL119" s="2" t="s">
        <v>132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169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168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170</v>
      </c>
      <c r="PS119" s="2" t="s">
        <v>209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129</v>
      </c>
      <c r="QE119" s="2" t="s">
        <v>132</v>
      </c>
      <c r="QF119" s="2" t="s">
        <v>132</v>
      </c>
      <c r="QG119" s="2" t="s">
        <v>141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129</v>
      </c>
      <c r="RC119" s="2" t="s">
        <v>132</v>
      </c>
      <c r="RD119" s="2" t="s">
        <v>132</v>
      </c>
      <c r="RE119" s="2" t="s">
        <v>141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138</v>
      </c>
      <c r="RN119" s="2" t="s">
        <v>170</v>
      </c>
      <c r="RO119" s="2" t="s">
        <v>190</v>
      </c>
      <c r="RP119" s="2" t="s">
        <v>132</v>
      </c>
      <c r="RQ119" s="2" t="s">
        <v>141</v>
      </c>
      <c r="RR119" s="2" t="s">
        <v>132</v>
      </c>
    </row>
    <row r="120">
      <c r="A120" s="2" t="s">
        <v>1486</v>
      </c>
      <c r="B120" s="2" t="s">
        <v>121</v>
      </c>
      <c r="C120" s="2" t="s">
        <v>905</v>
      </c>
      <c r="D120" s="2" t="s">
        <v>379</v>
      </c>
      <c r="E120" s="2" t="s">
        <v>380</v>
      </c>
      <c r="F120" s="2" t="s">
        <v>1487</v>
      </c>
      <c r="G120" s="2" t="s">
        <v>1487</v>
      </c>
      <c r="H120" s="2" t="s">
        <v>1487</v>
      </c>
      <c r="I120" s="2" t="s">
        <v>1488</v>
      </c>
      <c r="J120" s="2" t="s">
        <v>127</v>
      </c>
      <c r="K120" s="2" t="s">
        <v>128</v>
      </c>
      <c r="L120" s="3">
        <v>41.08</v>
      </c>
      <c r="M120" s="3">
        <v>43.13</v>
      </c>
      <c r="N120" s="3">
        <v>89.99</v>
      </c>
      <c r="O120" s="2" t="s">
        <v>129</v>
      </c>
      <c r="P120" s="2" t="s">
        <v>271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180</v>
      </c>
      <c r="V120" s="2" t="s">
        <v>181</v>
      </c>
      <c r="W120" s="2" t="s">
        <v>297</v>
      </c>
      <c r="X120" s="2" t="s">
        <v>132</v>
      </c>
      <c r="Y120" s="2" t="s">
        <v>352</v>
      </c>
      <c r="Z120" s="4">
        <v>151</v>
      </c>
      <c r="AA120" s="4">
        <f>=ROUNDDOWN(188.75,0)</f>
      </c>
      <c r="AB120" s="5">
        <v>0.8</v>
      </c>
      <c r="AC120" s="2" t="s">
        <v>132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5</v>
      </c>
      <c r="AQ120" s="8">
        <v>219.72</v>
      </c>
      <c r="AR120" s="4"/>
      <c r="AS120" s="8"/>
      <c r="AT120" s="7"/>
      <c r="AU120" s="7"/>
      <c r="AV120" s="4">
        <v>5</v>
      </c>
      <c r="AW120" s="8">
        <v>219.72</v>
      </c>
      <c r="AX120" s="4"/>
      <c r="AY120" s="8"/>
      <c r="AZ120" s="7"/>
      <c r="BA120" s="7"/>
      <c r="BB120" s="7">
        <v>1</v>
      </c>
      <c r="BC120" s="4">
        <v>5</v>
      </c>
      <c r="BD120" s="8">
        <v>219.72</v>
      </c>
      <c r="BE120" s="4"/>
      <c r="BF120" s="8"/>
      <c r="BG120" s="7"/>
      <c r="BH120" s="7"/>
      <c r="BI120" s="7">
        <v>1</v>
      </c>
      <c r="BJ120" s="4">
        <v>5</v>
      </c>
      <c r="BK120" s="8">
        <v>219.72</v>
      </c>
      <c r="BL120" s="2" t="s">
        <v>1489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129</v>
      </c>
      <c r="BW120" s="2" t="s">
        <v>991</v>
      </c>
      <c r="BX120" s="2" t="s">
        <v>762</v>
      </c>
      <c r="BY120" s="2" t="s">
        <v>141</v>
      </c>
      <c r="BZ120" s="2" t="s">
        <v>132</v>
      </c>
      <c r="CA120" s="4">
        <v>2</v>
      </c>
      <c r="CB120" s="8">
        <v>75.66</v>
      </c>
      <c r="CC120" s="4"/>
      <c r="CD120" s="8"/>
      <c r="CE120" s="7"/>
      <c r="CF120" s="7"/>
      <c r="CG120" s="2" t="s">
        <v>138</v>
      </c>
      <c r="CH120" s="2" t="s">
        <v>129</v>
      </c>
      <c r="CI120" s="2" t="s">
        <v>132</v>
      </c>
      <c r="CJ120" s="2" t="s">
        <v>132</v>
      </c>
      <c r="CK120" s="2" t="s">
        <v>141</v>
      </c>
      <c r="CL120" s="2" t="s">
        <v>132</v>
      </c>
      <c r="CM120" s="4">
        <v>3</v>
      </c>
      <c r="CN120" s="8">
        <v>144.06</v>
      </c>
      <c r="CO120" s="4"/>
      <c r="CP120" s="8"/>
      <c r="CQ120" s="7"/>
      <c r="CR120" s="7"/>
      <c r="CS120" s="2" t="s">
        <v>138</v>
      </c>
      <c r="CT120" s="2" t="s">
        <v>129</v>
      </c>
      <c r="CU120" s="2" t="s">
        <v>352</v>
      </c>
      <c r="CV120" s="2" t="s">
        <v>1405</v>
      </c>
      <c r="CW120" s="2" t="s">
        <v>141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129</v>
      </c>
      <c r="DG120" s="2" t="s">
        <v>1048</v>
      </c>
      <c r="DH120" s="2" t="s">
        <v>486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129</v>
      </c>
      <c r="DS120" s="2" t="s">
        <v>187</v>
      </c>
      <c r="DT120" s="2" t="s">
        <v>1090</v>
      </c>
      <c r="DU120" s="2" t="s">
        <v>141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129</v>
      </c>
      <c r="EE120" s="2" t="s">
        <v>344</v>
      </c>
      <c r="EF120" s="2" t="s">
        <v>886</v>
      </c>
      <c r="EG120" s="2" t="s">
        <v>141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129</v>
      </c>
      <c r="EQ120" s="2" t="s">
        <v>285</v>
      </c>
      <c r="ER120" s="2" t="s">
        <v>132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159</v>
      </c>
      <c r="FB120" s="2" t="s">
        <v>129</v>
      </c>
      <c r="FC120" s="2" t="s">
        <v>132</v>
      </c>
      <c r="FD120" s="2" t="s">
        <v>132</v>
      </c>
      <c r="FE120" s="2" t="s">
        <v>141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168</v>
      </c>
      <c r="FN120" s="2" t="s">
        <v>129</v>
      </c>
      <c r="FO120" s="2" t="s">
        <v>132</v>
      </c>
      <c r="FP120" s="2" t="s">
        <v>132</v>
      </c>
      <c r="FQ120" s="2" t="s">
        <v>141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129</v>
      </c>
      <c r="GA120" s="2" t="s">
        <v>304</v>
      </c>
      <c r="GB120" s="2" t="s">
        <v>132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168</v>
      </c>
      <c r="GL120" s="2" t="s">
        <v>129</v>
      </c>
      <c r="GM120" s="2" t="s">
        <v>132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129</v>
      </c>
      <c r="GY120" s="2" t="s">
        <v>306</v>
      </c>
      <c r="GZ120" s="2" t="s">
        <v>1490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129</v>
      </c>
      <c r="HK120" s="2" t="s">
        <v>506</v>
      </c>
      <c r="HL120" s="2" t="s">
        <v>132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129</v>
      </c>
      <c r="HW120" s="2" t="s">
        <v>291</v>
      </c>
      <c r="HX120" s="2" t="s">
        <v>132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132</v>
      </c>
      <c r="IH120" s="2" t="s">
        <v>132</v>
      </c>
      <c r="II120" s="2" t="s">
        <v>132</v>
      </c>
      <c r="IJ120" s="2" t="s">
        <v>132</v>
      </c>
      <c r="IK120" s="2" t="s">
        <v>132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168</v>
      </c>
      <c r="IT120" s="2" t="s">
        <v>129</v>
      </c>
      <c r="IU120" s="2" t="s">
        <v>132</v>
      </c>
      <c r="IV120" s="2" t="s">
        <v>132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129</v>
      </c>
      <c r="JG120" s="2" t="s">
        <v>357</v>
      </c>
      <c r="JH120" s="2" t="s">
        <v>132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138</v>
      </c>
      <c r="KD120" s="2" t="s">
        <v>165</v>
      </c>
      <c r="KE120" s="2" t="s">
        <v>794</v>
      </c>
      <c r="KF120" s="2" t="s">
        <v>132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129</v>
      </c>
      <c r="KQ120" s="2" t="s">
        <v>132</v>
      </c>
      <c r="KR120" s="2" t="s">
        <v>132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168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129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169</v>
      </c>
      <c r="MX120" s="2" t="s">
        <v>129</v>
      </c>
      <c r="MY120" s="2" t="s">
        <v>132</v>
      </c>
      <c r="MZ120" s="2" t="s">
        <v>132</v>
      </c>
      <c r="NA120" s="2" t="s">
        <v>141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129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170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169</v>
      </c>
      <c r="OH120" s="2" t="s">
        <v>129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168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138</v>
      </c>
      <c r="PR120" s="2" t="s">
        <v>170</v>
      </c>
      <c r="PS120" s="2" t="s">
        <v>346</v>
      </c>
      <c r="PT120" s="2" t="s">
        <v>132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129</v>
      </c>
      <c r="QE120" s="2" t="s">
        <v>132</v>
      </c>
      <c r="QF120" s="2" t="s">
        <v>132</v>
      </c>
      <c r="QG120" s="2" t="s">
        <v>141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168</v>
      </c>
      <c r="QP120" s="2" t="s">
        <v>170</v>
      </c>
      <c r="QQ120" s="2" t="s">
        <v>132</v>
      </c>
      <c r="QR120" s="2" t="s">
        <v>132</v>
      </c>
      <c r="QS120" s="2" t="s">
        <v>141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138</v>
      </c>
      <c r="RN120" s="2" t="s">
        <v>170</v>
      </c>
      <c r="RO120" s="2" t="s">
        <v>358</v>
      </c>
      <c r="RP120" s="2" t="s">
        <v>1491</v>
      </c>
      <c r="RQ120" s="2" t="s">
        <v>141</v>
      </c>
      <c r="RR120" s="2" t="s">
        <v>132</v>
      </c>
    </row>
    <row r="121">
      <c r="A121" s="2" t="s">
        <v>1492</v>
      </c>
      <c r="B121" s="2" t="s">
        <v>121</v>
      </c>
      <c r="C121" s="2" t="s">
        <v>905</v>
      </c>
      <c r="D121" s="2" t="s">
        <v>379</v>
      </c>
      <c r="E121" s="2" t="s">
        <v>380</v>
      </c>
      <c r="F121" s="2" t="s">
        <v>1493</v>
      </c>
      <c r="G121" s="2" t="s">
        <v>1493</v>
      </c>
      <c r="H121" s="2" t="s">
        <v>1493</v>
      </c>
      <c r="I121" s="2" t="s">
        <v>1494</v>
      </c>
      <c r="J121" s="2" t="s">
        <v>127</v>
      </c>
      <c r="K121" s="2" t="s">
        <v>1495</v>
      </c>
      <c r="L121" s="3">
        <v>62</v>
      </c>
      <c r="M121" s="3">
        <v>65.1</v>
      </c>
      <c r="N121" s="3">
        <v>129.99</v>
      </c>
      <c r="O121" s="2" t="s">
        <v>129</v>
      </c>
      <c r="P121" s="2" t="s">
        <v>271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180</v>
      </c>
      <c r="V121" s="2" t="s">
        <v>181</v>
      </c>
      <c r="W121" s="2" t="s">
        <v>332</v>
      </c>
      <c r="X121" s="2" t="s">
        <v>1269</v>
      </c>
      <c r="Y121" s="2" t="s">
        <v>274</v>
      </c>
      <c r="Z121" s="4">
        <v>85</v>
      </c>
      <c r="AA121" s="4">
        <f>=ROUNDDOWN({0},0)</f>
      </c>
      <c r="AB121" s="5"/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</v>
      </c>
      <c r="AQ121" s="8">
        <v>165</v>
      </c>
      <c r="AR121" s="4"/>
      <c r="AS121" s="8"/>
      <c r="AT121" s="7"/>
      <c r="AU121" s="7"/>
      <c r="AV121" s="4">
        <v>3</v>
      </c>
      <c r="AW121" s="8">
        <v>165</v>
      </c>
      <c r="AX121" s="4"/>
      <c r="AY121" s="8"/>
      <c r="AZ121" s="7"/>
      <c r="BA121" s="7"/>
      <c r="BB121" s="7">
        <v>1</v>
      </c>
      <c r="BC121" s="4">
        <v>3</v>
      </c>
      <c r="BD121" s="8">
        <v>165</v>
      </c>
      <c r="BE121" s="4"/>
      <c r="BF121" s="8"/>
      <c r="BG121" s="7"/>
      <c r="BH121" s="7"/>
      <c r="BI121" s="7">
        <v>1</v>
      </c>
      <c r="BJ121" s="4">
        <v>3</v>
      </c>
      <c r="BK121" s="8">
        <v>165</v>
      </c>
      <c r="BL121" s="2" t="s">
        <v>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129</v>
      </c>
      <c r="BW121" s="2" t="s">
        <v>276</v>
      </c>
      <c r="BX121" s="2" t="s">
        <v>132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210</v>
      </c>
      <c r="CH121" s="2" t="s">
        <v>129</v>
      </c>
      <c r="CI121" s="2" t="s">
        <v>132</v>
      </c>
      <c r="CJ121" s="2" t="s">
        <v>132</v>
      </c>
      <c r="CK121" s="2" t="s">
        <v>141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129</v>
      </c>
      <c r="CU121" s="2" t="s">
        <v>172</v>
      </c>
      <c r="CV121" s="2" t="s">
        <v>1484</v>
      </c>
      <c r="CW121" s="2" t="s">
        <v>141</v>
      </c>
      <c r="CX121" s="2" t="s">
        <v>132</v>
      </c>
      <c r="CY121" s="4">
        <v>3</v>
      </c>
      <c r="CZ121" s="8">
        <v>165</v>
      </c>
      <c r="DA121" s="4"/>
      <c r="DB121" s="8"/>
      <c r="DC121" s="7"/>
      <c r="DD121" s="7"/>
      <c r="DE121" s="2" t="s">
        <v>138</v>
      </c>
      <c r="DF121" s="2" t="s">
        <v>129</v>
      </c>
      <c r="DG121" s="2" t="s">
        <v>840</v>
      </c>
      <c r="DH121" s="2" t="s">
        <v>1005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129</v>
      </c>
      <c r="DS121" s="2" t="s">
        <v>281</v>
      </c>
      <c r="DT121" s="2" t="s">
        <v>132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138</v>
      </c>
      <c r="ED121" s="2" t="s">
        <v>129</v>
      </c>
      <c r="EE121" s="2" t="s">
        <v>190</v>
      </c>
      <c r="EF121" s="2" t="s">
        <v>132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129</v>
      </c>
      <c r="EQ121" s="2" t="s">
        <v>285</v>
      </c>
      <c r="ER121" s="2" t="s">
        <v>132</v>
      </c>
      <c r="ES121" s="2" t="s">
        <v>141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138</v>
      </c>
      <c r="FB121" s="2" t="s">
        <v>129</v>
      </c>
      <c r="FC121" s="2" t="s">
        <v>286</v>
      </c>
      <c r="FD121" s="2" t="s">
        <v>132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168</v>
      </c>
      <c r="FN121" s="2" t="s">
        <v>129</v>
      </c>
      <c r="FO121" s="2" t="s">
        <v>132</v>
      </c>
      <c r="FP121" s="2" t="s">
        <v>132</v>
      </c>
      <c r="FQ121" s="2" t="s">
        <v>141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129</v>
      </c>
      <c r="GA121" s="2" t="s">
        <v>288</v>
      </c>
      <c r="GB121" s="2" t="s">
        <v>132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168</v>
      </c>
      <c r="GL121" s="2" t="s">
        <v>129</v>
      </c>
      <c r="GM121" s="2" t="s">
        <v>132</v>
      </c>
      <c r="GN121" s="2" t="s">
        <v>132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159</v>
      </c>
      <c r="GX121" s="2" t="s">
        <v>129</v>
      </c>
      <c r="GY121" s="2" t="s">
        <v>132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129</v>
      </c>
      <c r="HK121" s="2" t="s">
        <v>289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129</v>
      </c>
      <c r="HW121" s="2" t="s">
        <v>291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132</v>
      </c>
      <c r="IH121" s="2" t="s">
        <v>132</v>
      </c>
      <c r="II121" s="2" t="s">
        <v>132</v>
      </c>
      <c r="IJ121" s="2" t="s">
        <v>132</v>
      </c>
      <c r="IK121" s="2" t="s">
        <v>132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168</v>
      </c>
      <c r="IT121" s="2" t="s">
        <v>129</v>
      </c>
      <c r="IU121" s="2" t="s">
        <v>132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129</v>
      </c>
      <c r="JG121" s="2" t="s">
        <v>172</v>
      </c>
      <c r="JH121" s="2" t="s">
        <v>132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210</v>
      </c>
      <c r="KD121" s="2" t="s">
        <v>129</v>
      </c>
      <c r="KE121" s="2" t="s">
        <v>132</v>
      </c>
      <c r="KF121" s="2" t="s">
        <v>132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129</v>
      </c>
      <c r="KQ121" s="2" t="s">
        <v>132</v>
      </c>
      <c r="KR121" s="2" t="s">
        <v>132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168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129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129</v>
      </c>
      <c r="MM121" s="2" t="s">
        <v>132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129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169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168</v>
      </c>
      <c r="OT121" s="2" t="s">
        <v>129</v>
      </c>
      <c r="OU121" s="2" t="s">
        <v>132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138</v>
      </c>
      <c r="PR121" s="2" t="s">
        <v>170</v>
      </c>
      <c r="PS121" s="2" t="s">
        <v>209</v>
      </c>
      <c r="PT121" s="2" t="s">
        <v>132</v>
      </c>
      <c r="PU121" s="2" t="s">
        <v>141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168</v>
      </c>
      <c r="QD121" s="2" t="s">
        <v>129</v>
      </c>
      <c r="QE121" s="2" t="s">
        <v>132</v>
      </c>
      <c r="QF121" s="2" t="s">
        <v>132</v>
      </c>
      <c r="QG121" s="2" t="s">
        <v>141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129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138</v>
      </c>
      <c r="RN121" s="2" t="s">
        <v>170</v>
      </c>
      <c r="RO121" s="2" t="s">
        <v>190</v>
      </c>
      <c r="RP121" s="2" t="s">
        <v>132</v>
      </c>
      <c r="RQ121" s="2" t="s">
        <v>141</v>
      </c>
      <c r="RR121" s="2" t="s">
        <v>132</v>
      </c>
    </row>
    <row r="122">
      <c r="A122" s="2" t="s">
        <v>1496</v>
      </c>
      <c r="B122" s="2" t="s">
        <v>121</v>
      </c>
      <c r="C122" s="2" t="s">
        <v>905</v>
      </c>
      <c r="D122" s="2" t="s">
        <v>379</v>
      </c>
      <c r="E122" s="2" t="s">
        <v>380</v>
      </c>
      <c r="F122" s="2" t="s">
        <v>1352</v>
      </c>
      <c r="G122" s="2" t="s">
        <v>1352</v>
      </c>
      <c r="H122" s="2" t="s">
        <v>1352</v>
      </c>
      <c r="I122" s="2" t="s">
        <v>1497</v>
      </c>
      <c r="J122" s="2" t="s">
        <v>127</v>
      </c>
      <c r="K122" s="2" t="s">
        <v>1498</v>
      </c>
      <c r="L122" s="3">
        <v>85.81</v>
      </c>
      <c r="M122" s="3">
        <v>90.1</v>
      </c>
      <c r="N122" s="3">
        <v>179.99</v>
      </c>
      <c r="O122" s="2" t="s">
        <v>129</v>
      </c>
      <c r="P122" s="2" t="s">
        <v>271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180</v>
      </c>
      <c r="V122" s="2" t="s">
        <v>181</v>
      </c>
      <c r="W122" s="2" t="s">
        <v>332</v>
      </c>
      <c r="X122" s="2" t="s">
        <v>132</v>
      </c>
      <c r="Y122" s="2" t="s">
        <v>182</v>
      </c>
      <c r="Z122" s="4">
        <v>180</v>
      </c>
      <c r="AA122" s="4">
        <f>=ROUNDDOWN(900,0)</f>
      </c>
      <c r="AB122" s="5">
        <v>0.2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</v>
      </c>
      <c r="AQ122" s="8">
        <v>108.39</v>
      </c>
      <c r="AR122" s="4"/>
      <c r="AS122" s="8"/>
      <c r="AT122" s="7"/>
      <c r="AU122" s="7"/>
      <c r="AV122" s="4">
        <v>2</v>
      </c>
      <c r="AW122" s="8">
        <v>108.39</v>
      </c>
      <c r="AX122" s="4"/>
      <c r="AY122" s="8"/>
      <c r="AZ122" s="7"/>
      <c r="BA122" s="7"/>
      <c r="BB122" s="7">
        <v>1</v>
      </c>
      <c r="BC122" s="4">
        <v>2</v>
      </c>
      <c r="BD122" s="8">
        <v>108.39</v>
      </c>
      <c r="BE122" s="4"/>
      <c r="BF122" s="8"/>
      <c r="BG122" s="7"/>
      <c r="BH122" s="7"/>
      <c r="BI122" s="7">
        <v>1</v>
      </c>
      <c r="BJ122" s="4">
        <v>2</v>
      </c>
      <c r="BK122" s="8">
        <v>108.39</v>
      </c>
      <c r="BL122" s="2" t="s">
        <v>16</v>
      </c>
      <c r="BM122" s="7">
        <v>1</v>
      </c>
      <c r="BN122" s="7">
        <v>1</v>
      </c>
      <c r="BO122" s="4">
        <v>2</v>
      </c>
      <c r="BP122" s="8">
        <v>108.39</v>
      </c>
      <c r="BQ122" s="4"/>
      <c r="BR122" s="8"/>
      <c r="BS122" s="7"/>
      <c r="BT122" s="7"/>
      <c r="BU122" s="2" t="s">
        <v>138</v>
      </c>
      <c r="BV122" s="2" t="s">
        <v>129</v>
      </c>
      <c r="BW122" s="2" t="s">
        <v>1499</v>
      </c>
      <c r="BX122" s="2" t="s">
        <v>1500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129</v>
      </c>
      <c r="CI122" s="2" t="s">
        <v>132</v>
      </c>
      <c r="CJ122" s="2" t="s">
        <v>132</v>
      </c>
      <c r="CK122" s="2" t="s">
        <v>141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129</v>
      </c>
      <c r="CU122" s="2" t="s">
        <v>182</v>
      </c>
      <c r="CV122" s="2" t="s">
        <v>317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182</v>
      </c>
      <c r="DH122" s="2" t="s">
        <v>781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187</v>
      </c>
      <c r="DT122" s="2" t="s">
        <v>1501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129</v>
      </c>
      <c r="EE122" s="2" t="s">
        <v>1502</v>
      </c>
      <c r="EF122" s="2" t="s">
        <v>132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168</v>
      </c>
      <c r="EP122" s="2" t="s">
        <v>129</v>
      </c>
      <c r="EQ122" s="2" t="s">
        <v>132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159</v>
      </c>
      <c r="FB122" s="2" t="s">
        <v>129</v>
      </c>
      <c r="FC122" s="2" t="s">
        <v>132</v>
      </c>
      <c r="FD122" s="2" t="s">
        <v>132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168</v>
      </c>
      <c r="FN122" s="2" t="s">
        <v>129</v>
      </c>
      <c r="FO122" s="2" t="s">
        <v>132</v>
      </c>
      <c r="FP122" s="2" t="s">
        <v>132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170</v>
      </c>
      <c r="GA122" s="2" t="s">
        <v>1503</v>
      </c>
      <c r="GB122" s="2" t="s">
        <v>132</v>
      </c>
      <c r="GC122" s="2" t="s">
        <v>141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168</v>
      </c>
      <c r="GL122" s="2" t="s">
        <v>129</v>
      </c>
      <c r="GM122" s="2" t="s">
        <v>132</v>
      </c>
      <c r="GN122" s="2" t="s">
        <v>132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129</v>
      </c>
      <c r="GY122" s="2" t="s">
        <v>200</v>
      </c>
      <c r="GZ122" s="2" t="s">
        <v>132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138</v>
      </c>
      <c r="HJ122" s="2" t="s">
        <v>129</v>
      </c>
      <c r="HK122" s="2" t="s">
        <v>1504</v>
      </c>
      <c r="HL122" s="2" t="s">
        <v>319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129</v>
      </c>
      <c r="HW122" s="2" t="s">
        <v>204</v>
      </c>
      <c r="HX122" s="2" t="s">
        <v>132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132</v>
      </c>
      <c r="IH122" s="2" t="s">
        <v>132</v>
      </c>
      <c r="II122" s="2" t="s">
        <v>132</v>
      </c>
      <c r="IJ122" s="2" t="s">
        <v>132</v>
      </c>
      <c r="IK122" s="2" t="s">
        <v>132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129</v>
      </c>
      <c r="IU122" s="2" t="s">
        <v>205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129</v>
      </c>
      <c r="JG122" s="2" t="s">
        <v>182</v>
      </c>
      <c r="JH122" s="2" t="s">
        <v>132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138</v>
      </c>
      <c r="KD122" s="2" t="s">
        <v>165</v>
      </c>
      <c r="KE122" s="2" t="s">
        <v>207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132</v>
      </c>
      <c r="LB122" s="2" t="s">
        <v>132</v>
      </c>
      <c r="LC122" s="2" t="s">
        <v>132</v>
      </c>
      <c r="LD122" s="2" t="s">
        <v>132</v>
      </c>
      <c r="LE122" s="2" t="s">
        <v>132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129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129</v>
      </c>
      <c r="NK122" s="2" t="s">
        <v>132</v>
      </c>
      <c r="NL122" s="2" t="s">
        <v>132</v>
      </c>
      <c r="NM122" s="2" t="s">
        <v>141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170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169</v>
      </c>
      <c r="OH122" s="2" t="s">
        <v>129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129</v>
      </c>
      <c r="OU122" s="2" t="s">
        <v>132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138</v>
      </c>
      <c r="PR122" s="2" t="s">
        <v>170</v>
      </c>
      <c r="PS122" s="2" t="s">
        <v>346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168</v>
      </c>
      <c r="QP122" s="2" t="s">
        <v>170</v>
      </c>
      <c r="QQ122" s="2" t="s">
        <v>132</v>
      </c>
      <c r="QR122" s="2" t="s">
        <v>132</v>
      </c>
      <c r="QS122" s="2" t="s">
        <v>141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170</v>
      </c>
      <c r="RO122" s="2" t="s">
        <v>211</v>
      </c>
      <c r="RP122" s="2" t="s">
        <v>1505</v>
      </c>
      <c r="RQ122" s="2" t="s">
        <v>141</v>
      </c>
      <c r="RR122" s="2" t="s">
        <v>132</v>
      </c>
    </row>
    <row r="123">
      <c r="A123" s="2" t="s">
        <v>1506</v>
      </c>
      <c r="B123" s="2" t="s">
        <v>121</v>
      </c>
      <c r="C123" s="2" t="s">
        <v>905</v>
      </c>
      <c r="D123" s="2" t="s">
        <v>379</v>
      </c>
      <c r="E123" s="2" t="s">
        <v>380</v>
      </c>
      <c r="F123" s="2" t="s">
        <v>1507</v>
      </c>
      <c r="G123" s="2" t="s">
        <v>1507</v>
      </c>
      <c r="H123" s="2" t="s">
        <v>1507</v>
      </c>
      <c r="I123" s="2" t="s">
        <v>1508</v>
      </c>
      <c r="J123" s="2" t="s">
        <v>127</v>
      </c>
      <c r="K123" s="2" t="s">
        <v>1509</v>
      </c>
      <c r="L123" s="3">
        <v>56.05</v>
      </c>
      <c r="M123" s="3">
        <v>58.85</v>
      </c>
      <c r="N123" s="3">
        <v>117.99</v>
      </c>
      <c r="O123" s="2" t="s">
        <v>129</v>
      </c>
      <c r="P123" s="2" t="s">
        <v>271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180</v>
      </c>
      <c r="V123" s="2" t="s">
        <v>181</v>
      </c>
      <c r="W123" s="2" t="s">
        <v>332</v>
      </c>
      <c r="X123" s="2" t="s">
        <v>132</v>
      </c>
      <c r="Y123" s="2" t="s">
        <v>1510</v>
      </c>
      <c r="Z123" s="4">
        <v>102</v>
      </c>
      <c r="AA123" s="4">
        <f>=ROUNDDOWN(102,0)</f>
      </c>
      <c r="AB123" s="5">
        <v>1</v>
      </c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138</v>
      </c>
      <c r="BV123" s="2" t="s">
        <v>129</v>
      </c>
      <c r="BW123" s="2" t="s">
        <v>1511</v>
      </c>
      <c r="BX123" s="2" t="s">
        <v>743</v>
      </c>
      <c r="BY123" s="2" t="s">
        <v>141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129</v>
      </c>
      <c r="CI123" s="2" t="s">
        <v>132</v>
      </c>
      <c r="CJ123" s="2" t="s">
        <v>132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138</v>
      </c>
      <c r="CT123" s="2" t="s">
        <v>129</v>
      </c>
      <c r="CU123" s="2" t="s">
        <v>700</v>
      </c>
      <c r="CV123" s="2" t="s">
        <v>738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129</v>
      </c>
      <c r="DG123" s="2" t="s">
        <v>1512</v>
      </c>
      <c r="DH123" s="2" t="s">
        <v>132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129</v>
      </c>
      <c r="DS123" s="2" t="s">
        <v>187</v>
      </c>
      <c r="DT123" s="2" t="s">
        <v>132</v>
      </c>
      <c r="DU123" s="2" t="s">
        <v>141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138</v>
      </c>
      <c r="ED123" s="2" t="s">
        <v>129</v>
      </c>
      <c r="EE123" s="2" t="s">
        <v>1512</v>
      </c>
      <c r="EF123" s="2" t="s">
        <v>1051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168</v>
      </c>
      <c r="EP123" s="2" t="s">
        <v>129</v>
      </c>
      <c r="EQ123" s="2" t="s">
        <v>132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159</v>
      </c>
      <c r="FB123" s="2" t="s">
        <v>129</v>
      </c>
      <c r="FC123" s="2" t="s">
        <v>132</v>
      </c>
      <c r="FD123" s="2" t="s">
        <v>132</v>
      </c>
      <c r="FE123" s="2" t="s">
        <v>141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168</v>
      </c>
      <c r="FN123" s="2" t="s">
        <v>129</v>
      </c>
      <c r="FO123" s="2" t="s">
        <v>132</v>
      </c>
      <c r="FP123" s="2" t="s">
        <v>132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129</v>
      </c>
      <c r="GA123" s="2" t="s">
        <v>304</v>
      </c>
      <c r="GB123" s="2" t="s">
        <v>132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168</v>
      </c>
      <c r="GL123" s="2" t="s">
        <v>129</v>
      </c>
      <c r="GM123" s="2" t="s">
        <v>132</v>
      </c>
      <c r="GN123" s="2" t="s">
        <v>132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159</v>
      </c>
      <c r="GX123" s="2" t="s">
        <v>129</v>
      </c>
      <c r="GY123" s="2" t="s">
        <v>132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129</v>
      </c>
      <c r="HK123" s="2" t="s">
        <v>308</v>
      </c>
      <c r="HL123" s="2" t="s">
        <v>132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129</v>
      </c>
      <c r="HW123" s="2" t="s">
        <v>705</v>
      </c>
      <c r="HX123" s="2" t="s">
        <v>132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132</v>
      </c>
      <c r="IH123" s="2" t="s">
        <v>132</v>
      </c>
      <c r="II123" s="2" t="s">
        <v>132</v>
      </c>
      <c r="IJ123" s="2" t="s">
        <v>132</v>
      </c>
      <c r="IK123" s="2" t="s">
        <v>132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168</v>
      </c>
      <c r="IT123" s="2" t="s">
        <v>129</v>
      </c>
      <c r="IU123" s="2" t="s">
        <v>132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138</v>
      </c>
      <c r="JF123" s="2" t="s">
        <v>129</v>
      </c>
      <c r="JG123" s="2" t="s">
        <v>700</v>
      </c>
      <c r="JH123" s="2" t="s">
        <v>132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132</v>
      </c>
      <c r="JR123" s="2" t="s">
        <v>132</v>
      </c>
      <c r="JS123" s="2" t="s">
        <v>132</v>
      </c>
      <c r="JT123" s="2" t="s">
        <v>132</v>
      </c>
      <c r="JU123" s="2" t="s">
        <v>132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138</v>
      </c>
      <c r="KD123" s="2" t="s">
        <v>165</v>
      </c>
      <c r="KE123" s="2" t="s">
        <v>1513</v>
      </c>
      <c r="KF123" s="2" t="s">
        <v>132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129</v>
      </c>
      <c r="KQ123" s="2" t="s">
        <v>132</v>
      </c>
      <c r="KR123" s="2" t="s">
        <v>132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168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129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168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169</v>
      </c>
      <c r="MX123" s="2" t="s">
        <v>129</v>
      </c>
      <c r="MY123" s="2" t="s">
        <v>132</v>
      </c>
      <c r="MZ123" s="2" t="s">
        <v>132</v>
      </c>
      <c r="NA123" s="2" t="s">
        <v>141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129</v>
      </c>
      <c r="NK123" s="2" t="s">
        <v>132</v>
      </c>
      <c r="NL123" s="2" t="s">
        <v>132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170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169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168</v>
      </c>
      <c r="OT123" s="2" t="s">
        <v>129</v>
      </c>
      <c r="OU123" s="2" t="s">
        <v>132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138</v>
      </c>
      <c r="PR123" s="2" t="s">
        <v>170</v>
      </c>
      <c r="PS123" s="2" t="s">
        <v>346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168</v>
      </c>
      <c r="QP123" s="2" t="s">
        <v>170</v>
      </c>
      <c r="QQ123" s="2" t="s">
        <v>132</v>
      </c>
      <c r="QR123" s="2" t="s">
        <v>132</v>
      </c>
      <c r="QS123" s="2" t="s">
        <v>141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129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138</v>
      </c>
      <c r="RN123" s="2" t="s">
        <v>170</v>
      </c>
      <c r="RO123" s="2" t="s">
        <v>700</v>
      </c>
      <c r="RP123" s="2" t="s">
        <v>132</v>
      </c>
      <c r="RQ123" s="2" t="s">
        <v>141</v>
      </c>
      <c r="RR123" s="2" t="s">
        <v>132</v>
      </c>
    </row>
    <row r="124">
      <c r="A124" s="2" t="s">
        <v>1514</v>
      </c>
      <c r="B124" s="2" t="s">
        <v>121</v>
      </c>
      <c r="C124" s="2" t="s">
        <v>905</v>
      </c>
      <c r="D124" s="2" t="s">
        <v>379</v>
      </c>
      <c r="E124" s="2" t="s">
        <v>380</v>
      </c>
      <c r="F124" s="2" t="s">
        <v>1515</v>
      </c>
      <c r="G124" s="2" t="s">
        <v>1515</v>
      </c>
      <c r="H124" s="2" t="s">
        <v>1515</v>
      </c>
      <c r="I124" s="2" t="s">
        <v>1516</v>
      </c>
      <c r="J124" s="2" t="s">
        <v>127</v>
      </c>
      <c r="K124" s="2" t="s">
        <v>270</v>
      </c>
      <c r="L124" s="3">
        <v>45.45</v>
      </c>
      <c r="M124" s="3">
        <v>47.72</v>
      </c>
      <c r="N124" s="3">
        <v>99.99</v>
      </c>
      <c r="O124" s="2" t="s">
        <v>129</v>
      </c>
      <c r="P124" s="2" t="s">
        <v>271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180</v>
      </c>
      <c r="V124" s="2" t="s">
        <v>181</v>
      </c>
      <c r="W124" s="2" t="s">
        <v>332</v>
      </c>
      <c r="X124" s="2" t="s">
        <v>132</v>
      </c>
      <c r="Y124" s="2" t="s">
        <v>1510</v>
      </c>
      <c r="Z124" s="4">
        <v>104</v>
      </c>
      <c r="AA124" s="4">
        <f>=ROUNDDOWN({0},0)</f>
      </c>
      <c r="AB124" s="5"/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132</v>
      </c>
      <c r="BM124" s="7"/>
      <c r="BN124" s="7"/>
      <c r="BO124" s="4"/>
      <c r="BP124" s="8"/>
      <c r="BQ124" s="4"/>
      <c r="BR124" s="8"/>
      <c r="BS124" s="7"/>
      <c r="BT124" s="7"/>
      <c r="BU124" s="2" t="s">
        <v>138</v>
      </c>
      <c r="BV124" s="2" t="s">
        <v>129</v>
      </c>
      <c r="BW124" s="2" t="s">
        <v>1511</v>
      </c>
      <c r="BX124" s="2" t="s">
        <v>132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129</v>
      </c>
      <c r="CI124" s="2" t="s">
        <v>132</v>
      </c>
      <c r="CJ124" s="2" t="s">
        <v>132</v>
      </c>
      <c r="CK124" s="2" t="s">
        <v>141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129</v>
      </c>
      <c r="CU124" s="2" t="s">
        <v>700</v>
      </c>
      <c r="CV124" s="2" t="s">
        <v>533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1512</v>
      </c>
      <c r="DH124" s="2" t="s">
        <v>132</v>
      </c>
      <c r="DI124" s="2" t="s">
        <v>141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129</v>
      </c>
      <c r="DS124" s="2" t="s">
        <v>187</v>
      </c>
      <c r="DT124" s="2" t="s">
        <v>132</v>
      </c>
      <c r="DU124" s="2" t="s">
        <v>141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129</v>
      </c>
      <c r="EE124" s="2" t="s">
        <v>1512</v>
      </c>
      <c r="EF124" s="2" t="s">
        <v>132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129</v>
      </c>
      <c r="EQ124" s="2" t="s">
        <v>285</v>
      </c>
      <c r="ER124" s="2" t="s">
        <v>132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159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168</v>
      </c>
      <c r="FN124" s="2" t="s">
        <v>129</v>
      </c>
      <c r="FO124" s="2" t="s">
        <v>132</v>
      </c>
      <c r="FP124" s="2" t="s">
        <v>132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129</v>
      </c>
      <c r="GA124" s="2" t="s">
        <v>304</v>
      </c>
      <c r="GB124" s="2" t="s">
        <v>132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168</v>
      </c>
      <c r="GL124" s="2" t="s">
        <v>129</v>
      </c>
      <c r="GM124" s="2" t="s">
        <v>132</v>
      </c>
      <c r="GN124" s="2" t="s">
        <v>132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159</v>
      </c>
      <c r="GX124" s="2" t="s">
        <v>129</v>
      </c>
      <c r="GY124" s="2" t="s">
        <v>132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129</v>
      </c>
      <c r="HK124" s="2" t="s">
        <v>308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138</v>
      </c>
      <c r="HV124" s="2" t="s">
        <v>129</v>
      </c>
      <c r="HW124" s="2" t="s">
        <v>705</v>
      </c>
      <c r="HX124" s="2" t="s">
        <v>132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129</v>
      </c>
      <c r="II124" s="2" t="s">
        <v>164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168</v>
      </c>
      <c r="IT124" s="2" t="s">
        <v>129</v>
      </c>
      <c r="IU124" s="2" t="s">
        <v>132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129</v>
      </c>
      <c r="JG124" s="2" t="s">
        <v>700</v>
      </c>
      <c r="JH124" s="2" t="s">
        <v>132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132</v>
      </c>
      <c r="JR124" s="2" t="s">
        <v>132</v>
      </c>
      <c r="JS124" s="2" t="s">
        <v>132</v>
      </c>
      <c r="JT124" s="2" t="s">
        <v>132</v>
      </c>
      <c r="JU124" s="2" t="s">
        <v>132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138</v>
      </c>
      <c r="KD124" s="2" t="s">
        <v>165</v>
      </c>
      <c r="KE124" s="2" t="s">
        <v>1513</v>
      </c>
      <c r="KF124" s="2" t="s">
        <v>132</v>
      </c>
      <c r="KG124" s="2" t="s">
        <v>141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129</v>
      </c>
      <c r="KQ124" s="2" t="s">
        <v>132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168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129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129</v>
      </c>
      <c r="MY124" s="2" t="s">
        <v>132</v>
      </c>
      <c r="MZ124" s="2" t="s">
        <v>132</v>
      </c>
      <c r="NA124" s="2" t="s">
        <v>141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129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170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169</v>
      </c>
      <c r="OH124" s="2" t="s">
        <v>129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168</v>
      </c>
      <c r="OT124" s="2" t="s">
        <v>129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138</v>
      </c>
      <c r="PR124" s="2" t="s">
        <v>170</v>
      </c>
      <c r="PS124" s="2" t="s">
        <v>346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168</v>
      </c>
      <c r="QP124" s="2" t="s">
        <v>170</v>
      </c>
      <c r="QQ124" s="2" t="s">
        <v>132</v>
      </c>
      <c r="QR124" s="2" t="s">
        <v>132</v>
      </c>
      <c r="QS124" s="2" t="s">
        <v>141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169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138</v>
      </c>
      <c r="RN124" s="2" t="s">
        <v>170</v>
      </c>
      <c r="RO124" s="2" t="s">
        <v>700</v>
      </c>
      <c r="RP124" s="2" t="s">
        <v>132</v>
      </c>
      <c r="RQ124" s="2" t="s">
        <v>141</v>
      </c>
      <c r="RR124" s="2" t="s">
        <v>132</v>
      </c>
    </row>
    <row r="125">
      <c r="A125" s="2" t="s">
        <v>1517</v>
      </c>
      <c r="B125" s="2" t="s">
        <v>121</v>
      </c>
      <c r="C125" s="2" t="s">
        <v>905</v>
      </c>
      <c r="D125" s="2" t="s">
        <v>379</v>
      </c>
      <c r="E125" s="2" t="s">
        <v>380</v>
      </c>
      <c r="F125" s="2" t="s">
        <v>1518</v>
      </c>
      <c r="G125" s="2" t="s">
        <v>1518</v>
      </c>
      <c r="H125" s="2" t="s">
        <v>1518</v>
      </c>
      <c r="I125" s="2" t="s">
        <v>1519</v>
      </c>
      <c r="J125" s="2" t="s">
        <v>127</v>
      </c>
      <c r="K125" s="2" t="s">
        <v>316</v>
      </c>
      <c r="L125" s="3">
        <v>149.5</v>
      </c>
      <c r="M125" s="3">
        <v>156.98</v>
      </c>
      <c r="N125" s="3">
        <v>299</v>
      </c>
      <c r="O125" s="2" t="s">
        <v>766</v>
      </c>
      <c r="P125" s="2" t="s">
        <v>271</v>
      </c>
      <c r="Q125" s="2" t="s">
        <v>131</v>
      </c>
      <c r="R125" s="2" t="s">
        <v>132</v>
      </c>
      <c r="S125" s="2" t="s">
        <v>1520</v>
      </c>
      <c r="T125" s="2" t="s">
        <v>132</v>
      </c>
      <c r="U125" s="2" t="s">
        <v>132</v>
      </c>
      <c r="V125" s="2" t="s">
        <v>134</v>
      </c>
      <c r="W125" s="2" t="s">
        <v>135</v>
      </c>
      <c r="X125" s="2" t="s">
        <v>132</v>
      </c>
      <c r="Y125" s="2" t="s">
        <v>516</v>
      </c>
      <c r="Z125" s="4"/>
      <c r="AA125" s="4">
        <f>=ROUNDDOWN({0},0)</f>
      </c>
      <c r="AB125" s="5"/>
      <c r="AC125" s="2" t="s">
        <v>132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138</v>
      </c>
      <c r="BV125" s="2" t="s">
        <v>170</v>
      </c>
      <c r="BW125" s="2" t="s">
        <v>566</v>
      </c>
      <c r="BX125" s="2" t="s">
        <v>1521</v>
      </c>
      <c r="BY125" s="2" t="s">
        <v>141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168</v>
      </c>
      <c r="CH125" s="2" t="s">
        <v>170</v>
      </c>
      <c r="CI125" s="2" t="s">
        <v>132</v>
      </c>
      <c r="CJ125" s="2" t="s">
        <v>132</v>
      </c>
      <c r="CK125" s="2" t="s">
        <v>141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138</v>
      </c>
      <c r="CT125" s="2" t="s">
        <v>170</v>
      </c>
      <c r="CU125" s="2" t="s">
        <v>521</v>
      </c>
      <c r="CV125" s="2" t="s">
        <v>656</v>
      </c>
      <c r="CW125" s="2" t="s">
        <v>141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170</v>
      </c>
      <c r="DG125" s="2" t="s">
        <v>145</v>
      </c>
      <c r="DH125" s="2" t="s">
        <v>1522</v>
      </c>
      <c r="DI125" s="2" t="s">
        <v>141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170</v>
      </c>
      <c r="DS125" s="2" t="s">
        <v>414</v>
      </c>
      <c r="DT125" s="2" t="s">
        <v>132</v>
      </c>
      <c r="DU125" s="2" t="s">
        <v>141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138</v>
      </c>
      <c r="ED125" s="2" t="s">
        <v>170</v>
      </c>
      <c r="EE125" s="2" t="s">
        <v>416</v>
      </c>
      <c r="EF125" s="2" t="s">
        <v>132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168</v>
      </c>
      <c r="EP125" s="2" t="s">
        <v>170</v>
      </c>
      <c r="EQ125" s="2" t="s">
        <v>132</v>
      </c>
      <c r="ER125" s="2" t="s">
        <v>132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132</v>
      </c>
      <c r="FB125" s="2" t="s">
        <v>132</v>
      </c>
      <c r="FC125" s="2" t="s">
        <v>132</v>
      </c>
      <c r="FD125" s="2" t="s">
        <v>132</v>
      </c>
      <c r="FE125" s="2" t="s">
        <v>132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168</v>
      </c>
      <c r="FN125" s="2" t="s">
        <v>170</v>
      </c>
      <c r="FO125" s="2" t="s">
        <v>132</v>
      </c>
      <c r="FP125" s="2" t="s">
        <v>132</v>
      </c>
      <c r="FQ125" s="2" t="s">
        <v>141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170</v>
      </c>
      <c r="GA125" s="2" t="s">
        <v>573</v>
      </c>
      <c r="GB125" s="2" t="s">
        <v>132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168</v>
      </c>
      <c r="GL125" s="2" t="s">
        <v>129</v>
      </c>
      <c r="GM125" s="2" t="s">
        <v>132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132</v>
      </c>
      <c r="GX125" s="2" t="s">
        <v>132</v>
      </c>
      <c r="GY125" s="2" t="s">
        <v>132</v>
      </c>
      <c r="GZ125" s="2" t="s">
        <v>132</v>
      </c>
      <c r="HA125" s="2" t="s">
        <v>132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132</v>
      </c>
      <c r="HJ125" s="2" t="s">
        <v>132</v>
      </c>
      <c r="HK125" s="2" t="s">
        <v>132</v>
      </c>
      <c r="HL125" s="2" t="s">
        <v>132</v>
      </c>
      <c r="HM125" s="2" t="s">
        <v>132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170</v>
      </c>
      <c r="HW125" s="2" t="s">
        <v>428</v>
      </c>
      <c r="HX125" s="2" t="s">
        <v>132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132</v>
      </c>
      <c r="IH125" s="2" t="s">
        <v>132</v>
      </c>
      <c r="II125" s="2" t="s">
        <v>132</v>
      </c>
      <c r="IJ125" s="2" t="s">
        <v>132</v>
      </c>
      <c r="IK125" s="2" t="s">
        <v>132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132</v>
      </c>
      <c r="IT125" s="2" t="s">
        <v>132</v>
      </c>
      <c r="IU125" s="2" t="s">
        <v>132</v>
      </c>
      <c r="IV125" s="2" t="s">
        <v>132</v>
      </c>
      <c r="IW125" s="2" t="s">
        <v>132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170</v>
      </c>
      <c r="JG125" s="2" t="s">
        <v>521</v>
      </c>
      <c r="JH125" s="2" t="s">
        <v>1523</v>
      </c>
      <c r="JI125" s="2" t="s">
        <v>141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132</v>
      </c>
      <c r="JR125" s="2" t="s">
        <v>132</v>
      </c>
      <c r="JS125" s="2" t="s">
        <v>132</v>
      </c>
      <c r="JT125" s="2" t="s">
        <v>132</v>
      </c>
      <c r="JU125" s="2" t="s">
        <v>132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138</v>
      </c>
      <c r="KD125" s="2" t="s">
        <v>170</v>
      </c>
      <c r="KE125" s="2" t="s">
        <v>166</v>
      </c>
      <c r="KF125" s="2" t="s">
        <v>132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170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170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170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170</v>
      </c>
      <c r="NK125" s="2" t="s">
        <v>132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170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169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170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168</v>
      </c>
      <c r="PR125" s="2" t="s">
        <v>170</v>
      </c>
      <c r="PS125" s="2" t="s">
        <v>132</v>
      </c>
      <c r="PT125" s="2" t="s">
        <v>132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168</v>
      </c>
      <c r="QP125" s="2" t="s">
        <v>170</v>
      </c>
      <c r="QQ125" s="2" t="s">
        <v>132</v>
      </c>
      <c r="QR125" s="2" t="s">
        <v>132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169</v>
      </c>
      <c r="RB125" s="2" t="s">
        <v>170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210</v>
      </c>
      <c r="RN125" s="2" t="s">
        <v>170</v>
      </c>
      <c r="RO125" s="2" t="s">
        <v>132</v>
      </c>
      <c r="RP125" s="2" t="s">
        <v>132</v>
      </c>
      <c r="RQ125" s="2" t="s">
        <v>141</v>
      </c>
      <c r="RR125" s="2" t="s">
        <v>132</v>
      </c>
    </row>
    <row r="126">
      <c r="A126" s="2" t="s">
        <v>1524</v>
      </c>
      <c r="B126" s="2" t="s">
        <v>121</v>
      </c>
      <c r="C126" s="2" t="s">
        <v>1525</v>
      </c>
      <c r="D126" s="2" t="s">
        <v>510</v>
      </c>
      <c r="E126" s="2" t="s">
        <v>511</v>
      </c>
      <c r="F126" s="2" t="s">
        <v>1526</v>
      </c>
      <c r="G126" s="2" t="s">
        <v>1526</v>
      </c>
      <c r="H126" s="2" t="s">
        <v>1526</v>
      </c>
      <c r="I126" s="2" t="s">
        <v>1527</v>
      </c>
      <c r="J126" s="2" t="s">
        <v>1528</v>
      </c>
      <c r="K126" s="2" t="s">
        <v>316</v>
      </c>
      <c r="L126" s="3">
        <v>68.82</v>
      </c>
      <c r="M126" s="3">
        <v>72.26</v>
      </c>
      <c r="N126" s="3">
        <v>149.99</v>
      </c>
      <c r="O126" s="2" t="s">
        <v>129</v>
      </c>
      <c r="P126" s="2" t="s">
        <v>130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873</v>
      </c>
      <c r="V126" s="2" t="s">
        <v>181</v>
      </c>
      <c r="W126" s="2" t="s">
        <v>719</v>
      </c>
      <c r="X126" s="2" t="s">
        <v>132</v>
      </c>
      <c r="Y126" s="2" t="s">
        <v>1529</v>
      </c>
      <c r="Z126" s="4">
        <v>293</v>
      </c>
      <c r="AA126" s="4">
        <f>=ROUNDDOWN(13.952380952381,0)</f>
      </c>
      <c r="AB126" s="5">
        <v>21</v>
      </c>
      <c r="AC126" s="2" t="s">
        <v>457</v>
      </c>
      <c r="AD126" s="4">
        <v>300</v>
      </c>
      <c r="AE126" s="4">
        <v>500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200</v>
      </c>
      <c r="AQ126" s="8">
        <v>15840.25</v>
      </c>
      <c r="AR126" s="4"/>
      <c r="AS126" s="8"/>
      <c r="AT126" s="7"/>
      <c r="AU126" s="7"/>
      <c r="AV126" s="4">
        <v>200</v>
      </c>
      <c r="AW126" s="8">
        <v>15840.25</v>
      </c>
      <c r="AX126" s="4"/>
      <c r="AY126" s="8"/>
      <c r="AZ126" s="7"/>
      <c r="BA126" s="7"/>
      <c r="BB126" s="7">
        <v>1</v>
      </c>
      <c r="BC126" s="4">
        <v>290</v>
      </c>
      <c r="BD126" s="8">
        <v>22453.9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0.7055</v>
      </c>
      <c r="BJ126" s="4">
        <v>200</v>
      </c>
      <c r="BK126" s="8">
        <v>15840.25</v>
      </c>
      <c r="BL126" s="2" t="s">
        <v>1530</v>
      </c>
      <c r="BM126" s="7">
        <v>1</v>
      </c>
      <c r="BN126" s="7">
        <v>1</v>
      </c>
      <c r="BO126" s="4">
        <v>50</v>
      </c>
      <c r="BP126" s="8">
        <v>3297.96</v>
      </c>
      <c r="BQ126" s="4"/>
      <c r="BR126" s="8"/>
      <c r="BS126" s="7"/>
      <c r="BT126" s="7"/>
      <c r="BU126" s="2" t="s">
        <v>138</v>
      </c>
      <c r="BV126" s="2" t="s">
        <v>129</v>
      </c>
      <c r="BW126" s="2" t="s">
        <v>1372</v>
      </c>
      <c r="BX126" s="2" t="s">
        <v>665</v>
      </c>
      <c r="BY126" s="2" t="s">
        <v>141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129</v>
      </c>
      <c r="CI126" s="2" t="s">
        <v>132</v>
      </c>
      <c r="CJ126" s="2" t="s">
        <v>132</v>
      </c>
      <c r="CK126" s="2" t="s">
        <v>141</v>
      </c>
      <c r="CL126" s="2" t="s">
        <v>132</v>
      </c>
      <c r="CM126" s="4">
        <v>25</v>
      </c>
      <c r="CN126" s="8">
        <v>2007.87</v>
      </c>
      <c r="CO126" s="4"/>
      <c r="CP126" s="8"/>
      <c r="CQ126" s="7"/>
      <c r="CR126" s="7"/>
      <c r="CS126" s="2" t="s">
        <v>138</v>
      </c>
      <c r="CT126" s="2" t="s">
        <v>129</v>
      </c>
      <c r="CU126" s="2" t="s">
        <v>1531</v>
      </c>
      <c r="CV126" s="2" t="s">
        <v>1532</v>
      </c>
      <c r="CW126" s="2" t="s">
        <v>141</v>
      </c>
      <c r="CX126" s="2" t="s">
        <v>132</v>
      </c>
      <c r="CY126" s="4">
        <v>46</v>
      </c>
      <c r="CZ126" s="8">
        <v>3930.7</v>
      </c>
      <c r="DA126" s="4"/>
      <c r="DB126" s="8"/>
      <c r="DC126" s="7"/>
      <c r="DD126" s="7"/>
      <c r="DE126" s="2" t="s">
        <v>138</v>
      </c>
      <c r="DF126" s="2" t="s">
        <v>129</v>
      </c>
      <c r="DG126" s="2" t="s">
        <v>1532</v>
      </c>
      <c r="DH126" s="2" t="s">
        <v>1533</v>
      </c>
      <c r="DI126" s="2" t="s">
        <v>141</v>
      </c>
      <c r="DJ126" s="2" t="s">
        <v>132</v>
      </c>
      <c r="DK126" s="4">
        <v>15</v>
      </c>
      <c r="DL126" s="8">
        <v>1422.15</v>
      </c>
      <c r="DM126" s="4"/>
      <c r="DN126" s="8"/>
      <c r="DO126" s="7"/>
      <c r="DP126" s="7"/>
      <c r="DQ126" s="2" t="s">
        <v>138</v>
      </c>
      <c r="DR126" s="2" t="s">
        <v>129</v>
      </c>
      <c r="DS126" s="2" t="s">
        <v>249</v>
      </c>
      <c r="DT126" s="2" t="s">
        <v>1238</v>
      </c>
      <c r="DU126" s="2" t="s">
        <v>141</v>
      </c>
      <c r="DV126" s="2" t="s">
        <v>132</v>
      </c>
      <c r="DW126" s="4">
        <v>7</v>
      </c>
      <c r="DX126" s="8">
        <v>630.7</v>
      </c>
      <c r="DY126" s="4"/>
      <c r="DZ126" s="8"/>
      <c r="EA126" s="7"/>
      <c r="EB126" s="7"/>
      <c r="EC126" s="2" t="s">
        <v>138</v>
      </c>
      <c r="ED126" s="2" t="s">
        <v>129</v>
      </c>
      <c r="EE126" s="2" t="s">
        <v>1114</v>
      </c>
      <c r="EF126" s="2" t="s">
        <v>1235</v>
      </c>
      <c r="EG126" s="2" t="s">
        <v>141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168</v>
      </c>
      <c r="EP126" s="2" t="s">
        <v>129</v>
      </c>
      <c r="EQ126" s="2" t="s">
        <v>132</v>
      </c>
      <c r="ER126" s="2" t="s">
        <v>132</v>
      </c>
      <c r="ES126" s="2" t="s">
        <v>141</v>
      </c>
      <c r="ET126" s="2" t="s">
        <v>132</v>
      </c>
      <c r="EU126" s="4">
        <v>32</v>
      </c>
      <c r="EV126" s="8">
        <v>2427.84</v>
      </c>
      <c r="EW126" s="4"/>
      <c r="EX126" s="8"/>
      <c r="EY126" s="7"/>
      <c r="EZ126" s="7"/>
      <c r="FA126" s="2" t="s">
        <v>138</v>
      </c>
      <c r="FB126" s="2" t="s">
        <v>129</v>
      </c>
      <c r="FC126" s="2" t="s">
        <v>464</v>
      </c>
      <c r="FD126" s="2" t="s">
        <v>1033</v>
      </c>
      <c r="FE126" s="2" t="s">
        <v>141</v>
      </c>
      <c r="FF126" s="2" t="s">
        <v>132</v>
      </c>
      <c r="FG126" s="4">
        <v>5</v>
      </c>
      <c r="FH126" s="8">
        <v>346.06</v>
      </c>
      <c r="FI126" s="4"/>
      <c r="FJ126" s="8"/>
      <c r="FK126" s="7"/>
      <c r="FL126" s="7"/>
      <c r="FM126" s="2" t="s">
        <v>138</v>
      </c>
      <c r="FN126" s="2" t="s">
        <v>129</v>
      </c>
      <c r="FO126" s="2" t="s">
        <v>154</v>
      </c>
      <c r="FP126" s="2" t="s">
        <v>1534</v>
      </c>
      <c r="FQ126" s="2" t="s">
        <v>141</v>
      </c>
      <c r="FR126" s="2" t="s">
        <v>132</v>
      </c>
      <c r="FS126" s="4">
        <v>7</v>
      </c>
      <c r="FT126" s="8">
        <v>577.29</v>
      </c>
      <c r="FU126" s="4"/>
      <c r="FV126" s="8"/>
      <c r="FW126" s="7"/>
      <c r="FX126" s="7"/>
      <c r="FY126" s="2" t="s">
        <v>138</v>
      </c>
      <c r="FZ126" s="2" t="s">
        <v>129</v>
      </c>
      <c r="GA126" s="2" t="s">
        <v>1535</v>
      </c>
      <c r="GB126" s="2" t="s">
        <v>1536</v>
      </c>
      <c r="GC126" s="2" t="s">
        <v>141</v>
      </c>
      <c r="GD126" s="2" t="s">
        <v>132</v>
      </c>
      <c r="GE126" s="4">
        <v>2</v>
      </c>
      <c r="GF126" s="8">
        <v>133.52</v>
      </c>
      <c r="GG126" s="4"/>
      <c r="GH126" s="8"/>
      <c r="GI126" s="7"/>
      <c r="GJ126" s="7"/>
      <c r="GK126" s="2" t="s">
        <v>138</v>
      </c>
      <c r="GL126" s="2" t="s">
        <v>129</v>
      </c>
      <c r="GM126" s="2" t="s">
        <v>1537</v>
      </c>
      <c r="GN126" s="2" t="s">
        <v>1178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159</v>
      </c>
      <c r="GX126" s="2" t="s">
        <v>129</v>
      </c>
      <c r="GY126" s="2" t="s">
        <v>132</v>
      </c>
      <c r="GZ126" s="2" t="s">
        <v>132</v>
      </c>
      <c r="HA126" s="2" t="s">
        <v>141</v>
      </c>
      <c r="HB126" s="2" t="s">
        <v>132</v>
      </c>
      <c r="HC126" s="4">
        <v>3</v>
      </c>
      <c r="HD126" s="8">
        <v>216.3</v>
      </c>
      <c r="HE126" s="4"/>
      <c r="HF126" s="8"/>
      <c r="HG126" s="7"/>
      <c r="HH126" s="7"/>
      <c r="HI126" s="2" t="s">
        <v>138</v>
      </c>
      <c r="HJ126" s="2" t="s">
        <v>129</v>
      </c>
      <c r="HK126" s="2" t="s">
        <v>260</v>
      </c>
      <c r="HL126" s="2" t="s">
        <v>1538</v>
      </c>
      <c r="HM126" s="2" t="s">
        <v>141</v>
      </c>
      <c r="HN126" s="2" t="s">
        <v>132</v>
      </c>
      <c r="HO126" s="4">
        <v>4</v>
      </c>
      <c r="HP126" s="8">
        <v>329.88</v>
      </c>
      <c r="HQ126" s="4"/>
      <c r="HR126" s="8"/>
      <c r="HS126" s="7"/>
      <c r="HT126" s="7"/>
      <c r="HU126" s="2" t="s">
        <v>138</v>
      </c>
      <c r="HV126" s="2" t="s">
        <v>129</v>
      </c>
      <c r="HW126" s="2" t="s">
        <v>1203</v>
      </c>
      <c r="HX126" s="2" t="s">
        <v>1539</v>
      </c>
      <c r="HY126" s="2" t="s">
        <v>141</v>
      </c>
      <c r="HZ126" s="2" t="s">
        <v>132</v>
      </c>
      <c r="IA126" s="4">
        <v>4</v>
      </c>
      <c r="IB126" s="8">
        <v>519.98</v>
      </c>
      <c r="IC126" s="4"/>
      <c r="ID126" s="8"/>
      <c r="IE126" s="7"/>
      <c r="IF126" s="7"/>
      <c r="IG126" s="2" t="s">
        <v>138</v>
      </c>
      <c r="IH126" s="2" t="s">
        <v>129</v>
      </c>
      <c r="II126" s="2" t="s">
        <v>164</v>
      </c>
      <c r="IJ126" s="2" t="s">
        <v>937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129</v>
      </c>
      <c r="IU126" s="2" t="s">
        <v>781</v>
      </c>
      <c r="IV126" s="2" t="s">
        <v>132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129</v>
      </c>
      <c r="JG126" s="2" t="s">
        <v>1531</v>
      </c>
      <c r="JH126" s="2" t="s">
        <v>621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132</v>
      </c>
      <c r="JR126" s="2" t="s">
        <v>132</v>
      </c>
      <c r="JS126" s="2" t="s">
        <v>132</v>
      </c>
      <c r="JT126" s="2" t="s">
        <v>132</v>
      </c>
      <c r="JU126" s="2" t="s">
        <v>132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138</v>
      </c>
      <c r="KD126" s="2" t="s">
        <v>165</v>
      </c>
      <c r="KE126" s="2" t="s">
        <v>658</v>
      </c>
      <c r="KF126" s="2" t="s">
        <v>1540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168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129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168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129</v>
      </c>
      <c r="MM126" s="2" t="s">
        <v>132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129</v>
      </c>
      <c r="NK126" s="2" t="s">
        <v>132</v>
      </c>
      <c r="NL126" s="2" t="s">
        <v>132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170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138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168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138</v>
      </c>
      <c r="PR126" s="2" t="s">
        <v>170</v>
      </c>
      <c r="PS126" s="2" t="s">
        <v>171</v>
      </c>
      <c r="PT126" s="2" t="s">
        <v>311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170</v>
      </c>
      <c r="QQ126" s="2" t="s">
        <v>1541</v>
      </c>
      <c r="QR126" s="2" t="s">
        <v>1026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168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1170</v>
      </c>
      <c r="RG126" s="4"/>
      <c r="RH126" s="8"/>
      <c r="RI126" s="4"/>
      <c r="RJ126" s="8"/>
      <c r="RK126" s="7"/>
      <c r="RL126" s="7"/>
      <c r="RM126" s="2" t="s">
        <v>138</v>
      </c>
      <c r="RN126" s="2" t="s">
        <v>170</v>
      </c>
      <c r="RO126" s="2" t="s">
        <v>1542</v>
      </c>
      <c r="RP126" s="2" t="s">
        <v>212</v>
      </c>
      <c r="RQ126" s="2" t="s">
        <v>141</v>
      </c>
      <c r="RR126" s="2" t="s">
        <v>132</v>
      </c>
    </row>
    <row r="127">
      <c r="A127" s="2" t="s">
        <v>1543</v>
      </c>
      <c r="B127" s="2" t="s">
        <v>121</v>
      </c>
      <c r="C127" s="2" t="s">
        <v>1525</v>
      </c>
      <c r="D127" s="2" t="s">
        <v>510</v>
      </c>
      <c r="E127" s="2" t="s">
        <v>511</v>
      </c>
      <c r="F127" s="2" t="s">
        <v>1526</v>
      </c>
      <c r="G127" s="2" t="s">
        <v>1526</v>
      </c>
      <c r="H127" s="2" t="s">
        <v>1526</v>
      </c>
      <c r="I127" s="2" t="s">
        <v>1527</v>
      </c>
      <c r="J127" s="2" t="s">
        <v>1528</v>
      </c>
      <c r="K127" s="2" t="s">
        <v>645</v>
      </c>
      <c r="L127" s="3">
        <v>68.82</v>
      </c>
      <c r="M127" s="3">
        <v>72.26</v>
      </c>
      <c r="N127" s="3">
        <v>149.99</v>
      </c>
      <c r="O127" s="2" t="s">
        <v>129</v>
      </c>
      <c r="P127" s="2" t="s">
        <v>179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873</v>
      </c>
      <c r="V127" s="2" t="s">
        <v>181</v>
      </c>
      <c r="W127" s="2" t="s">
        <v>719</v>
      </c>
      <c r="X127" s="2" t="s">
        <v>297</v>
      </c>
      <c r="Y127" s="2" t="s">
        <v>1377</v>
      </c>
      <c r="Z127" s="4">
        <v>96</v>
      </c>
      <c r="AA127" s="4">
        <f>=ROUNDDOWN(19.2,0)</f>
      </c>
      <c r="AB127" s="5">
        <v>5</v>
      </c>
      <c r="AC127" s="2" t="s">
        <v>387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38</v>
      </c>
      <c r="AQ127" s="8">
        <v>2817.33</v>
      </c>
      <c r="AR127" s="4"/>
      <c r="AS127" s="8"/>
      <c r="AT127" s="7"/>
      <c r="AU127" s="7"/>
      <c r="AV127" s="4">
        <v>38</v>
      </c>
      <c r="AW127" s="8">
        <v>2817.33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0.1255</v>
      </c>
      <c r="BJ127" s="4">
        <v>38</v>
      </c>
      <c r="BK127" s="8">
        <v>2817.33</v>
      </c>
      <c r="BL127" s="2" t="s">
        <v>1544</v>
      </c>
      <c r="BM127" s="7">
        <v>1</v>
      </c>
      <c r="BN127" s="7">
        <v>1</v>
      </c>
      <c r="BO127" s="4">
        <v>10</v>
      </c>
      <c r="BP127" s="8">
        <v>651.99</v>
      </c>
      <c r="BQ127" s="4"/>
      <c r="BR127" s="8"/>
      <c r="BS127" s="7"/>
      <c r="BT127" s="7"/>
      <c r="BU127" s="2" t="s">
        <v>138</v>
      </c>
      <c r="BV127" s="2" t="s">
        <v>129</v>
      </c>
      <c r="BW127" s="2" t="s">
        <v>1545</v>
      </c>
      <c r="BX127" s="2" t="s">
        <v>1546</v>
      </c>
      <c r="BY127" s="2" t="s">
        <v>141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210</v>
      </c>
      <c r="CH127" s="2" t="s">
        <v>170</v>
      </c>
      <c r="CI127" s="2" t="s">
        <v>132</v>
      </c>
      <c r="CJ127" s="2" t="s">
        <v>132</v>
      </c>
      <c r="CK127" s="2" t="s">
        <v>141</v>
      </c>
      <c r="CL127" s="2" t="s">
        <v>132</v>
      </c>
      <c r="CM127" s="4">
        <v>11</v>
      </c>
      <c r="CN127" s="8">
        <v>915.14</v>
      </c>
      <c r="CO127" s="4"/>
      <c r="CP127" s="8"/>
      <c r="CQ127" s="7"/>
      <c r="CR127" s="7"/>
      <c r="CS127" s="2" t="s">
        <v>138</v>
      </c>
      <c r="CT127" s="2" t="s">
        <v>129</v>
      </c>
      <c r="CU127" s="2" t="s">
        <v>570</v>
      </c>
      <c r="CV127" s="2" t="s">
        <v>665</v>
      </c>
      <c r="CW127" s="2" t="s">
        <v>141</v>
      </c>
      <c r="CX127" s="2" t="s">
        <v>132</v>
      </c>
      <c r="CY127" s="4">
        <v>3</v>
      </c>
      <c r="CZ127" s="8">
        <v>256.35</v>
      </c>
      <c r="DA127" s="4"/>
      <c r="DB127" s="8"/>
      <c r="DC127" s="7"/>
      <c r="DD127" s="7"/>
      <c r="DE127" s="2" t="s">
        <v>138</v>
      </c>
      <c r="DF127" s="2" t="s">
        <v>129</v>
      </c>
      <c r="DG127" s="2" t="s">
        <v>1545</v>
      </c>
      <c r="DH127" s="2" t="s">
        <v>1026</v>
      </c>
      <c r="DI127" s="2" t="s">
        <v>141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129</v>
      </c>
      <c r="DS127" s="2" t="s">
        <v>249</v>
      </c>
      <c r="DT127" s="2" t="s">
        <v>260</v>
      </c>
      <c r="DU127" s="2" t="s">
        <v>141</v>
      </c>
      <c r="DV127" s="2" t="s">
        <v>132</v>
      </c>
      <c r="DW127" s="4">
        <v>2</v>
      </c>
      <c r="DX127" s="8">
        <v>140.88</v>
      </c>
      <c r="DY127" s="4"/>
      <c r="DZ127" s="8"/>
      <c r="EA127" s="7"/>
      <c r="EB127" s="7"/>
      <c r="EC127" s="2" t="s">
        <v>138</v>
      </c>
      <c r="ED127" s="2" t="s">
        <v>129</v>
      </c>
      <c r="EE127" s="2" t="s">
        <v>1114</v>
      </c>
      <c r="EF127" s="2" t="s">
        <v>1252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168</v>
      </c>
      <c r="EP127" s="2" t="s">
        <v>129</v>
      </c>
      <c r="EQ127" s="2" t="s">
        <v>132</v>
      </c>
      <c r="ER127" s="2" t="s">
        <v>132</v>
      </c>
      <c r="ES127" s="2" t="s">
        <v>141</v>
      </c>
      <c r="ET127" s="2" t="s">
        <v>132</v>
      </c>
      <c r="EU127" s="4">
        <v>3</v>
      </c>
      <c r="EV127" s="8">
        <v>227.61</v>
      </c>
      <c r="EW127" s="4"/>
      <c r="EX127" s="8"/>
      <c r="EY127" s="7"/>
      <c r="EZ127" s="7"/>
      <c r="FA127" s="2" t="s">
        <v>138</v>
      </c>
      <c r="FB127" s="2" t="s">
        <v>129</v>
      </c>
      <c r="FC127" s="2" t="s">
        <v>255</v>
      </c>
      <c r="FD127" s="2" t="s">
        <v>233</v>
      </c>
      <c r="FE127" s="2" t="s">
        <v>141</v>
      </c>
      <c r="FF127" s="2" t="s">
        <v>132</v>
      </c>
      <c r="FG127" s="4">
        <v>3</v>
      </c>
      <c r="FH127" s="8">
        <v>209.09</v>
      </c>
      <c r="FI127" s="4"/>
      <c r="FJ127" s="8"/>
      <c r="FK127" s="7"/>
      <c r="FL127" s="7"/>
      <c r="FM127" s="2" t="s">
        <v>138</v>
      </c>
      <c r="FN127" s="2" t="s">
        <v>129</v>
      </c>
      <c r="FO127" s="2" t="s">
        <v>154</v>
      </c>
      <c r="FP127" s="2" t="s">
        <v>1534</v>
      </c>
      <c r="FQ127" s="2" t="s">
        <v>141</v>
      </c>
      <c r="FR127" s="2" t="s">
        <v>132</v>
      </c>
      <c r="FS127" s="4">
        <v>1</v>
      </c>
      <c r="FT127" s="8">
        <v>82.47</v>
      </c>
      <c r="FU127" s="4"/>
      <c r="FV127" s="8"/>
      <c r="FW127" s="7"/>
      <c r="FX127" s="7"/>
      <c r="FY127" s="2" t="s">
        <v>138</v>
      </c>
      <c r="FZ127" s="2" t="s">
        <v>129</v>
      </c>
      <c r="GA127" s="2" t="s">
        <v>1547</v>
      </c>
      <c r="GB127" s="2" t="s">
        <v>1548</v>
      </c>
      <c r="GC127" s="2" t="s">
        <v>141</v>
      </c>
      <c r="GD127" s="2" t="s">
        <v>132</v>
      </c>
      <c r="GE127" s="4">
        <v>5</v>
      </c>
      <c r="GF127" s="8">
        <v>333.8</v>
      </c>
      <c r="GG127" s="4"/>
      <c r="GH127" s="8"/>
      <c r="GI127" s="7"/>
      <c r="GJ127" s="7"/>
      <c r="GK127" s="2" t="s">
        <v>138</v>
      </c>
      <c r="GL127" s="2" t="s">
        <v>129</v>
      </c>
      <c r="GM127" s="2" t="s">
        <v>198</v>
      </c>
      <c r="GN127" s="2" t="s">
        <v>1549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159</v>
      </c>
      <c r="GX127" s="2" t="s">
        <v>129</v>
      </c>
      <c r="GY127" s="2" t="s">
        <v>132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129</v>
      </c>
      <c r="HK127" s="2" t="s">
        <v>1547</v>
      </c>
      <c r="HL127" s="2" t="s">
        <v>1550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129</v>
      </c>
      <c r="HW127" s="2" t="s">
        <v>665</v>
      </c>
      <c r="HX127" s="2" t="s">
        <v>1551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129</v>
      </c>
      <c r="II127" s="2" t="s">
        <v>164</v>
      </c>
      <c r="IJ127" s="2" t="s">
        <v>132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129</v>
      </c>
      <c r="IU127" s="2" t="s">
        <v>781</v>
      </c>
      <c r="IV127" s="2" t="s">
        <v>132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129</v>
      </c>
      <c r="JG127" s="2" t="s">
        <v>570</v>
      </c>
      <c r="JH127" s="2" t="s">
        <v>1552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132</v>
      </c>
      <c r="JR127" s="2" t="s">
        <v>132</v>
      </c>
      <c r="JS127" s="2" t="s">
        <v>132</v>
      </c>
      <c r="JT127" s="2" t="s">
        <v>132</v>
      </c>
      <c r="JU127" s="2" t="s">
        <v>132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138</v>
      </c>
      <c r="KD127" s="2" t="s">
        <v>165</v>
      </c>
      <c r="KE127" s="2" t="s">
        <v>1375</v>
      </c>
      <c r="KF127" s="2" t="s">
        <v>1553</v>
      </c>
      <c r="KG127" s="2" t="s">
        <v>141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168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129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168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129</v>
      </c>
      <c r="MM127" s="2" t="s">
        <v>132</v>
      </c>
      <c r="MN127" s="2" t="s">
        <v>132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129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170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138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170</v>
      </c>
      <c r="PS127" s="2" t="s">
        <v>171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170</v>
      </c>
      <c r="QQ127" s="2" t="s">
        <v>1111</v>
      </c>
      <c r="QR127" s="2" t="s">
        <v>1196</v>
      </c>
      <c r="QS127" s="2" t="s">
        <v>141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168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1170</v>
      </c>
      <c r="RG127" s="4"/>
      <c r="RH127" s="8"/>
      <c r="RI127" s="4"/>
      <c r="RJ127" s="8"/>
      <c r="RK127" s="7"/>
      <c r="RL127" s="7"/>
      <c r="RM127" s="2" t="s">
        <v>138</v>
      </c>
      <c r="RN127" s="2" t="s">
        <v>170</v>
      </c>
      <c r="RO127" s="2" t="s">
        <v>1235</v>
      </c>
      <c r="RP127" s="2" t="s">
        <v>142</v>
      </c>
      <c r="RQ127" s="2" t="s">
        <v>141</v>
      </c>
      <c r="RR127" s="2" t="s">
        <v>132</v>
      </c>
    </row>
    <row r="128">
      <c r="A128" s="2" t="s">
        <v>1554</v>
      </c>
      <c r="B128" s="2" t="s">
        <v>121</v>
      </c>
      <c r="C128" s="2" t="s">
        <v>1525</v>
      </c>
      <c r="D128" s="2" t="s">
        <v>510</v>
      </c>
      <c r="E128" s="2" t="s">
        <v>511</v>
      </c>
      <c r="F128" s="2" t="s">
        <v>1526</v>
      </c>
      <c r="G128" s="2" t="s">
        <v>1526</v>
      </c>
      <c r="H128" s="2" t="s">
        <v>1526</v>
      </c>
      <c r="I128" s="2" t="s">
        <v>1527</v>
      </c>
      <c r="J128" s="2" t="s">
        <v>1528</v>
      </c>
      <c r="K128" s="2" t="s">
        <v>1555</v>
      </c>
      <c r="L128" s="3">
        <v>68.82</v>
      </c>
      <c r="M128" s="3">
        <v>72.26</v>
      </c>
      <c r="N128" s="3">
        <v>149.99</v>
      </c>
      <c r="O128" s="2" t="s">
        <v>129</v>
      </c>
      <c r="P128" s="2" t="s">
        <v>179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873</v>
      </c>
      <c r="V128" s="2" t="s">
        <v>181</v>
      </c>
      <c r="W128" s="2" t="s">
        <v>719</v>
      </c>
      <c r="X128" s="2" t="s">
        <v>297</v>
      </c>
      <c r="Y128" s="2" t="s">
        <v>1377</v>
      </c>
      <c r="Z128" s="4">
        <v>60</v>
      </c>
      <c r="AA128" s="4">
        <f>=ROUNDDOWN(15,0)</f>
      </c>
      <c r="AB128" s="5">
        <v>4</v>
      </c>
      <c r="AC128" s="2" t="s">
        <v>387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29</v>
      </c>
      <c r="AQ128" s="8">
        <v>2206.33</v>
      </c>
      <c r="AR128" s="4"/>
      <c r="AS128" s="8"/>
      <c r="AT128" s="7"/>
      <c r="AU128" s="7"/>
      <c r="AV128" s="4">
        <v>29</v>
      </c>
      <c r="AW128" s="8">
        <v>2206.33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0.0983</v>
      </c>
      <c r="BJ128" s="4">
        <v>29</v>
      </c>
      <c r="BK128" s="8">
        <v>2206.33</v>
      </c>
      <c r="BL128" s="2" t="s">
        <v>1556</v>
      </c>
      <c r="BM128" s="7">
        <v>1</v>
      </c>
      <c r="BN128" s="7">
        <v>1</v>
      </c>
      <c r="BO128" s="4">
        <v>8</v>
      </c>
      <c r="BP128" s="8">
        <v>554.66</v>
      </c>
      <c r="BQ128" s="4"/>
      <c r="BR128" s="8"/>
      <c r="BS128" s="7"/>
      <c r="BT128" s="7"/>
      <c r="BU128" s="2" t="s">
        <v>138</v>
      </c>
      <c r="BV128" s="2" t="s">
        <v>129</v>
      </c>
      <c r="BW128" s="2" t="s">
        <v>1545</v>
      </c>
      <c r="BX128" s="2" t="s">
        <v>1557</v>
      </c>
      <c r="BY128" s="2" t="s">
        <v>141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210</v>
      </c>
      <c r="CH128" s="2" t="s">
        <v>170</v>
      </c>
      <c r="CI128" s="2" t="s">
        <v>132</v>
      </c>
      <c r="CJ128" s="2" t="s">
        <v>132</v>
      </c>
      <c r="CK128" s="2" t="s">
        <v>141</v>
      </c>
      <c r="CL128" s="2" t="s">
        <v>132</v>
      </c>
      <c r="CM128" s="4">
        <v>5</v>
      </c>
      <c r="CN128" s="8">
        <v>425.6</v>
      </c>
      <c r="CO128" s="4"/>
      <c r="CP128" s="8"/>
      <c r="CQ128" s="7"/>
      <c r="CR128" s="7"/>
      <c r="CS128" s="2" t="s">
        <v>138</v>
      </c>
      <c r="CT128" s="2" t="s">
        <v>129</v>
      </c>
      <c r="CU128" s="2" t="s">
        <v>570</v>
      </c>
      <c r="CV128" s="2" t="s">
        <v>1173</v>
      </c>
      <c r="CW128" s="2" t="s">
        <v>141</v>
      </c>
      <c r="CX128" s="2" t="s">
        <v>132</v>
      </c>
      <c r="CY128" s="4">
        <v>7</v>
      </c>
      <c r="CZ128" s="8">
        <v>563.01</v>
      </c>
      <c r="DA128" s="4"/>
      <c r="DB128" s="8"/>
      <c r="DC128" s="7"/>
      <c r="DD128" s="7"/>
      <c r="DE128" s="2" t="s">
        <v>138</v>
      </c>
      <c r="DF128" s="2" t="s">
        <v>129</v>
      </c>
      <c r="DG128" s="2" t="s">
        <v>1545</v>
      </c>
      <c r="DH128" s="2" t="s">
        <v>1558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129</v>
      </c>
      <c r="DS128" s="2" t="s">
        <v>249</v>
      </c>
      <c r="DT128" s="2" t="s">
        <v>1559</v>
      </c>
      <c r="DU128" s="2" t="s">
        <v>141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129</v>
      </c>
      <c r="EE128" s="2" t="s">
        <v>1114</v>
      </c>
      <c r="EF128" s="2" t="s">
        <v>435</v>
      </c>
      <c r="EG128" s="2" t="s">
        <v>141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168</v>
      </c>
      <c r="EP128" s="2" t="s">
        <v>129</v>
      </c>
      <c r="EQ128" s="2" t="s">
        <v>132</v>
      </c>
      <c r="ER128" s="2" t="s">
        <v>132</v>
      </c>
      <c r="ES128" s="2" t="s">
        <v>141</v>
      </c>
      <c r="ET128" s="2" t="s">
        <v>132</v>
      </c>
      <c r="EU128" s="4">
        <v>3</v>
      </c>
      <c r="EV128" s="8">
        <v>227.61</v>
      </c>
      <c r="EW128" s="4"/>
      <c r="EX128" s="8"/>
      <c r="EY128" s="7"/>
      <c r="EZ128" s="7"/>
      <c r="FA128" s="2" t="s">
        <v>138</v>
      </c>
      <c r="FB128" s="2" t="s">
        <v>129</v>
      </c>
      <c r="FC128" s="2" t="s">
        <v>255</v>
      </c>
      <c r="FD128" s="2" t="s">
        <v>1560</v>
      </c>
      <c r="FE128" s="2" t="s">
        <v>141</v>
      </c>
      <c r="FF128" s="2" t="s">
        <v>132</v>
      </c>
      <c r="FG128" s="4">
        <v>2</v>
      </c>
      <c r="FH128" s="8">
        <v>136.99</v>
      </c>
      <c r="FI128" s="4"/>
      <c r="FJ128" s="8"/>
      <c r="FK128" s="7"/>
      <c r="FL128" s="7"/>
      <c r="FM128" s="2" t="s">
        <v>138</v>
      </c>
      <c r="FN128" s="2" t="s">
        <v>129</v>
      </c>
      <c r="FO128" s="2" t="s">
        <v>154</v>
      </c>
      <c r="FP128" s="2" t="s">
        <v>1561</v>
      </c>
      <c r="FQ128" s="2" t="s">
        <v>141</v>
      </c>
      <c r="FR128" s="2" t="s">
        <v>132</v>
      </c>
      <c r="FS128" s="4">
        <v>2</v>
      </c>
      <c r="FT128" s="8">
        <v>164.94</v>
      </c>
      <c r="FU128" s="4"/>
      <c r="FV128" s="8"/>
      <c r="FW128" s="7"/>
      <c r="FX128" s="7"/>
      <c r="FY128" s="2" t="s">
        <v>138</v>
      </c>
      <c r="FZ128" s="2" t="s">
        <v>129</v>
      </c>
      <c r="GA128" s="2" t="s">
        <v>1562</v>
      </c>
      <c r="GB128" s="2" t="s">
        <v>142</v>
      </c>
      <c r="GC128" s="2" t="s">
        <v>141</v>
      </c>
      <c r="GD128" s="2" t="s">
        <v>132</v>
      </c>
      <c r="GE128" s="4">
        <v>2</v>
      </c>
      <c r="GF128" s="8">
        <v>133.52</v>
      </c>
      <c r="GG128" s="4"/>
      <c r="GH128" s="8"/>
      <c r="GI128" s="7"/>
      <c r="GJ128" s="7"/>
      <c r="GK128" s="2" t="s">
        <v>138</v>
      </c>
      <c r="GL128" s="2" t="s">
        <v>129</v>
      </c>
      <c r="GM128" s="2" t="s">
        <v>198</v>
      </c>
      <c r="GN128" s="2" t="s">
        <v>247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159</v>
      </c>
      <c r="GX128" s="2" t="s">
        <v>129</v>
      </c>
      <c r="GY128" s="2" t="s">
        <v>132</v>
      </c>
      <c r="GZ128" s="2" t="s">
        <v>132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129</v>
      </c>
      <c r="HK128" s="2" t="s">
        <v>1562</v>
      </c>
      <c r="HL128" s="2" t="s">
        <v>1563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138</v>
      </c>
      <c r="HV128" s="2" t="s">
        <v>129</v>
      </c>
      <c r="HW128" s="2" t="s">
        <v>665</v>
      </c>
      <c r="HX128" s="2" t="s">
        <v>252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129</v>
      </c>
      <c r="II128" s="2" t="s">
        <v>164</v>
      </c>
      <c r="IJ128" s="2" t="s">
        <v>132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129</v>
      </c>
      <c r="IU128" s="2" t="s">
        <v>781</v>
      </c>
      <c r="IV128" s="2" t="s">
        <v>132</v>
      </c>
      <c r="IW128" s="2" t="s">
        <v>141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129</v>
      </c>
      <c r="JG128" s="2" t="s">
        <v>570</v>
      </c>
      <c r="JH128" s="2" t="s">
        <v>149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138</v>
      </c>
      <c r="KD128" s="2" t="s">
        <v>165</v>
      </c>
      <c r="KE128" s="2" t="s">
        <v>1375</v>
      </c>
      <c r="KF128" s="2" t="s">
        <v>1564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129</v>
      </c>
      <c r="KQ128" s="2" t="s">
        <v>132</v>
      </c>
      <c r="KR128" s="2" t="s">
        <v>132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168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169</v>
      </c>
      <c r="LN128" s="2" t="s">
        <v>129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168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129</v>
      </c>
      <c r="MM128" s="2" t="s">
        <v>132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168</v>
      </c>
      <c r="NJ128" s="2" t="s">
        <v>129</v>
      </c>
      <c r="NK128" s="2" t="s">
        <v>132</v>
      </c>
      <c r="NL128" s="2" t="s">
        <v>132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170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138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168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138</v>
      </c>
      <c r="PR128" s="2" t="s">
        <v>170</v>
      </c>
      <c r="PS128" s="2" t="s">
        <v>171</v>
      </c>
      <c r="PT128" s="2" t="s">
        <v>1565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170</v>
      </c>
      <c r="QQ128" s="2" t="s">
        <v>1111</v>
      </c>
      <c r="QR128" s="2" t="s">
        <v>1566</v>
      </c>
      <c r="QS128" s="2" t="s">
        <v>141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168</v>
      </c>
      <c r="RB128" s="2" t="s">
        <v>129</v>
      </c>
      <c r="RC128" s="2" t="s">
        <v>132</v>
      </c>
      <c r="RD128" s="2" t="s">
        <v>132</v>
      </c>
      <c r="RE128" s="2" t="s">
        <v>141</v>
      </c>
      <c r="RF128" s="2" t="s">
        <v>1170</v>
      </c>
      <c r="RG128" s="4"/>
      <c r="RH128" s="8"/>
      <c r="RI128" s="4"/>
      <c r="RJ128" s="8"/>
      <c r="RK128" s="7"/>
      <c r="RL128" s="7"/>
      <c r="RM128" s="2" t="s">
        <v>138</v>
      </c>
      <c r="RN128" s="2" t="s">
        <v>170</v>
      </c>
      <c r="RO128" s="2" t="s">
        <v>580</v>
      </c>
      <c r="RP128" s="2" t="s">
        <v>1567</v>
      </c>
      <c r="RQ128" s="2" t="s">
        <v>141</v>
      </c>
      <c r="RR128" s="2" t="s">
        <v>132</v>
      </c>
    </row>
    <row r="129">
      <c r="A129" s="2" t="s">
        <v>1568</v>
      </c>
      <c r="B129" s="2" t="s">
        <v>121</v>
      </c>
      <c r="C129" s="2" t="s">
        <v>1525</v>
      </c>
      <c r="D129" s="2" t="s">
        <v>510</v>
      </c>
      <c r="E129" s="2" t="s">
        <v>511</v>
      </c>
      <c r="F129" s="2" t="s">
        <v>1526</v>
      </c>
      <c r="G129" s="2" t="s">
        <v>1526</v>
      </c>
      <c r="H129" s="2" t="s">
        <v>1526</v>
      </c>
      <c r="I129" s="2" t="s">
        <v>1527</v>
      </c>
      <c r="J129" s="2" t="s">
        <v>1528</v>
      </c>
      <c r="K129" s="2" t="s">
        <v>1569</v>
      </c>
      <c r="L129" s="3">
        <v>68.82</v>
      </c>
      <c r="M129" s="3">
        <v>72.26</v>
      </c>
      <c r="N129" s="3">
        <v>149.99</v>
      </c>
      <c r="O129" s="2" t="s">
        <v>129</v>
      </c>
      <c r="P129" s="2" t="s">
        <v>475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873</v>
      </c>
      <c r="V129" s="2" t="s">
        <v>181</v>
      </c>
      <c r="W129" s="2" t="s">
        <v>719</v>
      </c>
      <c r="X129" s="2" t="s">
        <v>297</v>
      </c>
      <c r="Y129" s="2" t="s">
        <v>1377</v>
      </c>
      <c r="Z129" s="4">
        <v>150</v>
      </c>
      <c r="AA129" s="4">
        <f>=ROUNDDOWN(75,0)</f>
      </c>
      <c r="AB129" s="5">
        <v>2</v>
      </c>
      <c r="AC129" s="2" t="s">
        <v>132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23</v>
      </c>
      <c r="AQ129" s="8">
        <v>1589.99</v>
      </c>
      <c r="AR129" s="4"/>
      <c r="AS129" s="8"/>
      <c r="AT129" s="7"/>
      <c r="AU129" s="7"/>
      <c r="AV129" s="4">
        <v>23</v>
      </c>
      <c r="AW129" s="8">
        <v>1589.99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0.0708</v>
      </c>
      <c r="BJ129" s="4">
        <v>23</v>
      </c>
      <c r="BK129" s="8">
        <v>1589.99</v>
      </c>
      <c r="BL129" s="2" t="s">
        <v>1570</v>
      </c>
      <c r="BM129" s="7">
        <v>1</v>
      </c>
      <c r="BN129" s="7">
        <v>1</v>
      </c>
      <c r="BO129" s="4">
        <v>10</v>
      </c>
      <c r="BP129" s="8">
        <v>626.26</v>
      </c>
      <c r="BQ129" s="4"/>
      <c r="BR129" s="8"/>
      <c r="BS129" s="7"/>
      <c r="BT129" s="7"/>
      <c r="BU129" s="2" t="s">
        <v>138</v>
      </c>
      <c r="BV129" s="2" t="s">
        <v>129</v>
      </c>
      <c r="BW129" s="2" t="s">
        <v>1545</v>
      </c>
      <c r="BX129" s="2" t="s">
        <v>1362</v>
      </c>
      <c r="BY129" s="2" t="s">
        <v>141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210</v>
      </c>
      <c r="CH129" s="2" t="s">
        <v>170</v>
      </c>
      <c r="CI129" s="2" t="s">
        <v>132</v>
      </c>
      <c r="CJ129" s="2" t="s">
        <v>132</v>
      </c>
      <c r="CK129" s="2" t="s">
        <v>141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138</v>
      </c>
      <c r="CT129" s="2" t="s">
        <v>129</v>
      </c>
      <c r="CU129" s="2" t="s">
        <v>570</v>
      </c>
      <c r="CV129" s="2" t="s">
        <v>1546</v>
      </c>
      <c r="CW129" s="2" t="s">
        <v>141</v>
      </c>
      <c r="CX129" s="2" t="s">
        <v>132</v>
      </c>
      <c r="CY129" s="4">
        <v>7</v>
      </c>
      <c r="CZ129" s="8">
        <v>508.41</v>
      </c>
      <c r="DA129" s="4"/>
      <c r="DB129" s="8"/>
      <c r="DC129" s="7"/>
      <c r="DD129" s="7"/>
      <c r="DE129" s="2" t="s">
        <v>138</v>
      </c>
      <c r="DF129" s="2" t="s">
        <v>129</v>
      </c>
      <c r="DG129" s="2" t="s">
        <v>1545</v>
      </c>
      <c r="DH129" s="2" t="s">
        <v>1571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129</v>
      </c>
      <c r="DS129" s="2" t="s">
        <v>249</v>
      </c>
      <c r="DT129" s="2" t="s">
        <v>1572</v>
      </c>
      <c r="DU129" s="2" t="s">
        <v>141</v>
      </c>
      <c r="DV129" s="2" t="s">
        <v>132</v>
      </c>
      <c r="DW129" s="4">
        <v>1</v>
      </c>
      <c r="DX129" s="8">
        <v>90.1</v>
      </c>
      <c r="DY129" s="4"/>
      <c r="DZ129" s="8"/>
      <c r="EA129" s="7"/>
      <c r="EB129" s="7"/>
      <c r="EC129" s="2" t="s">
        <v>138</v>
      </c>
      <c r="ED129" s="2" t="s">
        <v>129</v>
      </c>
      <c r="EE129" s="2" t="s">
        <v>1114</v>
      </c>
      <c r="EF129" s="2" t="s">
        <v>1573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168</v>
      </c>
      <c r="EP129" s="2" t="s">
        <v>129</v>
      </c>
      <c r="EQ129" s="2" t="s">
        <v>132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138</v>
      </c>
      <c r="FB129" s="2" t="s">
        <v>170</v>
      </c>
      <c r="FC129" s="2" t="s">
        <v>464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129</v>
      </c>
      <c r="FO129" s="2" t="s">
        <v>702</v>
      </c>
      <c r="FP129" s="2" t="s">
        <v>1574</v>
      </c>
      <c r="FQ129" s="2" t="s">
        <v>141</v>
      </c>
      <c r="FR129" s="2" t="s">
        <v>132</v>
      </c>
      <c r="FS129" s="4">
        <v>2</v>
      </c>
      <c r="FT129" s="8">
        <v>164.94</v>
      </c>
      <c r="FU129" s="4"/>
      <c r="FV129" s="8"/>
      <c r="FW129" s="7"/>
      <c r="FX129" s="7"/>
      <c r="FY129" s="2" t="s">
        <v>138</v>
      </c>
      <c r="FZ129" s="2" t="s">
        <v>129</v>
      </c>
      <c r="GA129" s="2" t="s">
        <v>1562</v>
      </c>
      <c r="GB129" s="2" t="s">
        <v>1575</v>
      </c>
      <c r="GC129" s="2" t="s">
        <v>141</v>
      </c>
      <c r="GD129" s="2" t="s">
        <v>132</v>
      </c>
      <c r="GE129" s="4">
        <v>3</v>
      </c>
      <c r="GF129" s="8">
        <v>200.28</v>
      </c>
      <c r="GG129" s="4"/>
      <c r="GH129" s="8"/>
      <c r="GI129" s="7"/>
      <c r="GJ129" s="7"/>
      <c r="GK129" s="2" t="s">
        <v>138</v>
      </c>
      <c r="GL129" s="2" t="s">
        <v>129</v>
      </c>
      <c r="GM129" s="2" t="s">
        <v>423</v>
      </c>
      <c r="GN129" s="2" t="s">
        <v>1576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159</v>
      </c>
      <c r="GX129" s="2" t="s">
        <v>129</v>
      </c>
      <c r="GY129" s="2" t="s">
        <v>132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138</v>
      </c>
      <c r="HJ129" s="2" t="s">
        <v>129</v>
      </c>
      <c r="HK129" s="2" t="s">
        <v>1577</v>
      </c>
      <c r="HL129" s="2" t="s">
        <v>1578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129</v>
      </c>
      <c r="HW129" s="2" t="s">
        <v>665</v>
      </c>
      <c r="HX129" s="2" t="s">
        <v>666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129</v>
      </c>
      <c r="II129" s="2" t="s">
        <v>164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153</v>
      </c>
      <c r="IT129" s="2" t="s">
        <v>129</v>
      </c>
      <c r="IU129" s="2" t="s">
        <v>132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129</v>
      </c>
      <c r="JG129" s="2" t="s">
        <v>570</v>
      </c>
      <c r="JH129" s="2" t="s">
        <v>1579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132</v>
      </c>
      <c r="JR129" s="2" t="s">
        <v>132</v>
      </c>
      <c r="JS129" s="2" t="s">
        <v>132</v>
      </c>
      <c r="JT129" s="2" t="s">
        <v>132</v>
      </c>
      <c r="JU129" s="2" t="s">
        <v>132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138</v>
      </c>
      <c r="KD129" s="2" t="s">
        <v>165</v>
      </c>
      <c r="KE129" s="2" t="s">
        <v>1375</v>
      </c>
      <c r="KF129" s="2" t="s">
        <v>1580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129</v>
      </c>
      <c r="KQ129" s="2" t="s">
        <v>132</v>
      </c>
      <c r="KR129" s="2" t="s">
        <v>132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168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169</v>
      </c>
      <c r="LN129" s="2" t="s">
        <v>129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168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129</v>
      </c>
      <c r="NK129" s="2" t="s">
        <v>132</v>
      </c>
      <c r="NL129" s="2" t="s">
        <v>132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170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169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168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138</v>
      </c>
      <c r="PR129" s="2" t="s">
        <v>170</v>
      </c>
      <c r="PS129" s="2" t="s">
        <v>209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138</v>
      </c>
      <c r="QP129" s="2" t="s">
        <v>170</v>
      </c>
      <c r="QQ129" s="2" t="s">
        <v>173</v>
      </c>
      <c r="QR129" s="2" t="s">
        <v>1581</v>
      </c>
      <c r="QS129" s="2" t="s">
        <v>141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168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1170</v>
      </c>
      <c r="RG129" s="4"/>
      <c r="RH129" s="8"/>
      <c r="RI129" s="4"/>
      <c r="RJ129" s="8"/>
      <c r="RK129" s="7"/>
      <c r="RL129" s="7"/>
      <c r="RM129" s="2" t="s">
        <v>138</v>
      </c>
      <c r="RN129" s="2" t="s">
        <v>170</v>
      </c>
      <c r="RO129" s="2" t="s">
        <v>1571</v>
      </c>
      <c r="RP129" s="2" t="s">
        <v>1582</v>
      </c>
      <c r="RQ129" s="2" t="s">
        <v>141</v>
      </c>
      <c r="RR129" s="2" t="s">
        <v>132</v>
      </c>
    </row>
    <row r="130">
      <c r="A130" s="2" t="s">
        <v>1583</v>
      </c>
      <c r="B130" s="2" t="s">
        <v>121</v>
      </c>
      <c r="C130" s="2" t="s">
        <v>1525</v>
      </c>
      <c r="D130" s="2" t="s">
        <v>510</v>
      </c>
      <c r="E130" s="2" t="s">
        <v>511</v>
      </c>
      <c r="F130" s="2" t="s">
        <v>1584</v>
      </c>
      <c r="G130" s="2" t="s">
        <v>1584</v>
      </c>
      <c r="H130" s="2" t="s">
        <v>1584</v>
      </c>
      <c r="I130" s="2" t="s">
        <v>1585</v>
      </c>
      <c r="J130" s="2" t="s">
        <v>127</v>
      </c>
      <c r="K130" s="2" t="s">
        <v>128</v>
      </c>
      <c r="L130" s="3">
        <v>36</v>
      </c>
      <c r="M130" s="3">
        <v>37.8</v>
      </c>
      <c r="N130" s="3">
        <v>74.99</v>
      </c>
      <c r="O130" s="2" t="s">
        <v>129</v>
      </c>
      <c r="P130" s="2" t="s">
        <v>130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132</v>
      </c>
      <c r="V130" s="2" t="s">
        <v>181</v>
      </c>
      <c r="W130" s="2" t="s">
        <v>332</v>
      </c>
      <c r="X130" s="2" t="s">
        <v>135</v>
      </c>
      <c r="Y130" s="2" t="s">
        <v>503</v>
      </c>
      <c r="Z130" s="4">
        <v>279</v>
      </c>
      <c r="AA130" s="4">
        <f>=ROUNDDOWN(8.45454545454546,0)</f>
      </c>
      <c r="AB130" s="5">
        <v>33</v>
      </c>
      <c r="AC130" s="2" t="s">
        <v>216</v>
      </c>
      <c r="AD130" s="4">
        <v>450</v>
      </c>
      <c r="AE130" s="4">
        <v>800</v>
      </c>
      <c r="AF130" s="6">
        <v>63</v>
      </c>
      <c r="AG130" s="6"/>
      <c r="AH130" s="7">
        <v>0.873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277</v>
      </c>
      <c r="AQ130" s="8">
        <v>10631.39</v>
      </c>
      <c r="AR130" s="4"/>
      <c r="AS130" s="8"/>
      <c r="AT130" s="7"/>
      <c r="AU130" s="7"/>
      <c r="AV130" s="4">
        <v>277</v>
      </c>
      <c r="AW130" s="8">
        <v>10631.39</v>
      </c>
      <c r="AX130" s="4"/>
      <c r="AY130" s="8"/>
      <c r="AZ130" s="7"/>
      <c r="BA130" s="7"/>
      <c r="BB130" s="7">
        <v>1</v>
      </c>
      <c r="BC130" s="4">
        <v>277</v>
      </c>
      <c r="BD130" s="8">
        <v>10631.39</v>
      </c>
      <c r="BE130" s="4"/>
      <c r="BF130" s="8"/>
      <c r="BG130" s="7"/>
      <c r="BH130" s="7"/>
      <c r="BI130" s="7">
        <v>1</v>
      </c>
      <c r="BJ130" s="4">
        <v>277</v>
      </c>
      <c r="BK130" s="8">
        <v>10631.39</v>
      </c>
      <c r="BL130" s="2" t="s">
        <v>1586</v>
      </c>
      <c r="BM130" s="7">
        <v>1</v>
      </c>
      <c r="BN130" s="7">
        <v>1</v>
      </c>
      <c r="BO130" s="4">
        <v>145</v>
      </c>
      <c r="BP130" s="8">
        <v>5174.82</v>
      </c>
      <c r="BQ130" s="4"/>
      <c r="BR130" s="8"/>
      <c r="BS130" s="7"/>
      <c r="BT130" s="7"/>
      <c r="BU130" s="2" t="s">
        <v>138</v>
      </c>
      <c r="BV130" s="2" t="s">
        <v>129</v>
      </c>
      <c r="BW130" s="2" t="s">
        <v>1086</v>
      </c>
      <c r="BX130" s="2" t="s">
        <v>1587</v>
      </c>
      <c r="BY130" s="2" t="s">
        <v>141</v>
      </c>
      <c r="BZ130" s="2" t="s">
        <v>132</v>
      </c>
      <c r="CA130" s="4">
        <v>73</v>
      </c>
      <c r="CB130" s="8">
        <v>3022.2</v>
      </c>
      <c r="CC130" s="4"/>
      <c r="CD130" s="8"/>
      <c r="CE130" s="7"/>
      <c r="CF130" s="7"/>
      <c r="CG130" s="2" t="s">
        <v>138</v>
      </c>
      <c r="CH130" s="2" t="s">
        <v>129</v>
      </c>
      <c r="CI130" s="2" t="s">
        <v>132</v>
      </c>
      <c r="CJ130" s="2" t="s">
        <v>1588</v>
      </c>
      <c r="CK130" s="2" t="s">
        <v>141</v>
      </c>
      <c r="CL130" s="2" t="s">
        <v>132</v>
      </c>
      <c r="CM130" s="4">
        <v>23</v>
      </c>
      <c r="CN130" s="8">
        <v>1008.28</v>
      </c>
      <c r="CO130" s="4"/>
      <c r="CP130" s="8"/>
      <c r="CQ130" s="7"/>
      <c r="CR130" s="7"/>
      <c r="CS130" s="2" t="s">
        <v>138</v>
      </c>
      <c r="CT130" s="2" t="s">
        <v>129</v>
      </c>
      <c r="CU130" s="2" t="s">
        <v>503</v>
      </c>
      <c r="CV130" s="2" t="s">
        <v>1478</v>
      </c>
      <c r="CW130" s="2" t="s">
        <v>141</v>
      </c>
      <c r="CX130" s="2" t="s">
        <v>132</v>
      </c>
      <c r="CY130" s="4">
        <v>12</v>
      </c>
      <c r="CZ130" s="8">
        <v>512.52</v>
      </c>
      <c r="DA130" s="4"/>
      <c r="DB130" s="8"/>
      <c r="DC130" s="7"/>
      <c r="DD130" s="7"/>
      <c r="DE130" s="2" t="s">
        <v>138</v>
      </c>
      <c r="DF130" s="2" t="s">
        <v>129</v>
      </c>
      <c r="DG130" s="2" t="s">
        <v>759</v>
      </c>
      <c r="DH130" s="2" t="s">
        <v>1479</v>
      </c>
      <c r="DI130" s="2" t="s">
        <v>141</v>
      </c>
      <c r="DJ130" s="2" t="s">
        <v>132</v>
      </c>
      <c r="DK130" s="4">
        <v>3</v>
      </c>
      <c r="DL130" s="8">
        <v>127.02</v>
      </c>
      <c r="DM130" s="4"/>
      <c r="DN130" s="8"/>
      <c r="DO130" s="7"/>
      <c r="DP130" s="7"/>
      <c r="DQ130" s="2" t="s">
        <v>138</v>
      </c>
      <c r="DR130" s="2" t="s">
        <v>129</v>
      </c>
      <c r="DS130" s="2" t="s">
        <v>281</v>
      </c>
      <c r="DT130" s="2" t="s">
        <v>981</v>
      </c>
      <c r="DU130" s="2" t="s">
        <v>141</v>
      </c>
      <c r="DV130" s="2" t="s">
        <v>132</v>
      </c>
      <c r="DW130" s="4">
        <v>15</v>
      </c>
      <c r="DX130" s="8">
        <v>546.15</v>
      </c>
      <c r="DY130" s="4"/>
      <c r="DZ130" s="8"/>
      <c r="EA130" s="7"/>
      <c r="EB130" s="7"/>
      <c r="EC130" s="2" t="s">
        <v>138</v>
      </c>
      <c r="ED130" s="2" t="s">
        <v>129</v>
      </c>
      <c r="EE130" s="2" t="s">
        <v>756</v>
      </c>
      <c r="EF130" s="2" t="s">
        <v>1463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168</v>
      </c>
      <c r="EP130" s="2" t="s">
        <v>129</v>
      </c>
      <c r="EQ130" s="2" t="s">
        <v>132</v>
      </c>
      <c r="ER130" s="2" t="s">
        <v>132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481</v>
      </c>
      <c r="FB130" s="2" t="s">
        <v>129</v>
      </c>
      <c r="FC130" s="2" t="s">
        <v>132</v>
      </c>
      <c r="FD130" s="2" t="s">
        <v>132</v>
      </c>
      <c r="FE130" s="2" t="s">
        <v>141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129</v>
      </c>
      <c r="FO130" s="2" t="s">
        <v>702</v>
      </c>
      <c r="FP130" s="2" t="s">
        <v>132</v>
      </c>
      <c r="FQ130" s="2" t="s">
        <v>141</v>
      </c>
      <c r="FR130" s="2" t="s">
        <v>132</v>
      </c>
      <c r="FS130" s="4">
        <v>4</v>
      </c>
      <c r="FT130" s="8">
        <v>158.76</v>
      </c>
      <c r="FU130" s="4"/>
      <c r="FV130" s="8"/>
      <c r="FW130" s="7"/>
      <c r="FX130" s="7"/>
      <c r="FY130" s="2" t="s">
        <v>138</v>
      </c>
      <c r="FZ130" s="2" t="s">
        <v>129</v>
      </c>
      <c r="GA130" s="2" t="s">
        <v>288</v>
      </c>
      <c r="GB130" s="2" t="s">
        <v>285</v>
      </c>
      <c r="GC130" s="2" t="s">
        <v>141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129</v>
      </c>
      <c r="GM130" s="2" t="s">
        <v>1323</v>
      </c>
      <c r="GN130" s="2" t="s">
        <v>132</v>
      </c>
      <c r="GO130" s="2" t="s">
        <v>141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159</v>
      </c>
      <c r="GX130" s="2" t="s">
        <v>129</v>
      </c>
      <c r="GY130" s="2" t="s">
        <v>132</v>
      </c>
      <c r="GZ130" s="2" t="s">
        <v>132</v>
      </c>
      <c r="HA130" s="2" t="s">
        <v>141</v>
      </c>
      <c r="HB130" s="2" t="s">
        <v>132</v>
      </c>
      <c r="HC130" s="4">
        <v>2</v>
      </c>
      <c r="HD130" s="8">
        <v>81.64</v>
      </c>
      <c r="HE130" s="4"/>
      <c r="HF130" s="8"/>
      <c r="HG130" s="7"/>
      <c r="HH130" s="7"/>
      <c r="HI130" s="2" t="s">
        <v>138</v>
      </c>
      <c r="HJ130" s="2" t="s">
        <v>129</v>
      </c>
      <c r="HK130" s="2" t="s">
        <v>503</v>
      </c>
      <c r="HL130" s="2" t="s">
        <v>1589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129</v>
      </c>
      <c r="HW130" s="2" t="s">
        <v>291</v>
      </c>
      <c r="HX130" s="2" t="s">
        <v>758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129</v>
      </c>
      <c r="II130" s="2" t="s">
        <v>164</v>
      </c>
      <c r="IJ130" s="2" t="s">
        <v>132</v>
      </c>
      <c r="IK130" s="2" t="s">
        <v>141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168</v>
      </c>
      <c r="IT130" s="2" t="s">
        <v>129</v>
      </c>
      <c r="IU130" s="2" t="s">
        <v>132</v>
      </c>
      <c r="IV130" s="2" t="s">
        <v>132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129</v>
      </c>
      <c r="JG130" s="2" t="s">
        <v>503</v>
      </c>
      <c r="JH130" s="2" t="s">
        <v>742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210</v>
      </c>
      <c r="KD130" s="2" t="s">
        <v>129</v>
      </c>
      <c r="KE130" s="2" t="s">
        <v>132</v>
      </c>
      <c r="KF130" s="2" t="s">
        <v>132</v>
      </c>
      <c r="KG130" s="2" t="s">
        <v>141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129</v>
      </c>
      <c r="KQ130" s="2" t="s">
        <v>132</v>
      </c>
      <c r="KR130" s="2" t="s">
        <v>132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168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129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168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129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138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129</v>
      </c>
      <c r="OU130" s="2" t="s">
        <v>132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138</v>
      </c>
      <c r="PR130" s="2" t="s">
        <v>170</v>
      </c>
      <c r="PS130" s="2" t="s">
        <v>209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129</v>
      </c>
      <c r="QE130" s="2" t="s">
        <v>132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168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1170</v>
      </c>
      <c r="RG130" s="4"/>
      <c r="RH130" s="8"/>
      <c r="RI130" s="4"/>
      <c r="RJ130" s="8"/>
      <c r="RK130" s="7"/>
      <c r="RL130" s="7"/>
      <c r="RM130" s="2" t="s">
        <v>138</v>
      </c>
      <c r="RN130" s="2" t="s">
        <v>170</v>
      </c>
      <c r="RO130" s="2" t="s">
        <v>1088</v>
      </c>
      <c r="RP130" s="2" t="s">
        <v>132</v>
      </c>
      <c r="RQ130" s="2" t="s">
        <v>141</v>
      </c>
      <c r="RR130" s="2" t="s">
        <v>132</v>
      </c>
    </row>
    <row r="131">
      <c r="A131" s="2" t="s">
        <v>1590</v>
      </c>
      <c r="B131" s="2" t="s">
        <v>121</v>
      </c>
      <c r="C131" s="2" t="s">
        <v>1525</v>
      </c>
      <c r="D131" s="2" t="s">
        <v>510</v>
      </c>
      <c r="E131" s="2" t="s">
        <v>511</v>
      </c>
      <c r="F131" s="2" t="s">
        <v>1591</v>
      </c>
      <c r="G131" s="2" t="s">
        <v>1591</v>
      </c>
      <c r="H131" s="2" t="s">
        <v>1591</v>
      </c>
      <c r="I131" s="2" t="s">
        <v>1592</v>
      </c>
      <c r="J131" s="2" t="s">
        <v>127</v>
      </c>
      <c r="K131" s="2" t="s">
        <v>316</v>
      </c>
      <c r="L131" s="3">
        <v>80.15</v>
      </c>
      <c r="M131" s="3">
        <v>84.16</v>
      </c>
      <c r="N131" s="3">
        <v>184.99</v>
      </c>
      <c r="O131" s="2" t="s">
        <v>129</v>
      </c>
      <c r="P131" s="2" t="s">
        <v>179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873</v>
      </c>
      <c r="V131" s="2" t="s">
        <v>181</v>
      </c>
      <c r="W131" s="2" t="s">
        <v>135</v>
      </c>
      <c r="X131" s="2" t="s">
        <v>132</v>
      </c>
      <c r="Y131" s="2" t="s">
        <v>1593</v>
      </c>
      <c r="Z131" s="4">
        <v>79</v>
      </c>
      <c r="AA131" s="4">
        <f>=ROUNDDOWN(11.2857142857143,0)</f>
      </c>
      <c r="AB131" s="5">
        <v>7</v>
      </c>
      <c r="AC131" s="2" t="s">
        <v>216</v>
      </c>
      <c r="AD131" s="4">
        <v>100</v>
      </c>
      <c r="AE131" s="4">
        <v>300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65</v>
      </c>
      <c r="AQ131" s="8">
        <v>5792.97</v>
      </c>
      <c r="AR131" s="4"/>
      <c r="AS131" s="8"/>
      <c r="AT131" s="7"/>
      <c r="AU131" s="7"/>
      <c r="AV131" s="4">
        <v>65</v>
      </c>
      <c r="AW131" s="8">
        <v>5792.97</v>
      </c>
      <c r="AX131" s="4"/>
      <c r="AY131" s="8"/>
      <c r="AZ131" s="7"/>
      <c r="BA131" s="7"/>
      <c r="BB131" s="7">
        <v>1</v>
      </c>
      <c r="BC131" s="4">
        <v>99</v>
      </c>
      <c r="BD131" s="8">
        <v>8627.85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0.6714</v>
      </c>
      <c r="BJ131" s="4">
        <v>65</v>
      </c>
      <c r="BK131" s="8">
        <v>5792.97</v>
      </c>
      <c r="BL131" s="2" t="s">
        <v>1594</v>
      </c>
      <c r="BM131" s="7">
        <v>1</v>
      </c>
      <c r="BN131" s="7">
        <v>1</v>
      </c>
      <c r="BO131" s="4">
        <v>8</v>
      </c>
      <c r="BP131" s="8">
        <v>592.94</v>
      </c>
      <c r="BQ131" s="4"/>
      <c r="BR131" s="8"/>
      <c r="BS131" s="7"/>
      <c r="BT131" s="7"/>
      <c r="BU131" s="2" t="s">
        <v>138</v>
      </c>
      <c r="BV131" s="2" t="s">
        <v>129</v>
      </c>
      <c r="BW131" s="2" t="s">
        <v>539</v>
      </c>
      <c r="BX131" s="2" t="s">
        <v>540</v>
      </c>
      <c r="BY131" s="2" t="s">
        <v>141</v>
      </c>
      <c r="BZ131" s="2" t="s">
        <v>132</v>
      </c>
      <c r="CA131" s="4">
        <v>1</v>
      </c>
      <c r="CB131" s="8">
        <v>92.17</v>
      </c>
      <c r="CC131" s="4"/>
      <c r="CD131" s="8"/>
      <c r="CE131" s="7"/>
      <c r="CF131" s="7"/>
      <c r="CG131" s="2" t="s">
        <v>138</v>
      </c>
      <c r="CH131" s="2" t="s">
        <v>129</v>
      </c>
      <c r="CI131" s="2" t="s">
        <v>132</v>
      </c>
      <c r="CJ131" s="2" t="s">
        <v>1595</v>
      </c>
      <c r="CK131" s="2" t="s">
        <v>141</v>
      </c>
      <c r="CL131" s="2" t="s">
        <v>132</v>
      </c>
      <c r="CM131" s="4">
        <v>5</v>
      </c>
      <c r="CN131" s="8">
        <v>472.4</v>
      </c>
      <c r="CO131" s="4"/>
      <c r="CP131" s="8"/>
      <c r="CQ131" s="7"/>
      <c r="CR131" s="7"/>
      <c r="CS131" s="2" t="s">
        <v>138</v>
      </c>
      <c r="CT131" s="2" t="s">
        <v>129</v>
      </c>
      <c r="CU131" s="2" t="s">
        <v>1593</v>
      </c>
      <c r="CV131" s="2" t="s">
        <v>184</v>
      </c>
      <c r="CW131" s="2" t="s">
        <v>141</v>
      </c>
      <c r="CX131" s="2" t="s">
        <v>132</v>
      </c>
      <c r="CY131" s="4">
        <v>9</v>
      </c>
      <c r="CZ131" s="8">
        <v>888.03</v>
      </c>
      <c r="DA131" s="4"/>
      <c r="DB131" s="8"/>
      <c r="DC131" s="7"/>
      <c r="DD131" s="7"/>
      <c r="DE131" s="2" t="s">
        <v>138</v>
      </c>
      <c r="DF131" s="2" t="s">
        <v>129</v>
      </c>
      <c r="DG131" s="2" t="s">
        <v>1593</v>
      </c>
      <c r="DH131" s="2" t="s">
        <v>1596</v>
      </c>
      <c r="DI131" s="2" t="s">
        <v>141</v>
      </c>
      <c r="DJ131" s="2" t="s">
        <v>132</v>
      </c>
      <c r="DK131" s="4">
        <v>4</v>
      </c>
      <c r="DL131" s="8">
        <v>404.32</v>
      </c>
      <c r="DM131" s="4"/>
      <c r="DN131" s="8"/>
      <c r="DO131" s="7"/>
      <c r="DP131" s="7"/>
      <c r="DQ131" s="2" t="s">
        <v>138</v>
      </c>
      <c r="DR131" s="2" t="s">
        <v>129</v>
      </c>
      <c r="DS131" s="2" t="s">
        <v>187</v>
      </c>
      <c r="DT131" s="2" t="s">
        <v>1597</v>
      </c>
      <c r="DU131" s="2" t="s">
        <v>141</v>
      </c>
      <c r="DV131" s="2" t="s">
        <v>132</v>
      </c>
      <c r="DW131" s="4">
        <v>5</v>
      </c>
      <c r="DX131" s="8">
        <v>390.25</v>
      </c>
      <c r="DY131" s="4"/>
      <c r="DZ131" s="8"/>
      <c r="EA131" s="7"/>
      <c r="EB131" s="7"/>
      <c r="EC131" s="2" t="s">
        <v>138</v>
      </c>
      <c r="ED131" s="2" t="s">
        <v>129</v>
      </c>
      <c r="EE131" s="2" t="s">
        <v>1598</v>
      </c>
      <c r="EF131" s="2" t="s">
        <v>1182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168</v>
      </c>
      <c r="EP131" s="2" t="s">
        <v>129</v>
      </c>
      <c r="EQ131" s="2" t="s">
        <v>132</v>
      </c>
      <c r="ER131" s="2" t="s">
        <v>132</v>
      </c>
      <c r="ES131" s="2" t="s">
        <v>141</v>
      </c>
      <c r="ET131" s="2" t="s">
        <v>132</v>
      </c>
      <c r="EU131" s="4">
        <v>18</v>
      </c>
      <c r="EV131" s="8">
        <v>1590.66</v>
      </c>
      <c r="EW131" s="4"/>
      <c r="EX131" s="8"/>
      <c r="EY131" s="7"/>
      <c r="EZ131" s="7"/>
      <c r="FA131" s="2" t="s">
        <v>138</v>
      </c>
      <c r="FB131" s="2" t="s">
        <v>129</v>
      </c>
      <c r="FC131" s="2" t="s">
        <v>1599</v>
      </c>
      <c r="FD131" s="2" t="s">
        <v>432</v>
      </c>
      <c r="FE131" s="2" t="s">
        <v>141</v>
      </c>
      <c r="FF131" s="2" t="s">
        <v>132</v>
      </c>
      <c r="FG131" s="4">
        <v>6</v>
      </c>
      <c r="FH131" s="8">
        <v>545.34</v>
      </c>
      <c r="FI131" s="4"/>
      <c r="FJ131" s="8"/>
      <c r="FK131" s="7"/>
      <c r="FL131" s="7"/>
      <c r="FM131" s="2" t="s">
        <v>138</v>
      </c>
      <c r="FN131" s="2" t="s">
        <v>129</v>
      </c>
      <c r="FO131" s="2" t="s">
        <v>194</v>
      </c>
      <c r="FP131" s="2" t="s">
        <v>706</v>
      </c>
      <c r="FQ131" s="2" t="s">
        <v>141</v>
      </c>
      <c r="FR131" s="2" t="s">
        <v>132</v>
      </c>
      <c r="FS131" s="4">
        <v>6</v>
      </c>
      <c r="FT131" s="8">
        <v>576.3</v>
      </c>
      <c r="FU131" s="4"/>
      <c r="FV131" s="8"/>
      <c r="FW131" s="7"/>
      <c r="FX131" s="7"/>
      <c r="FY131" s="2" t="s">
        <v>138</v>
      </c>
      <c r="FZ131" s="2" t="s">
        <v>129</v>
      </c>
      <c r="GA131" s="2" t="s">
        <v>1503</v>
      </c>
      <c r="GB131" s="2" t="s">
        <v>1600</v>
      </c>
      <c r="GC131" s="2" t="s">
        <v>141</v>
      </c>
      <c r="GD131" s="2" t="s">
        <v>132</v>
      </c>
      <c r="GE131" s="4">
        <v>1</v>
      </c>
      <c r="GF131" s="8">
        <v>84.16</v>
      </c>
      <c r="GG131" s="4"/>
      <c r="GH131" s="8"/>
      <c r="GI131" s="7"/>
      <c r="GJ131" s="7"/>
      <c r="GK131" s="2" t="s">
        <v>138</v>
      </c>
      <c r="GL131" s="2" t="s">
        <v>129</v>
      </c>
      <c r="GM131" s="2" t="s">
        <v>198</v>
      </c>
      <c r="GN131" s="2" t="s">
        <v>1095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159</v>
      </c>
      <c r="GX131" s="2" t="s">
        <v>129</v>
      </c>
      <c r="GY131" s="2" t="s">
        <v>132</v>
      </c>
      <c r="GZ131" s="2" t="s">
        <v>132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138</v>
      </c>
      <c r="HJ131" s="2" t="s">
        <v>129</v>
      </c>
      <c r="HK131" s="2" t="s">
        <v>209</v>
      </c>
      <c r="HL131" s="2" t="s">
        <v>1563</v>
      </c>
      <c r="HM131" s="2" t="s">
        <v>141</v>
      </c>
      <c r="HN131" s="2" t="s">
        <v>132</v>
      </c>
      <c r="HO131" s="4">
        <v>1</v>
      </c>
      <c r="HP131" s="8">
        <v>72.24</v>
      </c>
      <c r="HQ131" s="4"/>
      <c r="HR131" s="8"/>
      <c r="HS131" s="7"/>
      <c r="HT131" s="7"/>
      <c r="HU131" s="2" t="s">
        <v>138</v>
      </c>
      <c r="HV131" s="2" t="s">
        <v>129</v>
      </c>
      <c r="HW131" s="2" t="s">
        <v>705</v>
      </c>
      <c r="HX131" s="2" t="s">
        <v>894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129</v>
      </c>
      <c r="II131" s="2" t="s">
        <v>164</v>
      </c>
      <c r="IJ131" s="2" t="s">
        <v>132</v>
      </c>
      <c r="IK131" s="2" t="s">
        <v>141</v>
      </c>
      <c r="IL131" s="2" t="s">
        <v>132</v>
      </c>
      <c r="IM131" s="4">
        <v>1</v>
      </c>
      <c r="IN131" s="8">
        <v>84.16</v>
      </c>
      <c r="IO131" s="4"/>
      <c r="IP131" s="8"/>
      <c r="IQ131" s="7"/>
      <c r="IR131" s="7"/>
      <c r="IS131" s="2" t="s">
        <v>138</v>
      </c>
      <c r="IT131" s="2" t="s">
        <v>129</v>
      </c>
      <c r="IU131" s="2" t="s">
        <v>205</v>
      </c>
      <c r="IV131" s="2" t="s">
        <v>151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129</v>
      </c>
      <c r="JG131" s="2" t="s">
        <v>1593</v>
      </c>
      <c r="JH131" s="2" t="s">
        <v>132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132</v>
      </c>
      <c r="JR131" s="2" t="s">
        <v>132</v>
      </c>
      <c r="JS131" s="2" t="s">
        <v>132</v>
      </c>
      <c r="JT131" s="2" t="s">
        <v>132</v>
      </c>
      <c r="JU131" s="2" t="s">
        <v>132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138</v>
      </c>
      <c r="KD131" s="2" t="s">
        <v>165</v>
      </c>
      <c r="KE131" s="2" t="s">
        <v>207</v>
      </c>
      <c r="KF131" s="2" t="s">
        <v>1601</v>
      </c>
      <c r="KG131" s="2" t="s">
        <v>141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168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129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168</v>
      </c>
      <c r="ML131" s="2" t="s">
        <v>129</v>
      </c>
      <c r="MM131" s="2" t="s">
        <v>132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169</v>
      </c>
      <c r="MX131" s="2" t="s">
        <v>129</v>
      </c>
      <c r="MY131" s="2" t="s">
        <v>132</v>
      </c>
      <c r="MZ131" s="2" t="s">
        <v>132</v>
      </c>
      <c r="NA131" s="2" t="s">
        <v>141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129</v>
      </c>
      <c r="NK131" s="2" t="s">
        <v>132</v>
      </c>
      <c r="NL131" s="2" t="s">
        <v>132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170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138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138</v>
      </c>
      <c r="PR131" s="2" t="s">
        <v>170</v>
      </c>
      <c r="PS131" s="2" t="s">
        <v>209</v>
      </c>
      <c r="PT131" s="2" t="s">
        <v>1412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210</v>
      </c>
      <c r="QP131" s="2" t="s">
        <v>170</v>
      </c>
      <c r="QQ131" s="2" t="s">
        <v>132</v>
      </c>
      <c r="QR131" s="2" t="s">
        <v>132</v>
      </c>
      <c r="QS131" s="2" t="s">
        <v>141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168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138</v>
      </c>
      <c r="RN131" s="2" t="s">
        <v>170</v>
      </c>
      <c r="RO131" s="2" t="s">
        <v>211</v>
      </c>
      <c r="RP131" s="2" t="s">
        <v>308</v>
      </c>
      <c r="RQ131" s="2" t="s">
        <v>141</v>
      </c>
      <c r="RR131" s="2" t="s">
        <v>132</v>
      </c>
    </row>
    <row r="132">
      <c r="A132" s="2" t="s">
        <v>1602</v>
      </c>
      <c r="B132" s="2" t="s">
        <v>121</v>
      </c>
      <c r="C132" s="2" t="s">
        <v>1525</v>
      </c>
      <c r="D132" s="2" t="s">
        <v>510</v>
      </c>
      <c r="E132" s="2" t="s">
        <v>511</v>
      </c>
      <c r="F132" s="2" t="s">
        <v>1591</v>
      </c>
      <c r="G132" s="2" t="s">
        <v>1591</v>
      </c>
      <c r="H132" s="2" t="s">
        <v>1591</v>
      </c>
      <c r="I132" s="2" t="s">
        <v>1592</v>
      </c>
      <c r="J132" s="2" t="s">
        <v>127</v>
      </c>
      <c r="K132" s="2" t="s">
        <v>803</v>
      </c>
      <c r="L132" s="3">
        <v>80.15</v>
      </c>
      <c r="M132" s="3">
        <v>84.16</v>
      </c>
      <c r="N132" s="3">
        <v>184.99</v>
      </c>
      <c r="O132" s="2" t="s">
        <v>129</v>
      </c>
      <c r="P132" s="2" t="s">
        <v>179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873</v>
      </c>
      <c r="V132" s="2" t="s">
        <v>181</v>
      </c>
      <c r="W132" s="2" t="s">
        <v>719</v>
      </c>
      <c r="X132" s="2" t="s">
        <v>132</v>
      </c>
      <c r="Y132" s="2" t="s">
        <v>1529</v>
      </c>
      <c r="Z132" s="4">
        <v>9</v>
      </c>
      <c r="AA132" s="4">
        <f>=ROUNDDOWN(2,0)</f>
      </c>
      <c r="AB132" s="5">
        <v>4.5</v>
      </c>
      <c r="AC132" s="2" t="s">
        <v>243</v>
      </c>
      <c r="AD132" s="4">
        <v>100</v>
      </c>
      <c r="AE132" s="4">
        <v>200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34</v>
      </c>
      <c r="AQ132" s="8">
        <v>2834.88</v>
      </c>
      <c r="AR132" s="4"/>
      <c r="AS132" s="8"/>
      <c r="AT132" s="7"/>
      <c r="AU132" s="7"/>
      <c r="AV132" s="4">
        <v>34</v>
      </c>
      <c r="AW132" s="8">
        <v>2834.88</v>
      </c>
      <c r="AX132" s="4"/>
      <c r="AY132" s="8"/>
      <c r="AZ132" s="7"/>
      <c r="BA132" s="7"/>
      <c r="BB132" s="7">
        <v>1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0.3286</v>
      </c>
      <c r="BJ132" s="4">
        <v>34</v>
      </c>
      <c r="BK132" s="8">
        <v>2834.88</v>
      </c>
      <c r="BL132" s="2" t="s">
        <v>1603</v>
      </c>
      <c r="BM132" s="7">
        <v>1</v>
      </c>
      <c r="BN132" s="7">
        <v>1</v>
      </c>
      <c r="BO132" s="4">
        <v>19</v>
      </c>
      <c r="BP132" s="8">
        <v>1481.11</v>
      </c>
      <c r="BQ132" s="4"/>
      <c r="BR132" s="8"/>
      <c r="BS132" s="7"/>
      <c r="BT132" s="7"/>
      <c r="BU132" s="2" t="s">
        <v>138</v>
      </c>
      <c r="BV132" s="2" t="s">
        <v>129</v>
      </c>
      <c r="BW132" s="2" t="s">
        <v>658</v>
      </c>
      <c r="BX132" s="2" t="s">
        <v>1604</v>
      </c>
      <c r="BY132" s="2" t="s">
        <v>141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210</v>
      </c>
      <c r="CH132" s="2" t="s">
        <v>170</v>
      </c>
      <c r="CI132" s="2" t="s">
        <v>132</v>
      </c>
      <c r="CJ132" s="2" t="s">
        <v>132</v>
      </c>
      <c r="CK132" s="2" t="s">
        <v>141</v>
      </c>
      <c r="CL132" s="2" t="s">
        <v>132</v>
      </c>
      <c r="CM132" s="4">
        <v>1</v>
      </c>
      <c r="CN132" s="8">
        <v>95.1</v>
      </c>
      <c r="CO132" s="4"/>
      <c r="CP132" s="8"/>
      <c r="CQ132" s="7"/>
      <c r="CR132" s="7"/>
      <c r="CS132" s="2" t="s">
        <v>138</v>
      </c>
      <c r="CT132" s="2" t="s">
        <v>129</v>
      </c>
      <c r="CU132" s="2" t="s">
        <v>1531</v>
      </c>
      <c r="CV132" s="2" t="s">
        <v>1605</v>
      </c>
      <c r="CW132" s="2" t="s">
        <v>141</v>
      </c>
      <c r="CX132" s="2" t="s">
        <v>132</v>
      </c>
      <c r="CY132" s="4">
        <v>1</v>
      </c>
      <c r="CZ132" s="8">
        <v>98.67</v>
      </c>
      <c r="DA132" s="4"/>
      <c r="DB132" s="8"/>
      <c r="DC132" s="7"/>
      <c r="DD132" s="7"/>
      <c r="DE132" s="2" t="s">
        <v>138</v>
      </c>
      <c r="DF132" s="2" t="s">
        <v>129</v>
      </c>
      <c r="DG132" s="2" t="s">
        <v>662</v>
      </c>
      <c r="DH132" s="2" t="s">
        <v>1606</v>
      </c>
      <c r="DI132" s="2" t="s">
        <v>141</v>
      </c>
      <c r="DJ132" s="2" t="s">
        <v>132</v>
      </c>
      <c r="DK132" s="4">
        <v>2</v>
      </c>
      <c r="DL132" s="8">
        <v>202.16</v>
      </c>
      <c r="DM132" s="4"/>
      <c r="DN132" s="8"/>
      <c r="DO132" s="7"/>
      <c r="DP132" s="7"/>
      <c r="DQ132" s="2" t="s">
        <v>138</v>
      </c>
      <c r="DR132" s="2" t="s">
        <v>129</v>
      </c>
      <c r="DS132" s="2" t="s">
        <v>249</v>
      </c>
      <c r="DT132" s="2" t="s">
        <v>248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129</v>
      </c>
      <c r="EE132" s="2" t="s">
        <v>1114</v>
      </c>
      <c r="EF132" s="2" t="s">
        <v>1607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168</v>
      </c>
      <c r="EP132" s="2" t="s">
        <v>129</v>
      </c>
      <c r="EQ132" s="2" t="s">
        <v>132</v>
      </c>
      <c r="ER132" s="2" t="s">
        <v>132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153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>
        <v>3</v>
      </c>
      <c r="FH132" s="8">
        <v>272.67</v>
      </c>
      <c r="FI132" s="4"/>
      <c r="FJ132" s="8"/>
      <c r="FK132" s="7"/>
      <c r="FL132" s="7"/>
      <c r="FM132" s="2" t="s">
        <v>138</v>
      </c>
      <c r="FN132" s="2" t="s">
        <v>129</v>
      </c>
      <c r="FO132" s="2" t="s">
        <v>194</v>
      </c>
      <c r="FP132" s="2" t="s">
        <v>466</v>
      </c>
      <c r="FQ132" s="2" t="s">
        <v>141</v>
      </c>
      <c r="FR132" s="2" t="s">
        <v>132</v>
      </c>
      <c r="FS132" s="4">
        <v>1</v>
      </c>
      <c r="FT132" s="8">
        <v>96.05</v>
      </c>
      <c r="FU132" s="4"/>
      <c r="FV132" s="8"/>
      <c r="FW132" s="7"/>
      <c r="FX132" s="7"/>
      <c r="FY132" s="2" t="s">
        <v>138</v>
      </c>
      <c r="FZ132" s="2" t="s">
        <v>129</v>
      </c>
      <c r="GA132" s="2" t="s">
        <v>1608</v>
      </c>
      <c r="GB132" s="2" t="s">
        <v>1609</v>
      </c>
      <c r="GC132" s="2" t="s">
        <v>141</v>
      </c>
      <c r="GD132" s="2" t="s">
        <v>132</v>
      </c>
      <c r="GE132" s="4">
        <v>7</v>
      </c>
      <c r="GF132" s="8">
        <v>589.12</v>
      </c>
      <c r="GG132" s="4"/>
      <c r="GH132" s="8"/>
      <c r="GI132" s="7"/>
      <c r="GJ132" s="7"/>
      <c r="GK132" s="2" t="s">
        <v>138</v>
      </c>
      <c r="GL132" s="2" t="s">
        <v>129</v>
      </c>
      <c r="GM132" s="2" t="s">
        <v>198</v>
      </c>
      <c r="GN132" s="2" t="s">
        <v>1264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159</v>
      </c>
      <c r="GX132" s="2" t="s">
        <v>129</v>
      </c>
      <c r="GY132" s="2" t="s">
        <v>132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129</v>
      </c>
      <c r="HK132" s="2" t="s">
        <v>1610</v>
      </c>
      <c r="HL132" s="2" t="s">
        <v>1611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129</v>
      </c>
      <c r="HW132" s="2" t="s">
        <v>1203</v>
      </c>
      <c r="HX132" s="2" t="s">
        <v>1612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138</v>
      </c>
      <c r="IH132" s="2" t="s">
        <v>129</v>
      </c>
      <c r="II132" s="2" t="s">
        <v>164</v>
      </c>
      <c r="IJ132" s="2" t="s">
        <v>132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153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129</v>
      </c>
      <c r="JG132" s="2" t="s">
        <v>591</v>
      </c>
      <c r="JH132" s="2" t="s">
        <v>1613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138</v>
      </c>
      <c r="KD132" s="2" t="s">
        <v>165</v>
      </c>
      <c r="KE132" s="2" t="s">
        <v>658</v>
      </c>
      <c r="KF132" s="2" t="s">
        <v>1614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168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169</v>
      </c>
      <c r="LN132" s="2" t="s">
        <v>129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168</v>
      </c>
      <c r="ML132" s="2" t="s">
        <v>129</v>
      </c>
      <c r="MM132" s="2" t="s">
        <v>132</v>
      </c>
      <c r="MN132" s="2" t="s">
        <v>132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129</v>
      </c>
      <c r="NK132" s="2" t="s">
        <v>132</v>
      </c>
      <c r="NL132" s="2" t="s">
        <v>132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170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138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138</v>
      </c>
      <c r="PR132" s="2" t="s">
        <v>170</v>
      </c>
      <c r="PS132" s="2" t="s">
        <v>209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138</v>
      </c>
      <c r="QP132" s="2" t="s">
        <v>170</v>
      </c>
      <c r="QQ132" s="2" t="s">
        <v>1541</v>
      </c>
      <c r="QR132" s="2" t="s">
        <v>1615</v>
      </c>
      <c r="QS132" s="2" t="s">
        <v>141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168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1170</v>
      </c>
      <c r="RG132" s="4"/>
      <c r="RH132" s="8"/>
      <c r="RI132" s="4"/>
      <c r="RJ132" s="8"/>
      <c r="RK132" s="7"/>
      <c r="RL132" s="7"/>
      <c r="RM132" s="2" t="s">
        <v>138</v>
      </c>
      <c r="RN132" s="2" t="s">
        <v>170</v>
      </c>
      <c r="RO132" s="2" t="s">
        <v>1616</v>
      </c>
      <c r="RP132" s="2" t="s">
        <v>215</v>
      </c>
      <c r="RQ132" s="2" t="s">
        <v>141</v>
      </c>
      <c r="RR132" s="2" t="s">
        <v>132</v>
      </c>
    </row>
    <row r="133">
      <c r="A133" s="2" t="s">
        <v>1617</v>
      </c>
      <c r="B133" s="2" t="s">
        <v>121</v>
      </c>
      <c r="C133" s="2" t="s">
        <v>1525</v>
      </c>
      <c r="D133" s="2" t="s">
        <v>510</v>
      </c>
      <c r="E133" s="2" t="s">
        <v>511</v>
      </c>
      <c r="F133" s="2" t="s">
        <v>1618</v>
      </c>
      <c r="G133" s="2" t="s">
        <v>1618</v>
      </c>
      <c r="H133" s="2" t="s">
        <v>1618</v>
      </c>
      <c r="I133" s="2" t="s">
        <v>1619</v>
      </c>
      <c r="J133" s="2" t="s">
        <v>127</v>
      </c>
      <c r="K133" s="2" t="s">
        <v>645</v>
      </c>
      <c r="L133" s="3">
        <v>94.62</v>
      </c>
      <c r="M133" s="3">
        <v>99.35</v>
      </c>
      <c r="N133" s="3">
        <v>214.99</v>
      </c>
      <c r="O133" s="2" t="s">
        <v>129</v>
      </c>
      <c r="P133" s="2" t="s">
        <v>130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132</v>
      </c>
      <c r="V133" s="2" t="s">
        <v>134</v>
      </c>
      <c r="W133" s="2" t="s">
        <v>719</v>
      </c>
      <c r="X133" s="2" t="s">
        <v>132</v>
      </c>
      <c r="Y133" s="2" t="s">
        <v>1252</v>
      </c>
      <c r="Z133" s="4">
        <v>113</v>
      </c>
      <c r="AA133" s="4">
        <f>=ROUNDDOWN(14.125,0)</f>
      </c>
      <c r="AB133" s="5">
        <v>8</v>
      </c>
      <c r="AC133" s="2" t="s">
        <v>405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62</v>
      </c>
      <c r="AQ133" s="8">
        <v>6649.94</v>
      </c>
      <c r="AR133" s="4"/>
      <c r="AS133" s="8"/>
      <c r="AT133" s="7"/>
      <c r="AU133" s="7"/>
      <c r="AV133" s="4">
        <v>62</v>
      </c>
      <c r="AW133" s="8">
        <v>6649.94</v>
      </c>
      <c r="AX133" s="4"/>
      <c r="AY133" s="8"/>
      <c r="AZ133" s="7"/>
      <c r="BA133" s="7"/>
      <c r="BB133" s="7">
        <v>1</v>
      </c>
      <c r="BC133" s="4">
        <v>83</v>
      </c>
      <c r="BD133" s="8">
        <v>8263.63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0.8047</v>
      </c>
      <c r="BJ133" s="4">
        <v>62</v>
      </c>
      <c r="BK133" s="8">
        <v>6649.94</v>
      </c>
      <c r="BL133" s="2" t="s">
        <v>1620</v>
      </c>
      <c r="BM133" s="7">
        <v>1</v>
      </c>
      <c r="BN133" s="7">
        <v>1</v>
      </c>
      <c r="BO133" s="4">
        <v>3</v>
      </c>
      <c r="BP133" s="8">
        <v>257.56</v>
      </c>
      <c r="BQ133" s="4"/>
      <c r="BR133" s="8"/>
      <c r="BS133" s="7"/>
      <c r="BT133" s="7"/>
      <c r="BU133" s="2" t="s">
        <v>138</v>
      </c>
      <c r="BV133" s="2" t="s">
        <v>129</v>
      </c>
      <c r="BW133" s="2" t="s">
        <v>1610</v>
      </c>
      <c r="BX133" s="2" t="s">
        <v>1621</v>
      </c>
      <c r="BY133" s="2" t="s">
        <v>141</v>
      </c>
      <c r="BZ133" s="2" t="s">
        <v>132</v>
      </c>
      <c r="CA133" s="4">
        <v>3</v>
      </c>
      <c r="CB133" s="8">
        <v>354.84</v>
      </c>
      <c r="CC133" s="4"/>
      <c r="CD133" s="8"/>
      <c r="CE133" s="7"/>
      <c r="CF133" s="7"/>
      <c r="CG133" s="2" t="s">
        <v>138</v>
      </c>
      <c r="CH133" s="2" t="s">
        <v>129</v>
      </c>
      <c r="CI133" s="2" t="s">
        <v>132</v>
      </c>
      <c r="CJ133" s="2" t="s">
        <v>1595</v>
      </c>
      <c r="CK133" s="2" t="s">
        <v>141</v>
      </c>
      <c r="CL133" s="2" t="s">
        <v>132</v>
      </c>
      <c r="CM133" s="4">
        <v>2</v>
      </c>
      <c r="CN133" s="8">
        <v>198.7</v>
      </c>
      <c r="CO133" s="4"/>
      <c r="CP133" s="8"/>
      <c r="CQ133" s="7"/>
      <c r="CR133" s="7"/>
      <c r="CS133" s="2" t="s">
        <v>138</v>
      </c>
      <c r="CT133" s="2" t="s">
        <v>129</v>
      </c>
      <c r="CU133" s="2" t="s">
        <v>1622</v>
      </c>
      <c r="CV133" s="2" t="s">
        <v>1610</v>
      </c>
      <c r="CW133" s="2" t="s">
        <v>141</v>
      </c>
      <c r="CX133" s="2" t="s">
        <v>132</v>
      </c>
      <c r="CY133" s="4">
        <v>22</v>
      </c>
      <c r="CZ133" s="8">
        <v>2561.9</v>
      </c>
      <c r="DA133" s="4"/>
      <c r="DB133" s="8"/>
      <c r="DC133" s="7"/>
      <c r="DD133" s="7"/>
      <c r="DE133" s="2" t="s">
        <v>138</v>
      </c>
      <c r="DF133" s="2" t="s">
        <v>129</v>
      </c>
      <c r="DG133" s="2" t="s">
        <v>1623</v>
      </c>
      <c r="DH133" s="2" t="s">
        <v>435</v>
      </c>
      <c r="DI133" s="2" t="s">
        <v>141</v>
      </c>
      <c r="DJ133" s="2" t="s">
        <v>132</v>
      </c>
      <c r="DK133" s="4">
        <v>1</v>
      </c>
      <c r="DL133" s="8">
        <v>119.88</v>
      </c>
      <c r="DM133" s="4"/>
      <c r="DN133" s="8"/>
      <c r="DO133" s="7"/>
      <c r="DP133" s="7"/>
      <c r="DQ133" s="2" t="s">
        <v>138</v>
      </c>
      <c r="DR133" s="2" t="s">
        <v>129</v>
      </c>
      <c r="DS133" s="2" t="s">
        <v>249</v>
      </c>
      <c r="DT133" s="2" t="s">
        <v>248</v>
      </c>
      <c r="DU133" s="2" t="s">
        <v>141</v>
      </c>
      <c r="DV133" s="2" t="s">
        <v>132</v>
      </c>
      <c r="DW133" s="4">
        <v>10</v>
      </c>
      <c r="DX133" s="8">
        <v>972.6</v>
      </c>
      <c r="DY133" s="4"/>
      <c r="DZ133" s="8"/>
      <c r="EA133" s="7"/>
      <c r="EB133" s="7"/>
      <c r="EC133" s="2" t="s">
        <v>138</v>
      </c>
      <c r="ED133" s="2" t="s">
        <v>129</v>
      </c>
      <c r="EE133" s="2" t="s">
        <v>1235</v>
      </c>
      <c r="EF133" s="2" t="s">
        <v>1624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168</v>
      </c>
      <c r="EP133" s="2" t="s">
        <v>129</v>
      </c>
      <c r="EQ133" s="2" t="s">
        <v>132</v>
      </c>
      <c r="ER133" s="2" t="s">
        <v>132</v>
      </c>
      <c r="ES133" s="2" t="s">
        <v>141</v>
      </c>
      <c r="ET133" s="2" t="s">
        <v>132</v>
      </c>
      <c r="EU133" s="4">
        <v>1</v>
      </c>
      <c r="EV133" s="8">
        <v>104.32</v>
      </c>
      <c r="EW133" s="4"/>
      <c r="EX133" s="8"/>
      <c r="EY133" s="7"/>
      <c r="EZ133" s="7"/>
      <c r="FA133" s="2" t="s">
        <v>138</v>
      </c>
      <c r="FB133" s="2" t="s">
        <v>129</v>
      </c>
      <c r="FC133" s="2" t="s">
        <v>464</v>
      </c>
      <c r="FD133" s="2" t="s">
        <v>1033</v>
      </c>
      <c r="FE133" s="2" t="s">
        <v>141</v>
      </c>
      <c r="FF133" s="2" t="s">
        <v>132</v>
      </c>
      <c r="FG133" s="4">
        <v>5</v>
      </c>
      <c r="FH133" s="8">
        <v>525.78</v>
      </c>
      <c r="FI133" s="4"/>
      <c r="FJ133" s="8"/>
      <c r="FK133" s="7"/>
      <c r="FL133" s="7"/>
      <c r="FM133" s="2" t="s">
        <v>138</v>
      </c>
      <c r="FN133" s="2" t="s">
        <v>129</v>
      </c>
      <c r="FO133" s="2" t="s">
        <v>154</v>
      </c>
      <c r="FP133" s="2" t="s">
        <v>1625</v>
      </c>
      <c r="FQ133" s="2" t="s">
        <v>141</v>
      </c>
      <c r="FR133" s="2" t="s">
        <v>132</v>
      </c>
      <c r="FS133" s="4">
        <v>4</v>
      </c>
      <c r="FT133" s="8">
        <v>453.56</v>
      </c>
      <c r="FU133" s="4"/>
      <c r="FV133" s="8"/>
      <c r="FW133" s="7"/>
      <c r="FX133" s="7"/>
      <c r="FY133" s="2" t="s">
        <v>138</v>
      </c>
      <c r="FZ133" s="2" t="s">
        <v>129</v>
      </c>
      <c r="GA133" s="2" t="s">
        <v>1626</v>
      </c>
      <c r="GB133" s="2" t="s">
        <v>1627</v>
      </c>
      <c r="GC133" s="2" t="s">
        <v>141</v>
      </c>
      <c r="GD133" s="2" t="s">
        <v>132</v>
      </c>
      <c r="GE133" s="4">
        <v>10</v>
      </c>
      <c r="GF133" s="8">
        <v>993.5</v>
      </c>
      <c r="GG133" s="4"/>
      <c r="GH133" s="8"/>
      <c r="GI133" s="7"/>
      <c r="GJ133" s="7"/>
      <c r="GK133" s="2" t="s">
        <v>138</v>
      </c>
      <c r="GL133" s="2" t="s">
        <v>129</v>
      </c>
      <c r="GM133" s="2" t="s">
        <v>198</v>
      </c>
      <c r="GN133" s="2" t="s">
        <v>317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159</v>
      </c>
      <c r="GX133" s="2" t="s">
        <v>129</v>
      </c>
      <c r="GY133" s="2" t="s">
        <v>132</v>
      </c>
      <c r="GZ133" s="2" t="s">
        <v>132</v>
      </c>
      <c r="HA133" s="2" t="s">
        <v>141</v>
      </c>
      <c r="HB133" s="2" t="s">
        <v>132</v>
      </c>
      <c r="HC133" s="4">
        <v>1</v>
      </c>
      <c r="HD133" s="8">
        <v>107.3</v>
      </c>
      <c r="HE133" s="4"/>
      <c r="HF133" s="8"/>
      <c r="HG133" s="7"/>
      <c r="HH133" s="7"/>
      <c r="HI133" s="2" t="s">
        <v>138</v>
      </c>
      <c r="HJ133" s="2" t="s">
        <v>129</v>
      </c>
      <c r="HK133" s="2" t="s">
        <v>260</v>
      </c>
      <c r="HL133" s="2" t="s">
        <v>543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129</v>
      </c>
      <c r="HW133" s="2" t="s">
        <v>1628</v>
      </c>
      <c r="HX133" s="2" t="s">
        <v>262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129</v>
      </c>
      <c r="II133" s="2" t="s">
        <v>164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153</v>
      </c>
      <c r="IT133" s="2" t="s">
        <v>129</v>
      </c>
      <c r="IU133" s="2" t="s">
        <v>132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129</v>
      </c>
      <c r="JG133" s="2" t="s">
        <v>1622</v>
      </c>
      <c r="JH133" s="2" t="s">
        <v>386</v>
      </c>
      <c r="JI133" s="2" t="s">
        <v>141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138</v>
      </c>
      <c r="KD133" s="2" t="s">
        <v>165</v>
      </c>
      <c r="KE133" s="2" t="s">
        <v>1623</v>
      </c>
      <c r="KF133" s="2" t="s">
        <v>1629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129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168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169</v>
      </c>
      <c r="LN133" s="2" t="s">
        <v>129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168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129</v>
      </c>
      <c r="MM133" s="2" t="s">
        <v>132</v>
      </c>
      <c r="MN133" s="2" t="s">
        <v>132</v>
      </c>
      <c r="MO133" s="2" t="s">
        <v>141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129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170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138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129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138</v>
      </c>
      <c r="PR133" s="2" t="s">
        <v>170</v>
      </c>
      <c r="PS133" s="2" t="s">
        <v>171</v>
      </c>
      <c r="PT133" s="2" t="s">
        <v>337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170</v>
      </c>
      <c r="QQ133" s="2" t="s">
        <v>173</v>
      </c>
      <c r="QR133" s="2" t="s">
        <v>1630</v>
      </c>
      <c r="QS133" s="2" t="s">
        <v>141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168</v>
      </c>
      <c r="RB133" s="2" t="s">
        <v>129</v>
      </c>
      <c r="RC133" s="2" t="s">
        <v>132</v>
      </c>
      <c r="RD133" s="2" t="s">
        <v>132</v>
      </c>
      <c r="RE133" s="2" t="s">
        <v>141</v>
      </c>
      <c r="RF133" s="2" t="s">
        <v>1170</v>
      </c>
      <c r="RG133" s="4"/>
      <c r="RH133" s="8"/>
      <c r="RI133" s="4"/>
      <c r="RJ133" s="8"/>
      <c r="RK133" s="7"/>
      <c r="RL133" s="7"/>
      <c r="RM133" s="2" t="s">
        <v>138</v>
      </c>
      <c r="RN133" s="2" t="s">
        <v>170</v>
      </c>
      <c r="RO133" s="2" t="s">
        <v>1631</v>
      </c>
      <c r="RP133" s="2" t="s">
        <v>1632</v>
      </c>
      <c r="RQ133" s="2" t="s">
        <v>141</v>
      </c>
      <c r="RR133" s="2" t="s">
        <v>132</v>
      </c>
    </row>
    <row r="134">
      <c r="A134" s="2" t="s">
        <v>1633</v>
      </c>
      <c r="B134" s="2" t="s">
        <v>121</v>
      </c>
      <c r="C134" s="2" t="s">
        <v>1525</v>
      </c>
      <c r="D134" s="2" t="s">
        <v>510</v>
      </c>
      <c r="E134" s="2" t="s">
        <v>511</v>
      </c>
      <c r="F134" s="2" t="s">
        <v>1618</v>
      </c>
      <c r="G134" s="2" t="s">
        <v>1618</v>
      </c>
      <c r="H134" s="2" t="s">
        <v>1618</v>
      </c>
      <c r="I134" s="2" t="s">
        <v>1619</v>
      </c>
      <c r="J134" s="2" t="s">
        <v>127</v>
      </c>
      <c r="K134" s="2" t="s">
        <v>316</v>
      </c>
      <c r="L134" s="3">
        <v>102.85</v>
      </c>
      <c r="M134" s="3">
        <v>107.99</v>
      </c>
      <c r="N134" s="3">
        <v>214.99</v>
      </c>
      <c r="O134" s="2" t="s">
        <v>129</v>
      </c>
      <c r="P134" s="2" t="s">
        <v>271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873</v>
      </c>
      <c r="V134" s="2" t="s">
        <v>181</v>
      </c>
      <c r="W134" s="2" t="s">
        <v>135</v>
      </c>
      <c r="X134" s="2" t="s">
        <v>132</v>
      </c>
      <c r="Y134" s="2" t="s">
        <v>1634</v>
      </c>
      <c r="Z134" s="4">
        <v>109</v>
      </c>
      <c r="AA134" s="4">
        <f>=ROUNDDOWN(47.3913043478261,0)</f>
      </c>
      <c r="AB134" s="5">
        <v>2.3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21</v>
      </c>
      <c r="AQ134" s="8">
        <v>1613.69</v>
      </c>
      <c r="AR134" s="4"/>
      <c r="AS134" s="8"/>
      <c r="AT134" s="7"/>
      <c r="AU134" s="7"/>
      <c r="AV134" s="4">
        <v>21</v>
      </c>
      <c r="AW134" s="8">
        <v>1613.69</v>
      </c>
      <c r="AX134" s="4"/>
      <c r="AY134" s="8"/>
      <c r="AZ134" s="7"/>
      <c r="BA134" s="7"/>
      <c r="BB134" s="7">
        <v>1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0.1953</v>
      </c>
      <c r="BJ134" s="4">
        <v>21</v>
      </c>
      <c r="BK134" s="8">
        <v>1613.69</v>
      </c>
      <c r="BL134" s="2" t="s">
        <v>1635</v>
      </c>
      <c r="BM134" s="7">
        <v>1</v>
      </c>
      <c r="BN134" s="7">
        <v>1</v>
      </c>
      <c r="BO134" s="4">
        <v>8</v>
      </c>
      <c r="BP134" s="8">
        <v>313.36</v>
      </c>
      <c r="BQ134" s="4"/>
      <c r="BR134" s="8"/>
      <c r="BS134" s="7"/>
      <c r="BT134" s="7"/>
      <c r="BU134" s="2" t="s">
        <v>138</v>
      </c>
      <c r="BV134" s="2" t="s">
        <v>129</v>
      </c>
      <c r="BW134" s="2" t="s">
        <v>1534</v>
      </c>
      <c r="BX134" s="2" t="s">
        <v>1636</v>
      </c>
      <c r="BY134" s="2" t="s">
        <v>141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1168</v>
      </c>
      <c r="CH134" s="2" t="s">
        <v>129</v>
      </c>
      <c r="CI134" s="2" t="s">
        <v>132</v>
      </c>
      <c r="CJ134" s="2" t="s">
        <v>132</v>
      </c>
      <c r="CK134" s="2" t="s">
        <v>141</v>
      </c>
      <c r="CL134" s="2" t="s">
        <v>132</v>
      </c>
      <c r="CM134" s="4">
        <v>1</v>
      </c>
      <c r="CN134" s="8">
        <v>147.36</v>
      </c>
      <c r="CO134" s="4"/>
      <c r="CP134" s="8"/>
      <c r="CQ134" s="7"/>
      <c r="CR134" s="7"/>
      <c r="CS134" s="2" t="s">
        <v>138</v>
      </c>
      <c r="CT134" s="2" t="s">
        <v>129</v>
      </c>
      <c r="CU134" s="2" t="s">
        <v>1634</v>
      </c>
      <c r="CV134" s="2" t="s">
        <v>185</v>
      </c>
      <c r="CW134" s="2" t="s">
        <v>141</v>
      </c>
      <c r="CX134" s="2" t="s">
        <v>132</v>
      </c>
      <c r="CY134" s="4">
        <v>3</v>
      </c>
      <c r="CZ134" s="8">
        <v>244.56</v>
      </c>
      <c r="DA134" s="4"/>
      <c r="DB134" s="8"/>
      <c r="DC134" s="7"/>
      <c r="DD134" s="7"/>
      <c r="DE134" s="2" t="s">
        <v>138</v>
      </c>
      <c r="DF134" s="2" t="s">
        <v>129</v>
      </c>
      <c r="DG134" s="2" t="s">
        <v>1634</v>
      </c>
      <c r="DH134" s="2" t="s">
        <v>1637</v>
      </c>
      <c r="DI134" s="2" t="s">
        <v>141</v>
      </c>
      <c r="DJ134" s="2" t="s">
        <v>132</v>
      </c>
      <c r="DK134" s="4">
        <v>1</v>
      </c>
      <c r="DL134" s="8">
        <v>119.88</v>
      </c>
      <c r="DM134" s="4"/>
      <c r="DN134" s="8"/>
      <c r="DO134" s="7"/>
      <c r="DP134" s="7"/>
      <c r="DQ134" s="2" t="s">
        <v>138</v>
      </c>
      <c r="DR134" s="2" t="s">
        <v>129</v>
      </c>
      <c r="DS134" s="2" t="s">
        <v>187</v>
      </c>
      <c r="DT134" s="2" t="s">
        <v>1638</v>
      </c>
      <c r="DU134" s="2" t="s">
        <v>141</v>
      </c>
      <c r="DV134" s="2" t="s">
        <v>132</v>
      </c>
      <c r="DW134" s="4">
        <v>3</v>
      </c>
      <c r="DX134" s="8">
        <v>291.78</v>
      </c>
      <c r="DY134" s="4"/>
      <c r="DZ134" s="8"/>
      <c r="EA134" s="7"/>
      <c r="EB134" s="7"/>
      <c r="EC134" s="2" t="s">
        <v>138</v>
      </c>
      <c r="ED134" s="2" t="s">
        <v>129</v>
      </c>
      <c r="EE134" s="2" t="s">
        <v>1598</v>
      </c>
      <c r="EF134" s="2" t="s">
        <v>258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168</v>
      </c>
      <c r="EP134" s="2" t="s">
        <v>129</v>
      </c>
      <c r="EQ134" s="2" t="s">
        <v>132</v>
      </c>
      <c r="ER134" s="2" t="s">
        <v>132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138</v>
      </c>
      <c r="FB134" s="2" t="s">
        <v>170</v>
      </c>
      <c r="FC134" s="2" t="s">
        <v>193</v>
      </c>
      <c r="FD134" s="2" t="s">
        <v>1639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168</v>
      </c>
      <c r="FN134" s="2" t="s">
        <v>129</v>
      </c>
      <c r="FO134" s="2" t="s">
        <v>132</v>
      </c>
      <c r="FP134" s="2" t="s">
        <v>132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138</v>
      </c>
      <c r="FZ134" s="2" t="s">
        <v>129</v>
      </c>
      <c r="GA134" s="2" t="s">
        <v>196</v>
      </c>
      <c r="GB134" s="2" t="s">
        <v>265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168</v>
      </c>
      <c r="GL134" s="2" t="s">
        <v>129</v>
      </c>
      <c r="GM134" s="2" t="s">
        <v>132</v>
      </c>
      <c r="GN134" s="2" t="s">
        <v>132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159</v>
      </c>
      <c r="GX134" s="2" t="s">
        <v>129</v>
      </c>
      <c r="GY134" s="2" t="s">
        <v>132</v>
      </c>
      <c r="GZ134" s="2" t="s">
        <v>132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138</v>
      </c>
      <c r="HJ134" s="2" t="s">
        <v>129</v>
      </c>
      <c r="HK134" s="2" t="s">
        <v>1504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153</v>
      </c>
      <c r="HV134" s="2" t="s">
        <v>129</v>
      </c>
      <c r="HW134" s="2" t="s">
        <v>705</v>
      </c>
      <c r="HX134" s="2" t="s">
        <v>132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132</v>
      </c>
      <c r="IH134" s="2" t="s">
        <v>132</v>
      </c>
      <c r="II134" s="2" t="s">
        <v>132</v>
      </c>
      <c r="IJ134" s="2" t="s">
        <v>132</v>
      </c>
      <c r="IK134" s="2" t="s">
        <v>132</v>
      </c>
      <c r="IL134" s="2" t="s">
        <v>132</v>
      </c>
      <c r="IM134" s="4">
        <v>5</v>
      </c>
      <c r="IN134" s="8">
        <v>496.75</v>
      </c>
      <c r="IO134" s="4"/>
      <c r="IP134" s="8"/>
      <c r="IQ134" s="7"/>
      <c r="IR134" s="7"/>
      <c r="IS134" s="2" t="s">
        <v>138</v>
      </c>
      <c r="IT134" s="2" t="s">
        <v>129</v>
      </c>
      <c r="IU134" s="2" t="s">
        <v>205</v>
      </c>
      <c r="IV134" s="2" t="s">
        <v>801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129</v>
      </c>
      <c r="JG134" s="2" t="s">
        <v>1634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132</v>
      </c>
      <c r="JR134" s="2" t="s">
        <v>132</v>
      </c>
      <c r="JS134" s="2" t="s">
        <v>132</v>
      </c>
      <c r="JT134" s="2" t="s">
        <v>132</v>
      </c>
      <c r="JU134" s="2" t="s">
        <v>132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138</v>
      </c>
      <c r="KD134" s="2" t="s">
        <v>165</v>
      </c>
      <c r="KE134" s="2" t="s">
        <v>207</v>
      </c>
      <c r="KF134" s="2" t="s">
        <v>1640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129</v>
      </c>
      <c r="KQ134" s="2" t="s">
        <v>132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168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169</v>
      </c>
      <c r="LN134" s="2" t="s">
        <v>129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168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169</v>
      </c>
      <c r="MX134" s="2" t="s">
        <v>129</v>
      </c>
      <c r="MY134" s="2" t="s">
        <v>132</v>
      </c>
      <c r="MZ134" s="2" t="s">
        <v>132</v>
      </c>
      <c r="NA134" s="2" t="s">
        <v>141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129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170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169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168</v>
      </c>
      <c r="OT134" s="2" t="s">
        <v>129</v>
      </c>
      <c r="OU134" s="2" t="s">
        <v>132</v>
      </c>
      <c r="OV134" s="2" t="s">
        <v>132</v>
      </c>
      <c r="OW134" s="2" t="s">
        <v>141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168</v>
      </c>
      <c r="PR134" s="2" t="s">
        <v>129</v>
      </c>
      <c r="PS134" s="2" t="s">
        <v>132</v>
      </c>
      <c r="PT134" s="2" t="s">
        <v>132</v>
      </c>
      <c r="PU134" s="2" t="s">
        <v>141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168</v>
      </c>
      <c r="QP134" s="2" t="s">
        <v>170</v>
      </c>
      <c r="QQ134" s="2" t="s">
        <v>132</v>
      </c>
      <c r="QR134" s="2" t="s">
        <v>132</v>
      </c>
      <c r="QS134" s="2" t="s">
        <v>141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168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1170</v>
      </c>
      <c r="RG134" s="4"/>
      <c r="RH134" s="8"/>
      <c r="RI134" s="4"/>
      <c r="RJ134" s="8"/>
      <c r="RK134" s="7"/>
      <c r="RL134" s="7"/>
      <c r="RM134" s="2" t="s">
        <v>138</v>
      </c>
      <c r="RN134" s="2" t="s">
        <v>170</v>
      </c>
      <c r="RO134" s="2" t="s">
        <v>211</v>
      </c>
      <c r="RP134" s="2" t="s">
        <v>1012</v>
      </c>
      <c r="RQ134" s="2" t="s">
        <v>141</v>
      </c>
      <c r="RR134" s="2" t="s">
        <v>132</v>
      </c>
    </row>
    <row r="135">
      <c r="A135" s="2" t="s">
        <v>1641</v>
      </c>
      <c r="B135" s="2" t="s">
        <v>121</v>
      </c>
      <c r="C135" s="2" t="s">
        <v>1525</v>
      </c>
      <c r="D135" s="2" t="s">
        <v>510</v>
      </c>
      <c r="E135" s="2" t="s">
        <v>511</v>
      </c>
      <c r="F135" s="2" t="s">
        <v>1642</v>
      </c>
      <c r="G135" s="2" t="s">
        <v>1642</v>
      </c>
      <c r="H135" s="2" t="s">
        <v>1642</v>
      </c>
      <c r="I135" s="2" t="s">
        <v>1643</v>
      </c>
      <c r="J135" s="2" t="s">
        <v>127</v>
      </c>
      <c r="K135" s="2" t="s">
        <v>687</v>
      </c>
      <c r="L135" s="3">
        <v>67.1</v>
      </c>
      <c r="M135" s="3">
        <v>70.46</v>
      </c>
      <c r="N135" s="3">
        <v>139.99</v>
      </c>
      <c r="O135" s="2" t="s">
        <v>129</v>
      </c>
      <c r="P135" s="2" t="s">
        <v>179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873</v>
      </c>
      <c r="V135" s="2" t="s">
        <v>134</v>
      </c>
      <c r="W135" s="2" t="s">
        <v>719</v>
      </c>
      <c r="X135" s="2" t="s">
        <v>132</v>
      </c>
      <c r="Y135" s="2" t="s">
        <v>1644</v>
      </c>
      <c r="Z135" s="4">
        <v>269</v>
      </c>
      <c r="AA135" s="4">
        <f>=ROUNDDOWN(44.8333333333333,0)</f>
      </c>
      <c r="AB135" s="5">
        <v>6</v>
      </c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40</v>
      </c>
      <c r="AQ135" s="8">
        <v>2844.07</v>
      </c>
      <c r="AR135" s="4"/>
      <c r="AS135" s="8"/>
      <c r="AT135" s="7"/>
      <c r="AU135" s="7"/>
      <c r="AV135" s="4">
        <v>40</v>
      </c>
      <c r="AW135" s="8">
        <v>2844.07</v>
      </c>
      <c r="AX135" s="4"/>
      <c r="AY135" s="8"/>
      <c r="AZ135" s="7"/>
      <c r="BA135" s="7"/>
      <c r="BB135" s="7">
        <v>1</v>
      </c>
      <c r="BC135" s="4">
        <v>40</v>
      </c>
      <c r="BD135" s="8">
        <v>2844.07</v>
      </c>
      <c r="BE135" s="4"/>
      <c r="BF135" s="8"/>
      <c r="BG135" s="7"/>
      <c r="BH135" s="7"/>
      <c r="BI135" s="7">
        <v>1</v>
      </c>
      <c r="BJ135" s="4">
        <v>40</v>
      </c>
      <c r="BK135" s="8">
        <v>2844.07</v>
      </c>
      <c r="BL135" s="2" t="s">
        <v>1645</v>
      </c>
      <c r="BM135" s="7">
        <v>1</v>
      </c>
      <c r="BN135" s="7">
        <v>1</v>
      </c>
      <c r="BO135" s="4">
        <v>7</v>
      </c>
      <c r="BP135" s="8">
        <v>428.95</v>
      </c>
      <c r="BQ135" s="4"/>
      <c r="BR135" s="8"/>
      <c r="BS135" s="7"/>
      <c r="BT135" s="7"/>
      <c r="BU135" s="2" t="s">
        <v>138</v>
      </c>
      <c r="BV135" s="2" t="s">
        <v>129</v>
      </c>
      <c r="BW135" s="2" t="s">
        <v>435</v>
      </c>
      <c r="BX135" s="2" t="s">
        <v>1363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210</v>
      </c>
      <c r="CH135" s="2" t="s">
        <v>170</v>
      </c>
      <c r="CI135" s="2" t="s">
        <v>132</v>
      </c>
      <c r="CJ135" s="2" t="s">
        <v>132</v>
      </c>
      <c r="CK135" s="2" t="s">
        <v>141</v>
      </c>
      <c r="CL135" s="2" t="s">
        <v>132</v>
      </c>
      <c r="CM135" s="4">
        <v>4</v>
      </c>
      <c r="CN135" s="8">
        <v>319.79</v>
      </c>
      <c r="CO135" s="4"/>
      <c r="CP135" s="8"/>
      <c r="CQ135" s="7"/>
      <c r="CR135" s="7"/>
      <c r="CS135" s="2" t="s">
        <v>138</v>
      </c>
      <c r="CT135" s="2" t="s">
        <v>129</v>
      </c>
      <c r="CU135" s="2" t="s">
        <v>1646</v>
      </c>
      <c r="CV135" s="2" t="s">
        <v>1647</v>
      </c>
      <c r="CW135" s="2" t="s">
        <v>141</v>
      </c>
      <c r="CX135" s="2" t="s">
        <v>132</v>
      </c>
      <c r="CY135" s="4">
        <v>4</v>
      </c>
      <c r="CZ135" s="8">
        <v>301.76</v>
      </c>
      <c r="DA135" s="4"/>
      <c r="DB135" s="8"/>
      <c r="DC135" s="7"/>
      <c r="DD135" s="7"/>
      <c r="DE135" s="2" t="s">
        <v>138</v>
      </c>
      <c r="DF135" s="2" t="s">
        <v>129</v>
      </c>
      <c r="DG135" s="2" t="s">
        <v>1647</v>
      </c>
      <c r="DH135" s="2" t="s">
        <v>531</v>
      </c>
      <c r="DI135" s="2" t="s">
        <v>141</v>
      </c>
      <c r="DJ135" s="2" t="s">
        <v>132</v>
      </c>
      <c r="DK135" s="4">
        <v>1</v>
      </c>
      <c r="DL135" s="8">
        <v>79.05</v>
      </c>
      <c r="DM135" s="4"/>
      <c r="DN135" s="8"/>
      <c r="DO135" s="7"/>
      <c r="DP135" s="7"/>
      <c r="DQ135" s="2" t="s">
        <v>138</v>
      </c>
      <c r="DR135" s="2" t="s">
        <v>129</v>
      </c>
      <c r="DS135" s="2" t="s">
        <v>249</v>
      </c>
      <c r="DT135" s="2" t="s">
        <v>423</v>
      </c>
      <c r="DU135" s="2" t="s">
        <v>141</v>
      </c>
      <c r="DV135" s="2" t="s">
        <v>132</v>
      </c>
      <c r="DW135" s="4">
        <v>6</v>
      </c>
      <c r="DX135" s="8">
        <v>418.8</v>
      </c>
      <c r="DY135" s="4"/>
      <c r="DZ135" s="8"/>
      <c r="EA135" s="7"/>
      <c r="EB135" s="7"/>
      <c r="EC135" s="2" t="s">
        <v>138</v>
      </c>
      <c r="ED135" s="2" t="s">
        <v>129</v>
      </c>
      <c r="EE135" s="2" t="s">
        <v>1235</v>
      </c>
      <c r="EF135" s="2" t="s">
        <v>960</v>
      </c>
      <c r="EG135" s="2" t="s">
        <v>141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168</v>
      </c>
      <c r="EP135" s="2" t="s">
        <v>129</v>
      </c>
      <c r="EQ135" s="2" t="s">
        <v>132</v>
      </c>
      <c r="ER135" s="2" t="s">
        <v>132</v>
      </c>
      <c r="ES135" s="2" t="s">
        <v>141</v>
      </c>
      <c r="ET135" s="2" t="s">
        <v>132</v>
      </c>
      <c r="EU135" s="4">
        <v>13</v>
      </c>
      <c r="EV135" s="8">
        <v>939.77</v>
      </c>
      <c r="EW135" s="4"/>
      <c r="EX135" s="8"/>
      <c r="EY135" s="7"/>
      <c r="EZ135" s="7"/>
      <c r="FA135" s="2" t="s">
        <v>138</v>
      </c>
      <c r="FB135" s="2" t="s">
        <v>129</v>
      </c>
      <c r="FC135" s="2" t="s">
        <v>1175</v>
      </c>
      <c r="FD135" s="2" t="s">
        <v>1648</v>
      </c>
      <c r="FE135" s="2" t="s">
        <v>141</v>
      </c>
      <c r="FF135" s="2" t="s">
        <v>132</v>
      </c>
      <c r="FG135" s="4">
        <v>2</v>
      </c>
      <c r="FH135" s="8">
        <v>144.57</v>
      </c>
      <c r="FI135" s="4"/>
      <c r="FJ135" s="8"/>
      <c r="FK135" s="7"/>
      <c r="FL135" s="7"/>
      <c r="FM135" s="2" t="s">
        <v>138</v>
      </c>
      <c r="FN135" s="2" t="s">
        <v>129</v>
      </c>
      <c r="FO135" s="2" t="s">
        <v>154</v>
      </c>
      <c r="FP135" s="2" t="s">
        <v>1561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138</v>
      </c>
      <c r="FZ135" s="2" t="s">
        <v>129</v>
      </c>
      <c r="GA135" s="2" t="s">
        <v>1626</v>
      </c>
      <c r="GB135" s="2" t="s">
        <v>1649</v>
      </c>
      <c r="GC135" s="2" t="s">
        <v>141</v>
      </c>
      <c r="GD135" s="2" t="s">
        <v>132</v>
      </c>
      <c r="GE135" s="4">
        <v>3</v>
      </c>
      <c r="GF135" s="8">
        <v>211.38</v>
      </c>
      <c r="GG135" s="4"/>
      <c r="GH135" s="8"/>
      <c r="GI135" s="7"/>
      <c r="GJ135" s="7"/>
      <c r="GK135" s="2" t="s">
        <v>138</v>
      </c>
      <c r="GL135" s="2" t="s">
        <v>129</v>
      </c>
      <c r="GM135" s="2" t="s">
        <v>198</v>
      </c>
      <c r="GN135" s="2" t="s">
        <v>1650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159</v>
      </c>
      <c r="GX135" s="2" t="s">
        <v>129</v>
      </c>
      <c r="GY135" s="2" t="s">
        <v>132</v>
      </c>
      <c r="GZ135" s="2" t="s">
        <v>132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129</v>
      </c>
      <c r="HK135" s="2" t="s">
        <v>160</v>
      </c>
      <c r="HL135" s="2" t="s">
        <v>447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129</v>
      </c>
      <c r="HW135" s="2" t="s">
        <v>1628</v>
      </c>
      <c r="HX135" s="2" t="s">
        <v>262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129</v>
      </c>
      <c r="II135" s="2" t="s">
        <v>164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153</v>
      </c>
      <c r="IT135" s="2" t="s">
        <v>129</v>
      </c>
      <c r="IU135" s="2" t="s">
        <v>132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129</v>
      </c>
      <c r="JG135" s="2" t="s">
        <v>1646</v>
      </c>
      <c r="JH135" s="2" t="s">
        <v>531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132</v>
      </c>
      <c r="JR135" s="2" t="s">
        <v>132</v>
      </c>
      <c r="JS135" s="2" t="s">
        <v>132</v>
      </c>
      <c r="JT135" s="2" t="s">
        <v>132</v>
      </c>
      <c r="JU135" s="2" t="s">
        <v>132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138</v>
      </c>
      <c r="KD135" s="2" t="s">
        <v>165</v>
      </c>
      <c r="KE135" s="2" t="s">
        <v>1651</v>
      </c>
      <c r="KF135" s="2" t="s">
        <v>1652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168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129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168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129</v>
      </c>
      <c r="MM135" s="2" t="s">
        <v>132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129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168</v>
      </c>
      <c r="NV135" s="2" t="s">
        <v>170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138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129</v>
      </c>
      <c r="OU135" s="2" t="s">
        <v>132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138</v>
      </c>
      <c r="PR135" s="2" t="s">
        <v>170</v>
      </c>
      <c r="PS135" s="2" t="s">
        <v>171</v>
      </c>
      <c r="PT135" s="2" t="s">
        <v>1653</v>
      </c>
      <c r="PU135" s="2" t="s">
        <v>141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170</v>
      </c>
      <c r="QQ135" s="2" t="s">
        <v>1111</v>
      </c>
      <c r="QR135" s="2" t="s">
        <v>1654</v>
      </c>
      <c r="QS135" s="2" t="s">
        <v>141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168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1170</v>
      </c>
      <c r="RG135" s="4"/>
      <c r="RH135" s="8"/>
      <c r="RI135" s="4"/>
      <c r="RJ135" s="8"/>
      <c r="RK135" s="7"/>
      <c r="RL135" s="7"/>
      <c r="RM135" s="2" t="s">
        <v>138</v>
      </c>
      <c r="RN135" s="2" t="s">
        <v>170</v>
      </c>
      <c r="RO135" s="2" t="s">
        <v>1631</v>
      </c>
      <c r="RP135" s="2" t="s">
        <v>1034</v>
      </c>
      <c r="RQ135" s="2" t="s">
        <v>141</v>
      </c>
      <c r="RR135" s="2" t="s">
        <v>132</v>
      </c>
    </row>
    <row r="136">
      <c r="A136" s="2" t="s">
        <v>1655</v>
      </c>
      <c r="B136" s="2" t="s">
        <v>121</v>
      </c>
      <c r="C136" s="2" t="s">
        <v>1525</v>
      </c>
      <c r="D136" s="2" t="s">
        <v>510</v>
      </c>
      <c r="E136" s="2" t="s">
        <v>511</v>
      </c>
      <c r="F136" s="2" t="s">
        <v>1656</v>
      </c>
      <c r="G136" s="2" t="s">
        <v>1656</v>
      </c>
      <c r="H136" s="2" t="s">
        <v>1656</v>
      </c>
      <c r="I136" s="2" t="s">
        <v>1657</v>
      </c>
      <c r="J136" s="2" t="s">
        <v>127</v>
      </c>
      <c r="K136" s="2" t="s">
        <v>1569</v>
      </c>
      <c r="L136" s="3">
        <v>26.6</v>
      </c>
      <c r="M136" s="3">
        <v>27.93</v>
      </c>
      <c r="N136" s="3">
        <v>59.99</v>
      </c>
      <c r="O136" s="2" t="s">
        <v>129</v>
      </c>
      <c r="P136" s="2" t="s">
        <v>179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132</v>
      </c>
      <c r="V136" s="2" t="s">
        <v>181</v>
      </c>
      <c r="W136" s="2" t="s">
        <v>135</v>
      </c>
      <c r="X136" s="2" t="s">
        <v>132</v>
      </c>
      <c r="Y136" s="2" t="s">
        <v>1658</v>
      </c>
      <c r="Z136" s="4">
        <v>274</v>
      </c>
      <c r="AA136" s="4">
        <f>=ROUNDDOWN(24.9090909090909,0)</f>
      </c>
      <c r="AB136" s="5">
        <v>11</v>
      </c>
      <c r="AC136" s="2" t="s">
        <v>405</v>
      </c>
      <c r="AD136" s="4">
        <v>160</v>
      </c>
      <c r="AE136" s="4">
        <v>160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78</v>
      </c>
      <c r="AQ136" s="8">
        <v>2541.66</v>
      </c>
      <c r="AR136" s="4"/>
      <c r="AS136" s="8"/>
      <c r="AT136" s="7"/>
      <c r="AU136" s="7"/>
      <c r="AV136" s="4">
        <v>78</v>
      </c>
      <c r="AW136" s="8">
        <v>2541.66</v>
      </c>
      <c r="AX136" s="4"/>
      <c r="AY136" s="8"/>
      <c r="AZ136" s="7"/>
      <c r="BA136" s="7"/>
      <c r="BB136" s="7">
        <v>1</v>
      </c>
      <c r="BC136" s="4">
        <v>78</v>
      </c>
      <c r="BD136" s="8">
        <v>2541.66</v>
      </c>
      <c r="BE136" s="4"/>
      <c r="BF136" s="8"/>
      <c r="BG136" s="7"/>
      <c r="BH136" s="7"/>
      <c r="BI136" s="7">
        <v>1</v>
      </c>
      <c r="BJ136" s="4">
        <v>78</v>
      </c>
      <c r="BK136" s="8">
        <v>2541.66</v>
      </c>
      <c r="BL136" s="2" t="s">
        <v>1659</v>
      </c>
      <c r="BM136" s="7">
        <v>1</v>
      </c>
      <c r="BN136" s="7">
        <v>1</v>
      </c>
      <c r="BO136" s="4">
        <v>12</v>
      </c>
      <c r="BP136" s="8">
        <v>361.03</v>
      </c>
      <c r="BQ136" s="4"/>
      <c r="BR136" s="8"/>
      <c r="BS136" s="7"/>
      <c r="BT136" s="7"/>
      <c r="BU136" s="2" t="s">
        <v>138</v>
      </c>
      <c r="BV136" s="2" t="s">
        <v>129</v>
      </c>
      <c r="BW136" s="2" t="s">
        <v>833</v>
      </c>
      <c r="BX136" s="2" t="s">
        <v>1660</v>
      </c>
      <c r="BY136" s="2" t="s">
        <v>141</v>
      </c>
      <c r="BZ136" s="2" t="s">
        <v>132</v>
      </c>
      <c r="CA136" s="4">
        <v>11</v>
      </c>
      <c r="CB136" s="8">
        <v>354.2</v>
      </c>
      <c r="CC136" s="4"/>
      <c r="CD136" s="8"/>
      <c r="CE136" s="7"/>
      <c r="CF136" s="7"/>
      <c r="CG136" s="2" t="s">
        <v>138</v>
      </c>
      <c r="CH136" s="2" t="s">
        <v>129</v>
      </c>
      <c r="CI136" s="2" t="s">
        <v>132</v>
      </c>
      <c r="CJ136" s="2" t="s">
        <v>132</v>
      </c>
      <c r="CK136" s="2" t="s">
        <v>141</v>
      </c>
      <c r="CL136" s="2" t="s">
        <v>132</v>
      </c>
      <c r="CM136" s="4">
        <v>8</v>
      </c>
      <c r="CN136" s="8">
        <v>308.9</v>
      </c>
      <c r="CO136" s="4"/>
      <c r="CP136" s="8"/>
      <c r="CQ136" s="7"/>
      <c r="CR136" s="7"/>
      <c r="CS136" s="2" t="s">
        <v>138</v>
      </c>
      <c r="CT136" s="2" t="s">
        <v>129</v>
      </c>
      <c r="CU136" s="2" t="s">
        <v>1658</v>
      </c>
      <c r="CV136" s="2" t="s">
        <v>1661</v>
      </c>
      <c r="CW136" s="2" t="s">
        <v>141</v>
      </c>
      <c r="CX136" s="2" t="s">
        <v>132</v>
      </c>
      <c r="CY136" s="4">
        <v>7</v>
      </c>
      <c r="CZ136" s="8">
        <v>231</v>
      </c>
      <c r="DA136" s="4"/>
      <c r="DB136" s="8"/>
      <c r="DC136" s="7"/>
      <c r="DD136" s="7"/>
      <c r="DE136" s="2" t="s">
        <v>138</v>
      </c>
      <c r="DF136" s="2" t="s">
        <v>129</v>
      </c>
      <c r="DG136" s="2" t="s">
        <v>835</v>
      </c>
      <c r="DH136" s="2" t="s">
        <v>1652</v>
      </c>
      <c r="DI136" s="2" t="s">
        <v>141</v>
      </c>
      <c r="DJ136" s="2" t="s">
        <v>132</v>
      </c>
      <c r="DK136" s="4">
        <v>25</v>
      </c>
      <c r="DL136" s="8">
        <v>849</v>
      </c>
      <c r="DM136" s="4"/>
      <c r="DN136" s="8"/>
      <c r="DO136" s="7"/>
      <c r="DP136" s="7"/>
      <c r="DQ136" s="2" t="s">
        <v>138</v>
      </c>
      <c r="DR136" s="2" t="s">
        <v>129</v>
      </c>
      <c r="DS136" s="2" t="s">
        <v>1662</v>
      </c>
      <c r="DT136" s="2" t="s">
        <v>1663</v>
      </c>
      <c r="DU136" s="2" t="s">
        <v>141</v>
      </c>
      <c r="DV136" s="2" t="s">
        <v>132</v>
      </c>
      <c r="DW136" s="4">
        <v>4</v>
      </c>
      <c r="DX136" s="8">
        <v>116.04</v>
      </c>
      <c r="DY136" s="4"/>
      <c r="DZ136" s="8"/>
      <c r="EA136" s="7"/>
      <c r="EB136" s="7"/>
      <c r="EC136" s="2" t="s">
        <v>138</v>
      </c>
      <c r="ED136" s="2" t="s">
        <v>129</v>
      </c>
      <c r="EE136" s="2" t="s">
        <v>1662</v>
      </c>
      <c r="EF136" s="2" t="s">
        <v>1664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168</v>
      </c>
      <c r="EP136" s="2" t="s">
        <v>129</v>
      </c>
      <c r="EQ136" s="2" t="s">
        <v>132</v>
      </c>
      <c r="ER136" s="2" t="s">
        <v>132</v>
      </c>
      <c r="ES136" s="2" t="s">
        <v>141</v>
      </c>
      <c r="ET136" s="2" t="s">
        <v>132</v>
      </c>
      <c r="EU136" s="4">
        <v>7</v>
      </c>
      <c r="EV136" s="8">
        <v>205.31</v>
      </c>
      <c r="EW136" s="4"/>
      <c r="EX136" s="8"/>
      <c r="EY136" s="7"/>
      <c r="EZ136" s="7"/>
      <c r="FA136" s="2" t="s">
        <v>138</v>
      </c>
      <c r="FB136" s="2" t="s">
        <v>129</v>
      </c>
      <c r="FC136" s="2" t="s">
        <v>1662</v>
      </c>
      <c r="FD136" s="2" t="s">
        <v>846</v>
      </c>
      <c r="FE136" s="2" t="s">
        <v>141</v>
      </c>
      <c r="FF136" s="2" t="s">
        <v>132</v>
      </c>
      <c r="FG136" s="4">
        <v>1</v>
      </c>
      <c r="FH136" s="8">
        <v>30.16</v>
      </c>
      <c r="FI136" s="4"/>
      <c r="FJ136" s="8"/>
      <c r="FK136" s="7"/>
      <c r="FL136" s="7"/>
      <c r="FM136" s="2" t="s">
        <v>138</v>
      </c>
      <c r="FN136" s="2" t="s">
        <v>129</v>
      </c>
      <c r="FO136" s="2" t="s">
        <v>194</v>
      </c>
      <c r="FP136" s="2" t="s">
        <v>668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129</v>
      </c>
      <c r="GA136" s="2" t="s">
        <v>1503</v>
      </c>
      <c r="GB136" s="2" t="s">
        <v>555</v>
      </c>
      <c r="GC136" s="2" t="s">
        <v>141</v>
      </c>
      <c r="GD136" s="2" t="s">
        <v>132</v>
      </c>
      <c r="GE136" s="4">
        <v>2</v>
      </c>
      <c r="GF136" s="8">
        <v>55.86</v>
      </c>
      <c r="GG136" s="4"/>
      <c r="GH136" s="8"/>
      <c r="GI136" s="7"/>
      <c r="GJ136" s="7"/>
      <c r="GK136" s="2" t="s">
        <v>138</v>
      </c>
      <c r="GL136" s="2" t="s">
        <v>129</v>
      </c>
      <c r="GM136" s="2" t="s">
        <v>198</v>
      </c>
      <c r="GN136" s="2" t="s">
        <v>988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159</v>
      </c>
      <c r="GX136" s="2" t="s">
        <v>129</v>
      </c>
      <c r="GY136" s="2" t="s">
        <v>132</v>
      </c>
      <c r="GZ136" s="2" t="s">
        <v>132</v>
      </c>
      <c r="HA136" s="2" t="s">
        <v>141</v>
      </c>
      <c r="HB136" s="2" t="s">
        <v>132</v>
      </c>
      <c r="HC136" s="4">
        <v>1</v>
      </c>
      <c r="HD136" s="8">
        <v>30.16</v>
      </c>
      <c r="HE136" s="4"/>
      <c r="HF136" s="8"/>
      <c r="HG136" s="7"/>
      <c r="HH136" s="7"/>
      <c r="HI136" s="2" t="s">
        <v>138</v>
      </c>
      <c r="HJ136" s="2" t="s">
        <v>129</v>
      </c>
      <c r="HK136" s="2" t="s">
        <v>231</v>
      </c>
      <c r="HL136" s="2" t="s">
        <v>1665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129</v>
      </c>
      <c r="HW136" s="2" t="s">
        <v>233</v>
      </c>
      <c r="HX136" s="2" t="s">
        <v>466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129</v>
      </c>
      <c r="II136" s="2" t="s">
        <v>164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153</v>
      </c>
      <c r="IT136" s="2" t="s">
        <v>129</v>
      </c>
      <c r="IU136" s="2" t="s">
        <v>132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129</v>
      </c>
      <c r="JG136" s="2" t="s">
        <v>1537</v>
      </c>
      <c r="JH136" s="2" t="s">
        <v>1666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132</v>
      </c>
      <c r="JR136" s="2" t="s">
        <v>132</v>
      </c>
      <c r="JS136" s="2" t="s">
        <v>132</v>
      </c>
      <c r="JT136" s="2" t="s">
        <v>132</v>
      </c>
      <c r="JU136" s="2" t="s">
        <v>132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138</v>
      </c>
      <c r="KD136" s="2" t="s">
        <v>165</v>
      </c>
      <c r="KE136" s="2" t="s">
        <v>451</v>
      </c>
      <c r="KF136" s="2" t="s">
        <v>1667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129</v>
      </c>
      <c r="KQ136" s="2" t="s">
        <v>132</v>
      </c>
      <c r="KR136" s="2" t="s">
        <v>132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168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169</v>
      </c>
      <c r="LN136" s="2" t="s">
        <v>129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168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168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169</v>
      </c>
      <c r="MX136" s="2" t="s">
        <v>129</v>
      </c>
      <c r="MY136" s="2" t="s">
        <v>132</v>
      </c>
      <c r="MZ136" s="2" t="s">
        <v>132</v>
      </c>
      <c r="NA136" s="2" t="s">
        <v>141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129</v>
      </c>
      <c r="NK136" s="2" t="s">
        <v>132</v>
      </c>
      <c r="NL136" s="2" t="s">
        <v>132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170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169</v>
      </c>
      <c r="OH136" s="2" t="s">
        <v>129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129</v>
      </c>
      <c r="OU136" s="2" t="s">
        <v>132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138</v>
      </c>
      <c r="PR136" s="2" t="s">
        <v>170</v>
      </c>
      <c r="PS136" s="2" t="s">
        <v>346</v>
      </c>
      <c r="PT136" s="2" t="s">
        <v>1668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210</v>
      </c>
      <c r="QP136" s="2" t="s">
        <v>170</v>
      </c>
      <c r="QQ136" s="2" t="s">
        <v>132</v>
      </c>
      <c r="QR136" s="2" t="s">
        <v>132</v>
      </c>
      <c r="QS136" s="2" t="s">
        <v>141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168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1170</v>
      </c>
      <c r="RG136" s="4"/>
      <c r="RH136" s="8"/>
      <c r="RI136" s="4"/>
      <c r="RJ136" s="8"/>
      <c r="RK136" s="7"/>
      <c r="RL136" s="7"/>
      <c r="RM136" s="2" t="s">
        <v>138</v>
      </c>
      <c r="RN136" s="2" t="s">
        <v>170</v>
      </c>
      <c r="RO136" s="2" t="s">
        <v>1669</v>
      </c>
      <c r="RP136" s="2" t="s">
        <v>1670</v>
      </c>
      <c r="RQ136" s="2" t="s">
        <v>141</v>
      </c>
      <c r="RR136" s="2" t="s">
        <v>132</v>
      </c>
    </row>
    <row r="137">
      <c r="A137" s="2" t="s">
        <v>1671</v>
      </c>
      <c r="B137" s="2" t="s">
        <v>121</v>
      </c>
      <c r="C137" s="2" t="s">
        <v>1525</v>
      </c>
      <c r="D137" s="2" t="s">
        <v>510</v>
      </c>
      <c r="E137" s="2" t="s">
        <v>511</v>
      </c>
      <c r="F137" s="2" t="s">
        <v>1672</v>
      </c>
      <c r="G137" s="2" t="s">
        <v>1672</v>
      </c>
      <c r="H137" s="2" t="s">
        <v>1672</v>
      </c>
      <c r="I137" s="2" t="s">
        <v>996</v>
      </c>
      <c r="J137" s="2" t="s">
        <v>127</v>
      </c>
      <c r="K137" s="2" t="s">
        <v>1673</v>
      </c>
      <c r="L137" s="3">
        <v>44.54</v>
      </c>
      <c r="M137" s="3">
        <v>46.77</v>
      </c>
      <c r="N137" s="3">
        <v>94.99</v>
      </c>
      <c r="O137" s="2" t="s">
        <v>129</v>
      </c>
      <c r="P137" s="2" t="s">
        <v>475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180</v>
      </c>
      <c r="V137" s="2" t="s">
        <v>181</v>
      </c>
      <c r="W137" s="2" t="s">
        <v>332</v>
      </c>
      <c r="X137" s="2" t="s">
        <v>132</v>
      </c>
      <c r="Y137" s="2" t="s">
        <v>997</v>
      </c>
      <c r="Z137" s="4">
        <v>131</v>
      </c>
      <c r="AA137" s="4">
        <f>=ROUNDDOWN(26.2,0)</f>
      </c>
      <c r="AB137" s="5">
        <v>5</v>
      </c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49</v>
      </c>
      <c r="AQ137" s="8">
        <v>2253.12</v>
      </c>
      <c r="AR137" s="4"/>
      <c r="AS137" s="8"/>
      <c r="AT137" s="7"/>
      <c r="AU137" s="7"/>
      <c r="AV137" s="4">
        <v>49</v>
      </c>
      <c r="AW137" s="8">
        <v>2253.12</v>
      </c>
      <c r="AX137" s="4"/>
      <c r="AY137" s="8"/>
      <c r="AZ137" s="7"/>
      <c r="BA137" s="7"/>
      <c r="BB137" s="7">
        <v>1</v>
      </c>
      <c r="BC137" s="4">
        <v>49</v>
      </c>
      <c r="BD137" s="8">
        <v>2253.12</v>
      </c>
      <c r="BE137" s="4"/>
      <c r="BF137" s="8"/>
      <c r="BG137" s="7"/>
      <c r="BH137" s="7"/>
      <c r="BI137" s="7">
        <v>1</v>
      </c>
      <c r="BJ137" s="4">
        <v>49</v>
      </c>
      <c r="BK137" s="8">
        <v>2253.12</v>
      </c>
      <c r="BL137" s="2" t="s">
        <v>1674</v>
      </c>
      <c r="BM137" s="7">
        <v>1</v>
      </c>
      <c r="BN137" s="7">
        <v>1</v>
      </c>
      <c r="BO137" s="4">
        <v>27</v>
      </c>
      <c r="BP137" s="8">
        <v>1075.02</v>
      </c>
      <c r="BQ137" s="4"/>
      <c r="BR137" s="8"/>
      <c r="BS137" s="7"/>
      <c r="BT137" s="7"/>
      <c r="BU137" s="2" t="s">
        <v>138</v>
      </c>
      <c r="BV137" s="2" t="s">
        <v>129</v>
      </c>
      <c r="BW137" s="2" t="s">
        <v>999</v>
      </c>
      <c r="BX137" s="2" t="s">
        <v>829</v>
      </c>
      <c r="BY137" s="2" t="s">
        <v>141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210</v>
      </c>
      <c r="CH137" s="2" t="s">
        <v>129</v>
      </c>
      <c r="CI137" s="2" t="s">
        <v>132</v>
      </c>
      <c r="CJ137" s="2" t="s">
        <v>132</v>
      </c>
      <c r="CK137" s="2" t="s">
        <v>141</v>
      </c>
      <c r="CL137" s="2" t="s">
        <v>132</v>
      </c>
      <c r="CM137" s="4">
        <v>7</v>
      </c>
      <c r="CN137" s="8">
        <v>411.07</v>
      </c>
      <c r="CO137" s="4"/>
      <c r="CP137" s="8"/>
      <c r="CQ137" s="7"/>
      <c r="CR137" s="7"/>
      <c r="CS137" s="2" t="s">
        <v>138</v>
      </c>
      <c r="CT137" s="2" t="s">
        <v>129</v>
      </c>
      <c r="CU137" s="2" t="s">
        <v>997</v>
      </c>
      <c r="CV137" s="2" t="s">
        <v>1675</v>
      </c>
      <c r="CW137" s="2" t="s">
        <v>141</v>
      </c>
      <c r="CX137" s="2" t="s">
        <v>132</v>
      </c>
      <c r="CY137" s="4">
        <v>6</v>
      </c>
      <c r="CZ137" s="8">
        <v>316.2</v>
      </c>
      <c r="DA137" s="4"/>
      <c r="DB137" s="8"/>
      <c r="DC137" s="7"/>
      <c r="DD137" s="7"/>
      <c r="DE137" s="2" t="s">
        <v>138</v>
      </c>
      <c r="DF137" s="2" t="s">
        <v>129</v>
      </c>
      <c r="DG137" s="2" t="s">
        <v>1013</v>
      </c>
      <c r="DH137" s="2" t="s">
        <v>795</v>
      </c>
      <c r="DI137" s="2" t="s">
        <v>141</v>
      </c>
      <c r="DJ137" s="2" t="s">
        <v>132</v>
      </c>
      <c r="DK137" s="4">
        <v>2</v>
      </c>
      <c r="DL137" s="8">
        <v>108.56</v>
      </c>
      <c r="DM137" s="4"/>
      <c r="DN137" s="8"/>
      <c r="DO137" s="7"/>
      <c r="DP137" s="7"/>
      <c r="DQ137" s="2" t="s">
        <v>138</v>
      </c>
      <c r="DR137" s="2" t="s">
        <v>129</v>
      </c>
      <c r="DS137" s="2" t="s">
        <v>187</v>
      </c>
      <c r="DT137" s="2" t="s">
        <v>355</v>
      </c>
      <c r="DU137" s="2" t="s">
        <v>141</v>
      </c>
      <c r="DV137" s="2" t="s">
        <v>132</v>
      </c>
      <c r="DW137" s="4">
        <v>2</v>
      </c>
      <c r="DX137" s="8">
        <v>89.54</v>
      </c>
      <c r="DY137" s="4"/>
      <c r="DZ137" s="8"/>
      <c r="EA137" s="7"/>
      <c r="EB137" s="7"/>
      <c r="EC137" s="2" t="s">
        <v>138</v>
      </c>
      <c r="ED137" s="2" t="s">
        <v>129</v>
      </c>
      <c r="EE137" s="2" t="s">
        <v>700</v>
      </c>
      <c r="EF137" s="2" t="s">
        <v>768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168</v>
      </c>
      <c r="EP137" s="2" t="s">
        <v>129</v>
      </c>
      <c r="EQ137" s="2" t="s">
        <v>132</v>
      </c>
      <c r="ER137" s="2" t="s">
        <v>132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153</v>
      </c>
      <c r="FB137" s="2" t="s">
        <v>129</v>
      </c>
      <c r="FC137" s="2" t="s">
        <v>132</v>
      </c>
      <c r="FD137" s="2" t="s">
        <v>132</v>
      </c>
      <c r="FE137" s="2" t="s">
        <v>141</v>
      </c>
      <c r="FF137" s="2" t="s">
        <v>132</v>
      </c>
      <c r="FG137" s="4">
        <v>1</v>
      </c>
      <c r="FH137" s="8">
        <v>50.5</v>
      </c>
      <c r="FI137" s="4"/>
      <c r="FJ137" s="8"/>
      <c r="FK137" s="7"/>
      <c r="FL137" s="7"/>
      <c r="FM137" s="2" t="s">
        <v>138</v>
      </c>
      <c r="FN137" s="2" t="s">
        <v>129</v>
      </c>
      <c r="FO137" s="2" t="s">
        <v>702</v>
      </c>
      <c r="FP137" s="2" t="s">
        <v>1676</v>
      </c>
      <c r="FQ137" s="2" t="s">
        <v>141</v>
      </c>
      <c r="FR137" s="2" t="s">
        <v>132</v>
      </c>
      <c r="FS137" s="4">
        <v>3</v>
      </c>
      <c r="FT137" s="8">
        <v>155.07</v>
      </c>
      <c r="FU137" s="4"/>
      <c r="FV137" s="8"/>
      <c r="FW137" s="7"/>
      <c r="FX137" s="7"/>
      <c r="FY137" s="2" t="s">
        <v>138</v>
      </c>
      <c r="FZ137" s="2" t="s">
        <v>129</v>
      </c>
      <c r="GA137" s="2" t="s">
        <v>304</v>
      </c>
      <c r="GB137" s="2" t="s">
        <v>1677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138</v>
      </c>
      <c r="GL137" s="2" t="s">
        <v>129</v>
      </c>
      <c r="GM137" s="2" t="s">
        <v>1323</v>
      </c>
      <c r="GN137" s="2" t="s">
        <v>132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159</v>
      </c>
      <c r="GX137" s="2" t="s">
        <v>129</v>
      </c>
      <c r="GY137" s="2" t="s">
        <v>132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129</v>
      </c>
      <c r="HK137" s="2" t="s">
        <v>352</v>
      </c>
      <c r="HL137" s="2" t="s">
        <v>1678</v>
      </c>
      <c r="HM137" s="2" t="s">
        <v>141</v>
      </c>
      <c r="HN137" s="2" t="s">
        <v>132</v>
      </c>
      <c r="HO137" s="4">
        <v>1</v>
      </c>
      <c r="HP137" s="8">
        <v>47.16</v>
      </c>
      <c r="HQ137" s="4"/>
      <c r="HR137" s="8"/>
      <c r="HS137" s="7"/>
      <c r="HT137" s="7"/>
      <c r="HU137" s="2" t="s">
        <v>138</v>
      </c>
      <c r="HV137" s="2" t="s">
        <v>129</v>
      </c>
      <c r="HW137" s="2" t="s">
        <v>705</v>
      </c>
      <c r="HX137" s="2" t="s">
        <v>993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129</v>
      </c>
      <c r="II137" s="2" t="s">
        <v>164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168</v>
      </c>
      <c r="IT137" s="2" t="s">
        <v>129</v>
      </c>
      <c r="IU137" s="2" t="s">
        <v>132</v>
      </c>
      <c r="IV137" s="2" t="s">
        <v>132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138</v>
      </c>
      <c r="JF137" s="2" t="s">
        <v>129</v>
      </c>
      <c r="JG137" s="2" t="s">
        <v>1006</v>
      </c>
      <c r="JH137" s="2" t="s">
        <v>1679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132</v>
      </c>
      <c r="JR137" s="2" t="s">
        <v>132</v>
      </c>
      <c r="JS137" s="2" t="s">
        <v>132</v>
      </c>
      <c r="JT137" s="2" t="s">
        <v>132</v>
      </c>
      <c r="JU137" s="2" t="s">
        <v>132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138</v>
      </c>
      <c r="KD137" s="2" t="s">
        <v>165</v>
      </c>
      <c r="KE137" s="2" t="s">
        <v>357</v>
      </c>
      <c r="KF137" s="2" t="s">
        <v>795</v>
      </c>
      <c r="KG137" s="2" t="s">
        <v>141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168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169</v>
      </c>
      <c r="LN137" s="2" t="s">
        <v>129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168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168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169</v>
      </c>
      <c r="MX137" s="2" t="s">
        <v>129</v>
      </c>
      <c r="MY137" s="2" t="s">
        <v>132</v>
      </c>
      <c r="MZ137" s="2" t="s">
        <v>132</v>
      </c>
      <c r="NA137" s="2" t="s">
        <v>141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129</v>
      </c>
      <c r="NK137" s="2" t="s">
        <v>132</v>
      </c>
      <c r="NL137" s="2" t="s">
        <v>132</v>
      </c>
      <c r="NM137" s="2" t="s">
        <v>141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168</v>
      </c>
      <c r="NV137" s="2" t="s">
        <v>170</v>
      </c>
      <c r="NW137" s="2" t="s">
        <v>132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169</v>
      </c>
      <c r="OH137" s="2" t="s">
        <v>129</v>
      </c>
      <c r="OI137" s="2" t="s">
        <v>132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129</v>
      </c>
      <c r="OU137" s="2" t="s">
        <v>132</v>
      </c>
      <c r="OV137" s="2" t="s">
        <v>132</v>
      </c>
      <c r="OW137" s="2" t="s">
        <v>141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153</v>
      </c>
      <c r="PR137" s="2" t="s">
        <v>129</v>
      </c>
      <c r="PS137" s="2" t="s">
        <v>132</v>
      </c>
      <c r="PT137" s="2" t="s">
        <v>132</v>
      </c>
      <c r="PU137" s="2" t="s">
        <v>141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168</v>
      </c>
      <c r="QP137" s="2" t="s">
        <v>170</v>
      </c>
      <c r="QQ137" s="2" t="s">
        <v>132</v>
      </c>
      <c r="QR137" s="2" t="s">
        <v>132</v>
      </c>
      <c r="QS137" s="2" t="s">
        <v>141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168</v>
      </c>
      <c r="RB137" s="2" t="s">
        <v>129</v>
      </c>
      <c r="RC137" s="2" t="s">
        <v>132</v>
      </c>
      <c r="RD137" s="2" t="s">
        <v>132</v>
      </c>
      <c r="RE137" s="2" t="s">
        <v>141</v>
      </c>
      <c r="RF137" s="2" t="s">
        <v>1170</v>
      </c>
      <c r="RG137" s="4"/>
      <c r="RH137" s="8"/>
      <c r="RI137" s="4"/>
      <c r="RJ137" s="8"/>
      <c r="RK137" s="7"/>
      <c r="RL137" s="7"/>
      <c r="RM137" s="2" t="s">
        <v>138</v>
      </c>
      <c r="RN137" s="2" t="s">
        <v>170</v>
      </c>
      <c r="RO137" s="2" t="s">
        <v>1007</v>
      </c>
      <c r="RP137" s="2" t="s">
        <v>936</v>
      </c>
      <c r="RQ137" s="2" t="s">
        <v>141</v>
      </c>
      <c r="RR137" s="2" t="s">
        <v>132</v>
      </c>
    </row>
    <row r="138">
      <c r="A138" s="2" t="s">
        <v>1680</v>
      </c>
      <c r="B138" s="2" t="s">
        <v>121</v>
      </c>
      <c r="C138" s="2" t="s">
        <v>1525</v>
      </c>
      <c r="D138" s="2" t="s">
        <v>510</v>
      </c>
      <c r="E138" s="2" t="s">
        <v>511</v>
      </c>
      <c r="F138" s="2" t="s">
        <v>1681</v>
      </c>
      <c r="G138" s="2" t="s">
        <v>1681</v>
      </c>
      <c r="H138" s="2" t="s">
        <v>1681</v>
      </c>
      <c r="I138" s="2" t="s">
        <v>1682</v>
      </c>
      <c r="J138" s="2" t="s">
        <v>127</v>
      </c>
      <c r="K138" s="2" t="s">
        <v>1683</v>
      </c>
      <c r="L138" s="3">
        <v>28.87</v>
      </c>
      <c r="M138" s="3">
        <v>30.31</v>
      </c>
      <c r="N138" s="3">
        <v>64.99</v>
      </c>
      <c r="O138" s="2" t="s">
        <v>129</v>
      </c>
      <c r="P138" s="2" t="s">
        <v>179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180</v>
      </c>
      <c r="V138" s="2" t="s">
        <v>134</v>
      </c>
      <c r="W138" s="2" t="s">
        <v>719</v>
      </c>
      <c r="X138" s="2" t="s">
        <v>132</v>
      </c>
      <c r="Y138" s="2" t="s">
        <v>1252</v>
      </c>
      <c r="Z138" s="4">
        <v>179</v>
      </c>
      <c r="AA138" s="4">
        <f>=ROUNDDOWN(25.5714285714286,0)</f>
      </c>
      <c r="AB138" s="5">
        <v>7</v>
      </c>
      <c r="AC138" s="2" t="s">
        <v>564</v>
      </c>
      <c r="AD138" s="4">
        <v>100</v>
      </c>
      <c r="AE138" s="4">
        <v>100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61</v>
      </c>
      <c r="AQ138" s="8">
        <v>1902.25</v>
      </c>
      <c r="AR138" s="4"/>
      <c r="AS138" s="8"/>
      <c r="AT138" s="7"/>
      <c r="AU138" s="7"/>
      <c r="AV138" s="4">
        <v>61</v>
      </c>
      <c r="AW138" s="8">
        <v>1902.25</v>
      </c>
      <c r="AX138" s="4"/>
      <c r="AY138" s="8"/>
      <c r="AZ138" s="7"/>
      <c r="BA138" s="7"/>
      <c r="BB138" s="7">
        <v>1</v>
      </c>
      <c r="BC138" s="4">
        <v>61</v>
      </c>
      <c r="BD138" s="8">
        <v>1902.25</v>
      </c>
      <c r="BE138" s="4"/>
      <c r="BF138" s="8"/>
      <c r="BG138" s="7"/>
      <c r="BH138" s="7"/>
      <c r="BI138" s="7">
        <v>1</v>
      </c>
      <c r="BJ138" s="4">
        <v>61</v>
      </c>
      <c r="BK138" s="8">
        <v>1902.25</v>
      </c>
      <c r="BL138" s="2" t="s">
        <v>1684</v>
      </c>
      <c r="BM138" s="7">
        <v>1</v>
      </c>
      <c r="BN138" s="7">
        <v>1</v>
      </c>
      <c r="BO138" s="4">
        <v>6</v>
      </c>
      <c r="BP138" s="8">
        <v>168.58</v>
      </c>
      <c r="BQ138" s="4"/>
      <c r="BR138" s="8"/>
      <c r="BS138" s="7"/>
      <c r="BT138" s="7"/>
      <c r="BU138" s="2" t="s">
        <v>138</v>
      </c>
      <c r="BV138" s="2" t="s">
        <v>129</v>
      </c>
      <c r="BW138" s="2" t="s">
        <v>1610</v>
      </c>
      <c r="BX138" s="2" t="s">
        <v>1685</v>
      </c>
      <c r="BY138" s="2" t="s">
        <v>141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129</v>
      </c>
      <c r="CI138" s="2" t="s">
        <v>132</v>
      </c>
      <c r="CJ138" s="2" t="s">
        <v>132</v>
      </c>
      <c r="CK138" s="2" t="s">
        <v>141</v>
      </c>
      <c r="CL138" s="2" t="s">
        <v>132</v>
      </c>
      <c r="CM138" s="4">
        <v>10</v>
      </c>
      <c r="CN138" s="8">
        <v>327.9</v>
      </c>
      <c r="CO138" s="4"/>
      <c r="CP138" s="8"/>
      <c r="CQ138" s="7"/>
      <c r="CR138" s="7"/>
      <c r="CS138" s="2" t="s">
        <v>138</v>
      </c>
      <c r="CT138" s="2" t="s">
        <v>129</v>
      </c>
      <c r="CU138" s="2" t="s">
        <v>1622</v>
      </c>
      <c r="CV138" s="2" t="s">
        <v>1686</v>
      </c>
      <c r="CW138" s="2" t="s">
        <v>141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138</v>
      </c>
      <c r="DF138" s="2" t="s">
        <v>129</v>
      </c>
      <c r="DG138" s="2" t="s">
        <v>1623</v>
      </c>
      <c r="DH138" s="2" t="s">
        <v>1687</v>
      </c>
      <c r="DI138" s="2" t="s">
        <v>141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138</v>
      </c>
      <c r="DR138" s="2" t="s">
        <v>129</v>
      </c>
      <c r="DS138" s="2" t="s">
        <v>249</v>
      </c>
      <c r="DT138" s="2" t="s">
        <v>1688</v>
      </c>
      <c r="DU138" s="2" t="s">
        <v>141</v>
      </c>
      <c r="DV138" s="2" t="s">
        <v>132</v>
      </c>
      <c r="DW138" s="4">
        <v>21</v>
      </c>
      <c r="DX138" s="8">
        <v>613.2</v>
      </c>
      <c r="DY138" s="4"/>
      <c r="DZ138" s="8"/>
      <c r="EA138" s="7"/>
      <c r="EB138" s="7"/>
      <c r="EC138" s="2" t="s">
        <v>138</v>
      </c>
      <c r="ED138" s="2" t="s">
        <v>129</v>
      </c>
      <c r="EE138" s="2" t="s">
        <v>1235</v>
      </c>
      <c r="EF138" s="2" t="s">
        <v>1689</v>
      </c>
      <c r="EG138" s="2" t="s">
        <v>141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168</v>
      </c>
      <c r="EP138" s="2" t="s">
        <v>129</v>
      </c>
      <c r="EQ138" s="2" t="s">
        <v>132</v>
      </c>
      <c r="ER138" s="2" t="s">
        <v>132</v>
      </c>
      <c r="ES138" s="2" t="s">
        <v>141</v>
      </c>
      <c r="ET138" s="2" t="s">
        <v>132</v>
      </c>
      <c r="EU138" s="4">
        <v>5</v>
      </c>
      <c r="EV138" s="8">
        <v>159.15</v>
      </c>
      <c r="EW138" s="4"/>
      <c r="EX138" s="8"/>
      <c r="EY138" s="7"/>
      <c r="EZ138" s="7"/>
      <c r="FA138" s="2" t="s">
        <v>138</v>
      </c>
      <c r="FB138" s="2" t="s">
        <v>129</v>
      </c>
      <c r="FC138" s="2" t="s">
        <v>1690</v>
      </c>
      <c r="FD138" s="2" t="s">
        <v>1691</v>
      </c>
      <c r="FE138" s="2" t="s">
        <v>141</v>
      </c>
      <c r="FF138" s="2" t="s">
        <v>132</v>
      </c>
      <c r="FG138" s="4">
        <v>7</v>
      </c>
      <c r="FH138" s="8">
        <v>229.18</v>
      </c>
      <c r="FI138" s="4"/>
      <c r="FJ138" s="8"/>
      <c r="FK138" s="7"/>
      <c r="FL138" s="7"/>
      <c r="FM138" s="2" t="s">
        <v>138</v>
      </c>
      <c r="FN138" s="2" t="s">
        <v>129</v>
      </c>
      <c r="FO138" s="2" t="s">
        <v>154</v>
      </c>
      <c r="FP138" s="2" t="s">
        <v>1692</v>
      </c>
      <c r="FQ138" s="2" t="s">
        <v>141</v>
      </c>
      <c r="FR138" s="2" t="s">
        <v>132</v>
      </c>
      <c r="FS138" s="4">
        <v>8</v>
      </c>
      <c r="FT138" s="8">
        <v>282.96</v>
      </c>
      <c r="FU138" s="4"/>
      <c r="FV138" s="8"/>
      <c r="FW138" s="7"/>
      <c r="FX138" s="7"/>
      <c r="FY138" s="2" t="s">
        <v>138</v>
      </c>
      <c r="FZ138" s="2" t="s">
        <v>129</v>
      </c>
      <c r="GA138" s="2" t="s">
        <v>1029</v>
      </c>
      <c r="GB138" s="2" t="s">
        <v>1693</v>
      </c>
      <c r="GC138" s="2" t="s">
        <v>141</v>
      </c>
      <c r="GD138" s="2" t="s">
        <v>132</v>
      </c>
      <c r="GE138" s="4">
        <v>4</v>
      </c>
      <c r="GF138" s="8">
        <v>121.28</v>
      </c>
      <c r="GG138" s="4"/>
      <c r="GH138" s="8"/>
      <c r="GI138" s="7"/>
      <c r="GJ138" s="7"/>
      <c r="GK138" s="2" t="s">
        <v>138</v>
      </c>
      <c r="GL138" s="2" t="s">
        <v>129</v>
      </c>
      <c r="GM138" s="2" t="s">
        <v>198</v>
      </c>
      <c r="GN138" s="2" t="s">
        <v>1095</v>
      </c>
      <c r="GO138" s="2" t="s">
        <v>141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159</v>
      </c>
      <c r="GX138" s="2" t="s">
        <v>129</v>
      </c>
      <c r="GY138" s="2" t="s">
        <v>132</v>
      </c>
      <c r="GZ138" s="2" t="s">
        <v>132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129</v>
      </c>
      <c r="HK138" s="2" t="s">
        <v>260</v>
      </c>
      <c r="HL138" s="2" t="s">
        <v>1694</v>
      </c>
      <c r="HM138" s="2" t="s">
        <v>141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138</v>
      </c>
      <c r="HV138" s="2" t="s">
        <v>129</v>
      </c>
      <c r="HW138" s="2" t="s">
        <v>1628</v>
      </c>
      <c r="HX138" s="2" t="s">
        <v>529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129</v>
      </c>
      <c r="II138" s="2" t="s">
        <v>164</v>
      </c>
      <c r="IJ138" s="2" t="s">
        <v>132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153</v>
      </c>
      <c r="IT138" s="2" t="s">
        <v>129</v>
      </c>
      <c r="IU138" s="2" t="s">
        <v>132</v>
      </c>
      <c r="IV138" s="2" t="s">
        <v>132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129</v>
      </c>
      <c r="JG138" s="2" t="s">
        <v>1622</v>
      </c>
      <c r="JH138" s="2" t="s">
        <v>1383</v>
      </c>
      <c r="JI138" s="2" t="s">
        <v>141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138</v>
      </c>
      <c r="KD138" s="2" t="s">
        <v>165</v>
      </c>
      <c r="KE138" s="2" t="s">
        <v>1623</v>
      </c>
      <c r="KF138" s="2" t="s">
        <v>1695</v>
      </c>
      <c r="KG138" s="2" t="s">
        <v>141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168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168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169</v>
      </c>
      <c r="LN138" s="2" t="s">
        <v>129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168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129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170</v>
      </c>
      <c r="NW138" s="2" t="s">
        <v>132</v>
      </c>
      <c r="NX138" s="2" t="s">
        <v>132</v>
      </c>
      <c r="NY138" s="2" t="s">
        <v>141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129</v>
      </c>
      <c r="OI138" s="2" t="s">
        <v>132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168</v>
      </c>
      <c r="OT138" s="2" t="s">
        <v>129</v>
      </c>
      <c r="OU138" s="2" t="s">
        <v>132</v>
      </c>
      <c r="OV138" s="2" t="s">
        <v>132</v>
      </c>
      <c r="OW138" s="2" t="s">
        <v>141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138</v>
      </c>
      <c r="PR138" s="2" t="s">
        <v>170</v>
      </c>
      <c r="PS138" s="2" t="s">
        <v>171</v>
      </c>
      <c r="PT138" s="2" t="s">
        <v>1001</v>
      </c>
      <c r="PU138" s="2" t="s">
        <v>141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170</v>
      </c>
      <c r="QQ138" s="2" t="s">
        <v>1696</v>
      </c>
      <c r="QR138" s="2" t="s">
        <v>1664</v>
      </c>
      <c r="QS138" s="2" t="s">
        <v>141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168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1170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170</v>
      </c>
      <c r="RO138" s="2" t="s">
        <v>1626</v>
      </c>
      <c r="RP138" s="2" t="s">
        <v>1697</v>
      </c>
      <c r="RQ138" s="2" t="s">
        <v>141</v>
      </c>
      <c r="RR138" s="2" t="s">
        <v>132</v>
      </c>
    </row>
    <row r="139">
      <c r="A139" s="2" t="s">
        <v>1698</v>
      </c>
      <c r="B139" s="2" t="s">
        <v>121</v>
      </c>
      <c r="C139" s="2" t="s">
        <v>1525</v>
      </c>
      <c r="D139" s="2" t="s">
        <v>510</v>
      </c>
      <c r="E139" s="2" t="s">
        <v>511</v>
      </c>
      <c r="F139" s="2" t="s">
        <v>1699</v>
      </c>
      <c r="G139" s="2" t="s">
        <v>1699</v>
      </c>
      <c r="H139" s="2" t="s">
        <v>1699</v>
      </c>
      <c r="I139" s="2" t="s">
        <v>1527</v>
      </c>
      <c r="J139" s="2" t="s">
        <v>127</v>
      </c>
      <c r="K139" s="2" t="s">
        <v>296</v>
      </c>
      <c r="L139" s="3">
        <v>62.74</v>
      </c>
      <c r="M139" s="3">
        <v>65.88</v>
      </c>
      <c r="N139" s="3">
        <v>134.99</v>
      </c>
      <c r="O139" s="2" t="s">
        <v>129</v>
      </c>
      <c r="P139" s="2" t="s">
        <v>475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873</v>
      </c>
      <c r="V139" s="2" t="s">
        <v>181</v>
      </c>
      <c r="W139" s="2" t="s">
        <v>719</v>
      </c>
      <c r="X139" s="2" t="s">
        <v>132</v>
      </c>
      <c r="Y139" s="2" t="s">
        <v>1529</v>
      </c>
      <c r="Z139" s="4">
        <v>87</v>
      </c>
      <c r="AA139" s="4">
        <f>=ROUNDDOWN(29,0)</f>
      </c>
      <c r="AB139" s="5">
        <v>3</v>
      </c>
      <c r="AC139" s="2" t="s">
        <v>132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24</v>
      </c>
      <c r="AQ139" s="8">
        <v>1823.35</v>
      </c>
      <c r="AR139" s="4"/>
      <c r="AS139" s="8"/>
      <c r="AT139" s="7"/>
      <c r="AU139" s="7"/>
      <c r="AV139" s="4">
        <v>24</v>
      </c>
      <c r="AW139" s="8">
        <v>1823.35</v>
      </c>
      <c r="AX139" s="4"/>
      <c r="AY139" s="8"/>
      <c r="AZ139" s="7"/>
      <c r="BA139" s="7"/>
      <c r="BB139" s="7">
        <v>1</v>
      </c>
      <c r="BC139" s="4">
        <v>24</v>
      </c>
      <c r="BD139" s="8">
        <v>1823.35</v>
      </c>
      <c r="BE139" s="4"/>
      <c r="BF139" s="8"/>
      <c r="BG139" s="7"/>
      <c r="BH139" s="7"/>
      <c r="BI139" s="7">
        <v>1</v>
      </c>
      <c r="BJ139" s="4">
        <v>24</v>
      </c>
      <c r="BK139" s="8">
        <v>1823.35</v>
      </c>
      <c r="BL139" s="2" t="s">
        <v>1700</v>
      </c>
      <c r="BM139" s="7">
        <v>1</v>
      </c>
      <c r="BN139" s="7">
        <v>1</v>
      </c>
      <c r="BO139" s="4">
        <v>6</v>
      </c>
      <c r="BP139" s="8">
        <v>330.13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658</v>
      </c>
      <c r="BX139" s="2" t="s">
        <v>1233</v>
      </c>
      <c r="BY139" s="2" t="s">
        <v>141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210</v>
      </c>
      <c r="CH139" s="2" t="s">
        <v>170</v>
      </c>
      <c r="CI139" s="2" t="s">
        <v>132</v>
      </c>
      <c r="CJ139" s="2" t="s">
        <v>132</v>
      </c>
      <c r="CK139" s="2" t="s">
        <v>141</v>
      </c>
      <c r="CL139" s="2" t="s">
        <v>132</v>
      </c>
      <c r="CM139" s="4">
        <v>3</v>
      </c>
      <c r="CN139" s="8">
        <v>229.47</v>
      </c>
      <c r="CO139" s="4"/>
      <c r="CP139" s="8"/>
      <c r="CQ139" s="7"/>
      <c r="CR139" s="7"/>
      <c r="CS139" s="2" t="s">
        <v>138</v>
      </c>
      <c r="CT139" s="2" t="s">
        <v>129</v>
      </c>
      <c r="CU139" s="2" t="s">
        <v>1531</v>
      </c>
      <c r="CV139" s="2" t="s">
        <v>416</v>
      </c>
      <c r="CW139" s="2" t="s">
        <v>141</v>
      </c>
      <c r="CX139" s="2" t="s">
        <v>132</v>
      </c>
      <c r="CY139" s="4">
        <v>2</v>
      </c>
      <c r="CZ139" s="8">
        <v>142.12</v>
      </c>
      <c r="DA139" s="4"/>
      <c r="DB139" s="8"/>
      <c r="DC139" s="7"/>
      <c r="DD139" s="7"/>
      <c r="DE139" s="2" t="s">
        <v>138</v>
      </c>
      <c r="DF139" s="2" t="s">
        <v>129</v>
      </c>
      <c r="DG139" s="2" t="s">
        <v>1605</v>
      </c>
      <c r="DH139" s="2" t="s">
        <v>1701</v>
      </c>
      <c r="DI139" s="2" t="s">
        <v>141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138</v>
      </c>
      <c r="DR139" s="2" t="s">
        <v>129</v>
      </c>
      <c r="DS139" s="2" t="s">
        <v>249</v>
      </c>
      <c r="DT139" s="2" t="s">
        <v>1702</v>
      </c>
      <c r="DU139" s="2" t="s">
        <v>141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129</v>
      </c>
      <c r="EE139" s="2" t="s">
        <v>1114</v>
      </c>
      <c r="EF139" s="2" t="s">
        <v>1621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168</v>
      </c>
      <c r="EP139" s="2" t="s">
        <v>129</v>
      </c>
      <c r="EQ139" s="2" t="s">
        <v>132</v>
      </c>
      <c r="ER139" s="2" t="s">
        <v>132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481</v>
      </c>
      <c r="FB139" s="2" t="s">
        <v>129</v>
      </c>
      <c r="FC139" s="2" t="s">
        <v>132</v>
      </c>
      <c r="FD139" s="2" t="s">
        <v>132</v>
      </c>
      <c r="FE139" s="2" t="s">
        <v>141</v>
      </c>
      <c r="FF139" s="2" t="s">
        <v>132</v>
      </c>
      <c r="FG139" s="4">
        <v>3</v>
      </c>
      <c r="FH139" s="8">
        <v>213.45</v>
      </c>
      <c r="FI139" s="4"/>
      <c r="FJ139" s="8"/>
      <c r="FK139" s="7"/>
      <c r="FL139" s="7"/>
      <c r="FM139" s="2" t="s">
        <v>138</v>
      </c>
      <c r="FN139" s="2" t="s">
        <v>129</v>
      </c>
      <c r="FO139" s="2" t="s">
        <v>702</v>
      </c>
      <c r="FP139" s="2" t="s">
        <v>1120</v>
      </c>
      <c r="FQ139" s="2" t="s">
        <v>141</v>
      </c>
      <c r="FR139" s="2" t="s">
        <v>132</v>
      </c>
      <c r="FS139" s="4">
        <v>2</v>
      </c>
      <c r="FT139" s="8">
        <v>162.76</v>
      </c>
      <c r="FU139" s="4"/>
      <c r="FV139" s="8"/>
      <c r="FW139" s="7"/>
      <c r="FX139" s="7"/>
      <c r="FY139" s="2" t="s">
        <v>138</v>
      </c>
      <c r="FZ139" s="2" t="s">
        <v>129</v>
      </c>
      <c r="GA139" s="2" t="s">
        <v>1535</v>
      </c>
      <c r="GB139" s="2" t="s">
        <v>1703</v>
      </c>
      <c r="GC139" s="2" t="s">
        <v>141</v>
      </c>
      <c r="GD139" s="2" t="s">
        <v>132</v>
      </c>
      <c r="GE139" s="4">
        <v>4</v>
      </c>
      <c r="GF139" s="8">
        <v>263.52</v>
      </c>
      <c r="GG139" s="4"/>
      <c r="GH139" s="8"/>
      <c r="GI139" s="7"/>
      <c r="GJ139" s="7"/>
      <c r="GK139" s="2" t="s">
        <v>138</v>
      </c>
      <c r="GL139" s="2" t="s">
        <v>129</v>
      </c>
      <c r="GM139" s="2" t="s">
        <v>423</v>
      </c>
      <c r="GN139" s="2" t="s">
        <v>1217</v>
      </c>
      <c r="GO139" s="2" t="s">
        <v>141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159</v>
      </c>
      <c r="GX139" s="2" t="s">
        <v>129</v>
      </c>
      <c r="GY139" s="2" t="s">
        <v>132</v>
      </c>
      <c r="GZ139" s="2" t="s">
        <v>132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129</v>
      </c>
      <c r="HK139" s="2" t="s">
        <v>160</v>
      </c>
      <c r="HL139" s="2" t="s">
        <v>799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129</v>
      </c>
      <c r="HW139" s="2" t="s">
        <v>1203</v>
      </c>
      <c r="HX139" s="2" t="s">
        <v>1704</v>
      </c>
      <c r="HY139" s="2" t="s">
        <v>141</v>
      </c>
      <c r="HZ139" s="2" t="s">
        <v>132</v>
      </c>
      <c r="IA139" s="4">
        <v>4</v>
      </c>
      <c r="IB139" s="8">
        <v>481.9</v>
      </c>
      <c r="IC139" s="4"/>
      <c r="ID139" s="8"/>
      <c r="IE139" s="7"/>
      <c r="IF139" s="7"/>
      <c r="IG139" s="2" t="s">
        <v>138</v>
      </c>
      <c r="IH139" s="2" t="s">
        <v>129</v>
      </c>
      <c r="II139" s="2" t="s">
        <v>164</v>
      </c>
      <c r="IJ139" s="2" t="s">
        <v>493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129</v>
      </c>
      <c r="IU139" s="2" t="s">
        <v>205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129</v>
      </c>
      <c r="JG139" s="2" t="s">
        <v>1531</v>
      </c>
      <c r="JH139" s="2" t="s">
        <v>1705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138</v>
      </c>
      <c r="KD139" s="2" t="s">
        <v>165</v>
      </c>
      <c r="KE139" s="2" t="s">
        <v>658</v>
      </c>
      <c r="KF139" s="2" t="s">
        <v>1706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168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169</v>
      </c>
      <c r="LN139" s="2" t="s">
        <v>129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168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129</v>
      </c>
      <c r="MM139" s="2" t="s">
        <v>132</v>
      </c>
      <c r="MN139" s="2" t="s">
        <v>132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168</v>
      </c>
      <c r="NJ139" s="2" t="s">
        <v>129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168</v>
      </c>
      <c r="NV139" s="2" t="s">
        <v>170</v>
      </c>
      <c r="NW139" s="2" t="s">
        <v>132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169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168</v>
      </c>
      <c r="OT139" s="2" t="s">
        <v>129</v>
      </c>
      <c r="OU139" s="2" t="s">
        <v>132</v>
      </c>
      <c r="OV139" s="2" t="s">
        <v>132</v>
      </c>
      <c r="OW139" s="2" t="s">
        <v>141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138</v>
      </c>
      <c r="PR139" s="2" t="s">
        <v>170</v>
      </c>
      <c r="PS139" s="2" t="s">
        <v>209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170</v>
      </c>
      <c r="QQ139" s="2" t="s">
        <v>1541</v>
      </c>
      <c r="QR139" s="2" t="s">
        <v>1582</v>
      </c>
      <c r="QS139" s="2" t="s">
        <v>141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168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138</v>
      </c>
      <c r="RN139" s="2" t="s">
        <v>170</v>
      </c>
      <c r="RO139" s="2" t="s">
        <v>1631</v>
      </c>
      <c r="RP139" s="2" t="s">
        <v>1707</v>
      </c>
      <c r="RQ139" s="2" t="s">
        <v>141</v>
      </c>
      <c r="RR139" s="2" t="s">
        <v>132</v>
      </c>
    </row>
    <row r="140">
      <c r="A140" s="2" t="s">
        <v>1708</v>
      </c>
      <c r="B140" s="2" t="s">
        <v>121</v>
      </c>
      <c r="C140" s="2" t="s">
        <v>1525</v>
      </c>
      <c r="D140" s="2" t="s">
        <v>510</v>
      </c>
      <c r="E140" s="2" t="s">
        <v>511</v>
      </c>
      <c r="F140" s="2" t="s">
        <v>1709</v>
      </c>
      <c r="G140" s="2" t="s">
        <v>1709</v>
      </c>
      <c r="H140" s="2" t="s">
        <v>1709</v>
      </c>
      <c r="I140" s="2" t="s">
        <v>1710</v>
      </c>
      <c r="J140" s="2" t="s">
        <v>127</v>
      </c>
      <c r="K140" s="2" t="s">
        <v>1711</v>
      </c>
      <c r="L140" s="3">
        <v>76.5</v>
      </c>
      <c r="M140" s="3">
        <v>80.33</v>
      </c>
      <c r="N140" s="3">
        <v>159.99</v>
      </c>
      <c r="O140" s="2" t="s">
        <v>129</v>
      </c>
      <c r="P140" s="2" t="s">
        <v>385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873</v>
      </c>
      <c r="V140" s="2" t="s">
        <v>181</v>
      </c>
      <c r="W140" s="2" t="s">
        <v>332</v>
      </c>
      <c r="X140" s="2" t="s">
        <v>332</v>
      </c>
      <c r="Y140" s="2" t="s">
        <v>722</v>
      </c>
      <c r="Z140" s="4">
        <v>86</v>
      </c>
      <c r="AA140" s="4">
        <f>=ROUNDDOWN(61.4285714285714,0)</f>
      </c>
      <c r="AB140" s="5">
        <v>1.4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8</v>
      </c>
      <c r="AQ140" s="8">
        <v>603.23</v>
      </c>
      <c r="AR140" s="4"/>
      <c r="AS140" s="8"/>
      <c r="AT140" s="7"/>
      <c r="AU140" s="7"/>
      <c r="AV140" s="4">
        <v>8</v>
      </c>
      <c r="AW140" s="8">
        <v>603.23</v>
      </c>
      <c r="AX140" s="4"/>
      <c r="AY140" s="8"/>
      <c r="AZ140" s="7"/>
      <c r="BA140" s="7"/>
      <c r="BB140" s="7">
        <v>1</v>
      </c>
      <c r="BC140" s="4">
        <v>21</v>
      </c>
      <c r="BD140" s="8">
        <v>1627.37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0.3707</v>
      </c>
      <c r="BJ140" s="4">
        <v>8</v>
      </c>
      <c r="BK140" s="8">
        <v>603.23</v>
      </c>
      <c r="BL140" s="2" t="s">
        <v>1712</v>
      </c>
      <c r="BM140" s="7">
        <v>1</v>
      </c>
      <c r="BN140" s="7">
        <v>1</v>
      </c>
      <c r="BO140" s="4">
        <v>4</v>
      </c>
      <c r="BP140" s="8">
        <v>269.07</v>
      </c>
      <c r="BQ140" s="4"/>
      <c r="BR140" s="8"/>
      <c r="BS140" s="7"/>
      <c r="BT140" s="7"/>
      <c r="BU140" s="2" t="s">
        <v>138</v>
      </c>
      <c r="BV140" s="2" t="s">
        <v>129</v>
      </c>
      <c r="BW140" s="2" t="s">
        <v>730</v>
      </c>
      <c r="BX140" s="2" t="s">
        <v>389</v>
      </c>
      <c r="BY140" s="2" t="s">
        <v>141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210</v>
      </c>
      <c r="CH140" s="2" t="s">
        <v>129</v>
      </c>
      <c r="CI140" s="2" t="s">
        <v>132</v>
      </c>
      <c r="CJ140" s="2" t="s">
        <v>132</v>
      </c>
      <c r="CK140" s="2" t="s">
        <v>141</v>
      </c>
      <c r="CL140" s="2" t="s">
        <v>132</v>
      </c>
      <c r="CM140" s="4">
        <v>2</v>
      </c>
      <c r="CN140" s="8">
        <v>160.66</v>
      </c>
      <c r="CO140" s="4"/>
      <c r="CP140" s="8"/>
      <c r="CQ140" s="7"/>
      <c r="CR140" s="7"/>
      <c r="CS140" s="2" t="s">
        <v>138</v>
      </c>
      <c r="CT140" s="2" t="s">
        <v>129</v>
      </c>
      <c r="CU140" s="2" t="s">
        <v>1713</v>
      </c>
      <c r="CV140" s="2" t="s">
        <v>814</v>
      </c>
      <c r="CW140" s="2" t="s">
        <v>141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138</v>
      </c>
      <c r="DF140" s="2" t="s">
        <v>129</v>
      </c>
      <c r="DG140" s="2" t="s">
        <v>1072</v>
      </c>
      <c r="DH140" s="2" t="s">
        <v>132</v>
      </c>
      <c r="DI140" s="2" t="s">
        <v>141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129</v>
      </c>
      <c r="DS140" s="2" t="s">
        <v>396</v>
      </c>
      <c r="DT140" s="2" t="s">
        <v>132</v>
      </c>
      <c r="DU140" s="2" t="s">
        <v>141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138</v>
      </c>
      <c r="ED140" s="2" t="s">
        <v>129</v>
      </c>
      <c r="EE140" s="2" t="s">
        <v>1714</v>
      </c>
      <c r="EF140" s="2" t="s">
        <v>132</v>
      </c>
      <c r="EG140" s="2" t="s">
        <v>141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168</v>
      </c>
      <c r="EP140" s="2" t="s">
        <v>129</v>
      </c>
      <c r="EQ140" s="2" t="s">
        <v>132</v>
      </c>
      <c r="ER140" s="2" t="s">
        <v>132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153</v>
      </c>
      <c r="FB140" s="2" t="s">
        <v>129</v>
      </c>
      <c r="FC140" s="2" t="s">
        <v>132</v>
      </c>
      <c r="FD140" s="2" t="s">
        <v>132</v>
      </c>
      <c r="FE140" s="2" t="s">
        <v>141</v>
      </c>
      <c r="FF140" s="2" t="s">
        <v>132</v>
      </c>
      <c r="FG140" s="4">
        <v>2</v>
      </c>
      <c r="FH140" s="8">
        <v>173.5</v>
      </c>
      <c r="FI140" s="4"/>
      <c r="FJ140" s="8"/>
      <c r="FK140" s="7"/>
      <c r="FL140" s="7"/>
      <c r="FM140" s="2" t="s">
        <v>138</v>
      </c>
      <c r="FN140" s="2" t="s">
        <v>129</v>
      </c>
      <c r="FO140" s="2" t="s">
        <v>398</v>
      </c>
      <c r="FP140" s="2" t="s">
        <v>647</v>
      </c>
      <c r="FQ140" s="2" t="s">
        <v>141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153</v>
      </c>
      <c r="FZ140" s="2" t="s">
        <v>129</v>
      </c>
      <c r="GA140" s="2" t="s">
        <v>132</v>
      </c>
      <c r="GB140" s="2" t="s">
        <v>132</v>
      </c>
      <c r="GC140" s="2" t="s">
        <v>141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129</v>
      </c>
      <c r="GM140" s="2" t="s">
        <v>399</v>
      </c>
      <c r="GN140" s="2" t="s">
        <v>132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159</v>
      </c>
      <c r="GX140" s="2" t="s">
        <v>129</v>
      </c>
      <c r="GY140" s="2" t="s">
        <v>132</v>
      </c>
      <c r="GZ140" s="2" t="s">
        <v>132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210</v>
      </c>
      <c r="HJ140" s="2" t="s">
        <v>129</v>
      </c>
      <c r="HK140" s="2" t="s">
        <v>132</v>
      </c>
      <c r="HL140" s="2" t="s">
        <v>132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129</v>
      </c>
      <c r="HW140" s="2" t="s">
        <v>826</v>
      </c>
      <c r="HX140" s="2" t="s">
        <v>132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132</v>
      </c>
      <c r="IH140" s="2" t="s">
        <v>132</v>
      </c>
      <c r="II140" s="2" t="s">
        <v>132</v>
      </c>
      <c r="IJ140" s="2" t="s">
        <v>132</v>
      </c>
      <c r="IK140" s="2" t="s">
        <v>132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168</v>
      </c>
      <c r="IT140" s="2" t="s">
        <v>129</v>
      </c>
      <c r="IU140" s="2" t="s">
        <v>132</v>
      </c>
      <c r="IV140" s="2" t="s">
        <v>132</v>
      </c>
      <c r="IW140" s="2" t="s">
        <v>141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129</v>
      </c>
      <c r="JG140" s="2" t="s">
        <v>826</v>
      </c>
      <c r="JH140" s="2" t="s">
        <v>132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132</v>
      </c>
      <c r="KD140" s="2" t="s">
        <v>132</v>
      </c>
      <c r="KE140" s="2" t="s">
        <v>132</v>
      </c>
      <c r="KF140" s="2" t="s">
        <v>132</v>
      </c>
      <c r="KG140" s="2" t="s">
        <v>132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168</v>
      </c>
      <c r="KP140" s="2" t="s">
        <v>129</v>
      </c>
      <c r="KQ140" s="2" t="s">
        <v>132</v>
      </c>
      <c r="KR140" s="2" t="s">
        <v>132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168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169</v>
      </c>
      <c r="LN140" s="2" t="s">
        <v>129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168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129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129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169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168</v>
      </c>
      <c r="OT140" s="2" t="s">
        <v>129</v>
      </c>
      <c r="OU140" s="2" t="s">
        <v>132</v>
      </c>
      <c r="OV140" s="2" t="s">
        <v>132</v>
      </c>
      <c r="OW140" s="2" t="s">
        <v>141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129</v>
      </c>
      <c r="PG140" s="2" t="s">
        <v>132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168</v>
      </c>
      <c r="PR140" s="2" t="s">
        <v>129</v>
      </c>
      <c r="PS140" s="2" t="s">
        <v>132</v>
      </c>
      <c r="PT140" s="2" t="s">
        <v>132</v>
      </c>
      <c r="PU140" s="2" t="s">
        <v>141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168</v>
      </c>
      <c r="QD140" s="2" t="s">
        <v>129</v>
      </c>
      <c r="QE140" s="2" t="s">
        <v>132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168</v>
      </c>
      <c r="RB140" s="2" t="s">
        <v>129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168</v>
      </c>
      <c r="RN140" s="2" t="s">
        <v>129</v>
      </c>
      <c r="RO140" s="2" t="s">
        <v>132</v>
      </c>
      <c r="RP140" s="2" t="s">
        <v>132</v>
      </c>
      <c r="RQ140" s="2" t="s">
        <v>141</v>
      </c>
      <c r="RR140" s="2" t="s">
        <v>132</v>
      </c>
    </row>
    <row r="141">
      <c r="A141" s="2" t="s">
        <v>1715</v>
      </c>
      <c r="B141" s="2" t="s">
        <v>121</v>
      </c>
      <c r="C141" s="2" t="s">
        <v>1525</v>
      </c>
      <c r="D141" s="2" t="s">
        <v>510</v>
      </c>
      <c r="E141" s="2" t="s">
        <v>511</v>
      </c>
      <c r="F141" s="2" t="s">
        <v>1709</v>
      </c>
      <c r="G141" s="2" t="s">
        <v>1709</v>
      </c>
      <c r="H141" s="2" t="s">
        <v>1709</v>
      </c>
      <c r="I141" s="2" t="s">
        <v>1710</v>
      </c>
      <c r="J141" s="2" t="s">
        <v>127</v>
      </c>
      <c r="K141" s="2" t="s">
        <v>1716</v>
      </c>
      <c r="L141" s="3">
        <v>76.5</v>
      </c>
      <c r="M141" s="3">
        <v>80.33</v>
      </c>
      <c r="N141" s="3">
        <v>159.99</v>
      </c>
      <c r="O141" s="2" t="s">
        <v>129</v>
      </c>
      <c r="P141" s="2" t="s">
        <v>385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873</v>
      </c>
      <c r="V141" s="2" t="s">
        <v>181</v>
      </c>
      <c r="W141" s="2" t="s">
        <v>332</v>
      </c>
      <c r="X141" s="2" t="s">
        <v>332</v>
      </c>
      <c r="Y141" s="2" t="s">
        <v>722</v>
      </c>
      <c r="Z141" s="4">
        <v>91</v>
      </c>
      <c r="AA141" s="4">
        <f>=ROUNDDOWN(91,0)</f>
      </c>
      <c r="AB141" s="5">
        <v>1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7</v>
      </c>
      <c r="AQ141" s="8">
        <v>522.91</v>
      </c>
      <c r="AR141" s="4"/>
      <c r="AS141" s="8"/>
      <c r="AT141" s="7"/>
      <c r="AU141" s="7"/>
      <c r="AV141" s="4">
        <v>7</v>
      </c>
      <c r="AW141" s="8">
        <v>522.91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0.3213</v>
      </c>
      <c r="BJ141" s="4">
        <v>7</v>
      </c>
      <c r="BK141" s="8">
        <v>522.91</v>
      </c>
      <c r="BL141" s="2" t="s">
        <v>1712</v>
      </c>
      <c r="BM141" s="7">
        <v>1</v>
      </c>
      <c r="BN141" s="7">
        <v>1</v>
      </c>
      <c r="BO141" s="4">
        <v>3</v>
      </c>
      <c r="BP141" s="8">
        <v>188.75</v>
      </c>
      <c r="BQ141" s="4"/>
      <c r="BR141" s="8"/>
      <c r="BS141" s="7"/>
      <c r="BT141" s="7"/>
      <c r="BU141" s="2" t="s">
        <v>138</v>
      </c>
      <c r="BV141" s="2" t="s">
        <v>129</v>
      </c>
      <c r="BW141" s="2" t="s">
        <v>730</v>
      </c>
      <c r="BX141" s="2" t="s">
        <v>682</v>
      </c>
      <c r="BY141" s="2" t="s">
        <v>141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210</v>
      </c>
      <c r="CH141" s="2" t="s">
        <v>129</v>
      </c>
      <c r="CI141" s="2" t="s">
        <v>132</v>
      </c>
      <c r="CJ141" s="2" t="s">
        <v>132</v>
      </c>
      <c r="CK141" s="2" t="s">
        <v>141</v>
      </c>
      <c r="CL141" s="2" t="s">
        <v>132</v>
      </c>
      <c r="CM141" s="4">
        <v>2</v>
      </c>
      <c r="CN141" s="8">
        <v>160.66</v>
      </c>
      <c r="CO141" s="4"/>
      <c r="CP141" s="8"/>
      <c r="CQ141" s="7"/>
      <c r="CR141" s="7"/>
      <c r="CS141" s="2" t="s">
        <v>138</v>
      </c>
      <c r="CT141" s="2" t="s">
        <v>129</v>
      </c>
      <c r="CU141" s="2" t="s">
        <v>1713</v>
      </c>
      <c r="CV141" s="2" t="s">
        <v>814</v>
      </c>
      <c r="CW141" s="2" t="s">
        <v>141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129</v>
      </c>
      <c r="DG141" s="2" t="s">
        <v>1072</v>
      </c>
      <c r="DH141" s="2" t="s">
        <v>132</v>
      </c>
      <c r="DI141" s="2" t="s">
        <v>141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129</v>
      </c>
      <c r="DS141" s="2" t="s">
        <v>396</v>
      </c>
      <c r="DT141" s="2" t="s">
        <v>132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129</v>
      </c>
      <c r="EE141" s="2" t="s">
        <v>1714</v>
      </c>
      <c r="EF141" s="2" t="s">
        <v>132</v>
      </c>
      <c r="EG141" s="2" t="s">
        <v>141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168</v>
      </c>
      <c r="EP141" s="2" t="s">
        <v>129</v>
      </c>
      <c r="EQ141" s="2" t="s">
        <v>132</v>
      </c>
      <c r="ER141" s="2" t="s">
        <v>132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153</v>
      </c>
      <c r="FB141" s="2" t="s">
        <v>129</v>
      </c>
      <c r="FC141" s="2" t="s">
        <v>132</v>
      </c>
      <c r="FD141" s="2" t="s">
        <v>132</v>
      </c>
      <c r="FE141" s="2" t="s">
        <v>141</v>
      </c>
      <c r="FF141" s="2" t="s">
        <v>132</v>
      </c>
      <c r="FG141" s="4">
        <v>2</v>
      </c>
      <c r="FH141" s="8">
        <v>173.5</v>
      </c>
      <c r="FI141" s="4"/>
      <c r="FJ141" s="8"/>
      <c r="FK141" s="7"/>
      <c r="FL141" s="7"/>
      <c r="FM141" s="2" t="s">
        <v>138</v>
      </c>
      <c r="FN141" s="2" t="s">
        <v>129</v>
      </c>
      <c r="FO141" s="2" t="s">
        <v>398</v>
      </c>
      <c r="FP141" s="2" t="s">
        <v>715</v>
      </c>
      <c r="FQ141" s="2" t="s">
        <v>141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153</v>
      </c>
      <c r="FZ141" s="2" t="s">
        <v>129</v>
      </c>
      <c r="GA141" s="2" t="s">
        <v>132</v>
      </c>
      <c r="GB141" s="2" t="s">
        <v>132</v>
      </c>
      <c r="GC141" s="2" t="s">
        <v>141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129</v>
      </c>
      <c r="GM141" s="2" t="s">
        <v>399</v>
      </c>
      <c r="GN141" s="2" t="s">
        <v>132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159</v>
      </c>
      <c r="GX141" s="2" t="s">
        <v>129</v>
      </c>
      <c r="GY141" s="2" t="s">
        <v>132</v>
      </c>
      <c r="GZ141" s="2" t="s">
        <v>132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210</v>
      </c>
      <c r="HJ141" s="2" t="s">
        <v>129</v>
      </c>
      <c r="HK141" s="2" t="s">
        <v>132</v>
      </c>
      <c r="HL141" s="2" t="s">
        <v>132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129</v>
      </c>
      <c r="HW141" s="2" t="s">
        <v>400</v>
      </c>
      <c r="HX141" s="2" t="s">
        <v>132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129</v>
      </c>
      <c r="II141" s="2" t="s">
        <v>1713</v>
      </c>
      <c r="IJ141" s="2" t="s">
        <v>132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168</v>
      </c>
      <c r="IT141" s="2" t="s">
        <v>129</v>
      </c>
      <c r="IU141" s="2" t="s">
        <v>132</v>
      </c>
      <c r="IV141" s="2" t="s">
        <v>132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129</v>
      </c>
      <c r="JG141" s="2" t="s">
        <v>1713</v>
      </c>
      <c r="JH141" s="2" t="s">
        <v>132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168</v>
      </c>
      <c r="JR141" s="2" t="s">
        <v>129</v>
      </c>
      <c r="JS141" s="2" t="s">
        <v>132</v>
      </c>
      <c r="JT141" s="2" t="s">
        <v>132</v>
      </c>
      <c r="JU141" s="2" t="s">
        <v>141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132</v>
      </c>
      <c r="KD141" s="2" t="s">
        <v>132</v>
      </c>
      <c r="KE141" s="2" t="s">
        <v>132</v>
      </c>
      <c r="KF141" s="2" t="s">
        <v>132</v>
      </c>
      <c r="KG141" s="2" t="s">
        <v>132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168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169</v>
      </c>
      <c r="LN141" s="2" t="s">
        <v>129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168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129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129</v>
      </c>
      <c r="NW141" s="2" t="s">
        <v>132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169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168</v>
      </c>
      <c r="OT141" s="2" t="s">
        <v>129</v>
      </c>
      <c r="OU141" s="2" t="s">
        <v>132</v>
      </c>
      <c r="OV141" s="2" t="s">
        <v>132</v>
      </c>
      <c r="OW141" s="2" t="s">
        <v>141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168</v>
      </c>
      <c r="PF141" s="2" t="s">
        <v>129</v>
      </c>
      <c r="PG141" s="2" t="s">
        <v>132</v>
      </c>
      <c r="PH141" s="2" t="s">
        <v>132</v>
      </c>
      <c r="PI141" s="2" t="s">
        <v>141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168</v>
      </c>
      <c r="PR141" s="2" t="s">
        <v>129</v>
      </c>
      <c r="PS141" s="2" t="s">
        <v>132</v>
      </c>
      <c r="PT141" s="2" t="s">
        <v>132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168</v>
      </c>
      <c r="QD141" s="2" t="s">
        <v>129</v>
      </c>
      <c r="QE141" s="2" t="s">
        <v>132</v>
      </c>
      <c r="QF141" s="2" t="s">
        <v>132</v>
      </c>
      <c r="QG141" s="2" t="s">
        <v>141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168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168</v>
      </c>
      <c r="RN141" s="2" t="s">
        <v>129</v>
      </c>
      <c r="RO141" s="2" t="s">
        <v>132</v>
      </c>
      <c r="RP141" s="2" t="s">
        <v>132</v>
      </c>
      <c r="RQ141" s="2" t="s">
        <v>141</v>
      </c>
      <c r="RR141" s="2" t="s">
        <v>132</v>
      </c>
    </row>
    <row r="142">
      <c r="A142" s="2" t="s">
        <v>1717</v>
      </c>
      <c r="B142" s="2" t="s">
        <v>121</v>
      </c>
      <c r="C142" s="2" t="s">
        <v>1525</v>
      </c>
      <c r="D142" s="2" t="s">
        <v>510</v>
      </c>
      <c r="E142" s="2" t="s">
        <v>511</v>
      </c>
      <c r="F142" s="2" t="s">
        <v>1709</v>
      </c>
      <c r="G142" s="2" t="s">
        <v>1709</v>
      </c>
      <c r="H142" s="2" t="s">
        <v>1709</v>
      </c>
      <c r="I142" s="2" t="s">
        <v>1710</v>
      </c>
      <c r="J142" s="2" t="s">
        <v>127</v>
      </c>
      <c r="K142" s="2" t="s">
        <v>860</v>
      </c>
      <c r="L142" s="3">
        <v>76.5</v>
      </c>
      <c r="M142" s="3">
        <v>80.33</v>
      </c>
      <c r="N142" s="3">
        <v>159.99</v>
      </c>
      <c r="O142" s="2" t="s">
        <v>129</v>
      </c>
      <c r="P142" s="2" t="s">
        <v>385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873</v>
      </c>
      <c r="V142" s="2" t="s">
        <v>181</v>
      </c>
      <c r="W142" s="2" t="s">
        <v>332</v>
      </c>
      <c r="X142" s="2" t="s">
        <v>332</v>
      </c>
      <c r="Y142" s="2" t="s">
        <v>722</v>
      </c>
      <c r="Z142" s="4">
        <v>82</v>
      </c>
      <c r="AA142" s="4">
        <f>=ROUNDDOWN(82,0)</f>
      </c>
      <c r="AB142" s="5">
        <v>1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6</v>
      </c>
      <c r="AQ142" s="8">
        <v>501.23</v>
      </c>
      <c r="AR142" s="4"/>
      <c r="AS142" s="8"/>
      <c r="AT142" s="7"/>
      <c r="AU142" s="7"/>
      <c r="AV142" s="4">
        <v>6</v>
      </c>
      <c r="AW142" s="8">
        <v>501.23</v>
      </c>
      <c r="AX142" s="4"/>
      <c r="AY142" s="8"/>
      <c r="AZ142" s="7"/>
      <c r="BA142" s="7"/>
      <c r="BB142" s="7">
        <v>1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0.308</v>
      </c>
      <c r="BJ142" s="4">
        <v>6</v>
      </c>
      <c r="BK142" s="8">
        <v>501.23</v>
      </c>
      <c r="BL142" s="2" t="s">
        <v>1712</v>
      </c>
      <c r="BM142" s="7">
        <v>1</v>
      </c>
      <c r="BN142" s="7">
        <v>1</v>
      </c>
      <c r="BO142" s="4">
        <v>1</v>
      </c>
      <c r="BP142" s="8">
        <v>80.32</v>
      </c>
      <c r="BQ142" s="4"/>
      <c r="BR142" s="8"/>
      <c r="BS142" s="7"/>
      <c r="BT142" s="7"/>
      <c r="BU142" s="2" t="s">
        <v>138</v>
      </c>
      <c r="BV142" s="2" t="s">
        <v>129</v>
      </c>
      <c r="BW142" s="2" t="s">
        <v>730</v>
      </c>
      <c r="BX142" s="2" t="s">
        <v>390</v>
      </c>
      <c r="BY142" s="2" t="s">
        <v>141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210</v>
      </c>
      <c r="CH142" s="2" t="s">
        <v>129</v>
      </c>
      <c r="CI142" s="2" t="s">
        <v>132</v>
      </c>
      <c r="CJ142" s="2" t="s">
        <v>132</v>
      </c>
      <c r="CK142" s="2" t="s">
        <v>141</v>
      </c>
      <c r="CL142" s="2" t="s">
        <v>132</v>
      </c>
      <c r="CM142" s="4">
        <v>2</v>
      </c>
      <c r="CN142" s="8">
        <v>160.66</v>
      </c>
      <c r="CO142" s="4"/>
      <c r="CP142" s="8"/>
      <c r="CQ142" s="7"/>
      <c r="CR142" s="7"/>
      <c r="CS142" s="2" t="s">
        <v>138</v>
      </c>
      <c r="CT142" s="2" t="s">
        <v>129</v>
      </c>
      <c r="CU142" s="2" t="s">
        <v>1713</v>
      </c>
      <c r="CV142" s="2" t="s">
        <v>814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129</v>
      </c>
      <c r="DG142" s="2" t="s">
        <v>1072</v>
      </c>
      <c r="DH142" s="2" t="s">
        <v>390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129</v>
      </c>
      <c r="DS142" s="2" t="s">
        <v>396</v>
      </c>
      <c r="DT142" s="2" t="s">
        <v>132</v>
      </c>
      <c r="DU142" s="2" t="s">
        <v>141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129</v>
      </c>
      <c r="EE142" s="2" t="s">
        <v>1714</v>
      </c>
      <c r="EF142" s="2" t="s">
        <v>132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168</v>
      </c>
      <c r="EP142" s="2" t="s">
        <v>129</v>
      </c>
      <c r="EQ142" s="2" t="s">
        <v>132</v>
      </c>
      <c r="ER142" s="2" t="s">
        <v>132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153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>
        <v>3</v>
      </c>
      <c r="FH142" s="8">
        <v>260.25</v>
      </c>
      <c r="FI142" s="4"/>
      <c r="FJ142" s="8"/>
      <c r="FK142" s="7"/>
      <c r="FL142" s="7"/>
      <c r="FM142" s="2" t="s">
        <v>138</v>
      </c>
      <c r="FN142" s="2" t="s">
        <v>129</v>
      </c>
      <c r="FO142" s="2" t="s">
        <v>398</v>
      </c>
      <c r="FP142" s="2" t="s">
        <v>885</v>
      </c>
      <c r="FQ142" s="2" t="s">
        <v>141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153</v>
      </c>
      <c r="FZ142" s="2" t="s">
        <v>129</v>
      </c>
      <c r="GA142" s="2" t="s">
        <v>132</v>
      </c>
      <c r="GB142" s="2" t="s">
        <v>132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129</v>
      </c>
      <c r="GM142" s="2" t="s">
        <v>399</v>
      </c>
      <c r="GN142" s="2" t="s">
        <v>132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159</v>
      </c>
      <c r="GX142" s="2" t="s">
        <v>129</v>
      </c>
      <c r="GY142" s="2" t="s">
        <v>132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210</v>
      </c>
      <c r="HJ142" s="2" t="s">
        <v>129</v>
      </c>
      <c r="HK142" s="2" t="s">
        <v>132</v>
      </c>
      <c r="HL142" s="2" t="s">
        <v>132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129</v>
      </c>
      <c r="HW142" s="2" t="s">
        <v>400</v>
      </c>
      <c r="HX142" s="2" t="s">
        <v>132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129</v>
      </c>
      <c r="II142" s="2" t="s">
        <v>826</v>
      </c>
      <c r="IJ142" s="2" t="s">
        <v>132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168</v>
      </c>
      <c r="IT142" s="2" t="s">
        <v>129</v>
      </c>
      <c r="IU142" s="2" t="s">
        <v>132</v>
      </c>
      <c r="IV142" s="2" t="s">
        <v>132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129</v>
      </c>
      <c r="JG142" s="2" t="s">
        <v>826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168</v>
      </c>
      <c r="JR142" s="2" t="s">
        <v>129</v>
      </c>
      <c r="JS142" s="2" t="s">
        <v>132</v>
      </c>
      <c r="JT142" s="2" t="s">
        <v>132</v>
      </c>
      <c r="JU142" s="2" t="s">
        <v>141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132</v>
      </c>
      <c r="KD142" s="2" t="s">
        <v>132</v>
      </c>
      <c r="KE142" s="2" t="s">
        <v>132</v>
      </c>
      <c r="KF142" s="2" t="s">
        <v>132</v>
      </c>
      <c r="KG142" s="2" t="s">
        <v>132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168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129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168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129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129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169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168</v>
      </c>
      <c r="OT142" s="2" t="s">
        <v>129</v>
      </c>
      <c r="OU142" s="2" t="s">
        <v>132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129</v>
      </c>
      <c r="PG142" s="2" t="s">
        <v>132</v>
      </c>
      <c r="PH142" s="2" t="s">
        <v>132</v>
      </c>
      <c r="PI142" s="2" t="s">
        <v>141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168</v>
      </c>
      <c r="PR142" s="2" t="s">
        <v>129</v>
      </c>
      <c r="PS142" s="2" t="s">
        <v>132</v>
      </c>
      <c r="PT142" s="2" t="s">
        <v>132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168</v>
      </c>
      <c r="QD142" s="2" t="s">
        <v>129</v>
      </c>
      <c r="QE142" s="2" t="s">
        <v>132</v>
      </c>
      <c r="QF142" s="2" t="s">
        <v>132</v>
      </c>
      <c r="QG142" s="2" t="s">
        <v>141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168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168</v>
      </c>
      <c r="RN142" s="2" t="s">
        <v>129</v>
      </c>
      <c r="RO142" s="2" t="s">
        <v>132</v>
      </c>
      <c r="RP142" s="2" t="s">
        <v>132</v>
      </c>
      <c r="RQ142" s="2" t="s">
        <v>141</v>
      </c>
      <c r="RR142" s="2" t="s">
        <v>132</v>
      </c>
    </row>
    <row r="143">
      <c r="A143" s="2" t="s">
        <v>1718</v>
      </c>
      <c r="B143" s="2" t="s">
        <v>121</v>
      </c>
      <c r="C143" s="2" t="s">
        <v>1525</v>
      </c>
      <c r="D143" s="2" t="s">
        <v>510</v>
      </c>
      <c r="E143" s="2" t="s">
        <v>511</v>
      </c>
      <c r="F143" s="2" t="s">
        <v>1719</v>
      </c>
      <c r="G143" s="2" t="s">
        <v>1719</v>
      </c>
      <c r="H143" s="2" t="s">
        <v>1719</v>
      </c>
      <c r="I143" s="2" t="s">
        <v>1720</v>
      </c>
      <c r="J143" s="2" t="s">
        <v>127</v>
      </c>
      <c r="K143" s="2" t="s">
        <v>1721</v>
      </c>
      <c r="L143" s="3">
        <v>33.11</v>
      </c>
      <c r="M143" s="3">
        <v>34.77</v>
      </c>
      <c r="N143" s="3">
        <v>74.99</v>
      </c>
      <c r="O143" s="2" t="s">
        <v>129</v>
      </c>
      <c r="P143" s="2" t="s">
        <v>475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180</v>
      </c>
      <c r="V143" s="2" t="s">
        <v>134</v>
      </c>
      <c r="W143" s="2" t="s">
        <v>719</v>
      </c>
      <c r="X143" s="2" t="s">
        <v>132</v>
      </c>
      <c r="Y143" s="2" t="s">
        <v>1722</v>
      </c>
      <c r="Z143" s="4">
        <v>30</v>
      </c>
      <c r="AA143" s="4">
        <f>=ROUNDDOWN(6,0)</f>
      </c>
      <c r="AB143" s="5">
        <v>5</v>
      </c>
      <c r="AC143" s="2" t="s">
        <v>243</v>
      </c>
      <c r="AD143" s="4">
        <v>100</v>
      </c>
      <c r="AE143" s="4">
        <v>200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42</v>
      </c>
      <c r="AQ143" s="8">
        <v>1621.21</v>
      </c>
      <c r="AR143" s="4"/>
      <c r="AS143" s="8"/>
      <c r="AT143" s="7"/>
      <c r="AU143" s="7"/>
      <c r="AV143" s="4">
        <v>42</v>
      </c>
      <c r="AW143" s="8">
        <v>1621.21</v>
      </c>
      <c r="AX143" s="4"/>
      <c r="AY143" s="8"/>
      <c r="AZ143" s="7"/>
      <c r="BA143" s="7"/>
      <c r="BB143" s="7">
        <v>1</v>
      </c>
      <c r="BC143" s="4">
        <v>42</v>
      </c>
      <c r="BD143" s="8">
        <v>1621.21</v>
      </c>
      <c r="BE143" s="4"/>
      <c r="BF143" s="8"/>
      <c r="BG143" s="7"/>
      <c r="BH143" s="7"/>
      <c r="BI143" s="7">
        <v>1</v>
      </c>
      <c r="BJ143" s="4">
        <v>42</v>
      </c>
      <c r="BK143" s="8">
        <v>1621.21</v>
      </c>
      <c r="BL143" s="2" t="s">
        <v>1723</v>
      </c>
      <c r="BM143" s="7">
        <v>1</v>
      </c>
      <c r="BN143" s="7">
        <v>1</v>
      </c>
      <c r="BO143" s="4">
        <v>15</v>
      </c>
      <c r="BP143" s="8">
        <v>503</v>
      </c>
      <c r="BQ143" s="4"/>
      <c r="BR143" s="8"/>
      <c r="BS143" s="7"/>
      <c r="BT143" s="7"/>
      <c r="BU143" s="2" t="s">
        <v>138</v>
      </c>
      <c r="BV143" s="2" t="s">
        <v>129</v>
      </c>
      <c r="BW143" s="2" t="s">
        <v>1610</v>
      </c>
      <c r="BX143" s="2" t="s">
        <v>1724</v>
      </c>
      <c r="BY143" s="2" t="s">
        <v>141</v>
      </c>
      <c r="BZ143" s="2" t="s">
        <v>132</v>
      </c>
      <c r="CA143" s="4">
        <v>5</v>
      </c>
      <c r="CB143" s="8">
        <v>213.73</v>
      </c>
      <c r="CC143" s="4"/>
      <c r="CD143" s="8"/>
      <c r="CE143" s="7"/>
      <c r="CF143" s="7"/>
      <c r="CG143" s="2" t="s">
        <v>138</v>
      </c>
      <c r="CH143" s="2" t="s">
        <v>129</v>
      </c>
      <c r="CI143" s="2" t="s">
        <v>132</v>
      </c>
      <c r="CJ143" s="2" t="s">
        <v>132</v>
      </c>
      <c r="CK143" s="2" t="s">
        <v>141</v>
      </c>
      <c r="CL143" s="2" t="s">
        <v>132</v>
      </c>
      <c r="CM143" s="4">
        <v>7</v>
      </c>
      <c r="CN143" s="8">
        <v>281.44</v>
      </c>
      <c r="CO143" s="4"/>
      <c r="CP143" s="8"/>
      <c r="CQ143" s="7"/>
      <c r="CR143" s="7"/>
      <c r="CS143" s="2" t="s">
        <v>138</v>
      </c>
      <c r="CT143" s="2" t="s">
        <v>129</v>
      </c>
      <c r="CU143" s="2" t="s">
        <v>1622</v>
      </c>
      <c r="CV143" s="2" t="s">
        <v>1725</v>
      </c>
      <c r="CW143" s="2" t="s">
        <v>141</v>
      </c>
      <c r="CX143" s="2" t="s">
        <v>132</v>
      </c>
      <c r="CY143" s="4">
        <v>3</v>
      </c>
      <c r="CZ143" s="8">
        <v>124.8</v>
      </c>
      <c r="DA143" s="4"/>
      <c r="DB143" s="8"/>
      <c r="DC143" s="7"/>
      <c r="DD143" s="7"/>
      <c r="DE143" s="2" t="s">
        <v>138</v>
      </c>
      <c r="DF143" s="2" t="s">
        <v>129</v>
      </c>
      <c r="DG143" s="2" t="s">
        <v>1726</v>
      </c>
      <c r="DH143" s="2" t="s">
        <v>1383</v>
      </c>
      <c r="DI143" s="2" t="s">
        <v>141</v>
      </c>
      <c r="DJ143" s="2" t="s">
        <v>132</v>
      </c>
      <c r="DK143" s="4">
        <v>4</v>
      </c>
      <c r="DL143" s="8">
        <v>185.92</v>
      </c>
      <c r="DM143" s="4"/>
      <c r="DN143" s="8"/>
      <c r="DO143" s="7"/>
      <c r="DP143" s="7"/>
      <c r="DQ143" s="2" t="s">
        <v>138</v>
      </c>
      <c r="DR143" s="2" t="s">
        <v>129</v>
      </c>
      <c r="DS143" s="2" t="s">
        <v>249</v>
      </c>
      <c r="DT143" s="2" t="s">
        <v>1727</v>
      </c>
      <c r="DU143" s="2" t="s">
        <v>141</v>
      </c>
      <c r="DV143" s="2" t="s">
        <v>132</v>
      </c>
      <c r="DW143" s="4">
        <v>3</v>
      </c>
      <c r="DX143" s="8">
        <v>132.96</v>
      </c>
      <c r="DY143" s="4"/>
      <c r="DZ143" s="8"/>
      <c r="EA143" s="7"/>
      <c r="EB143" s="7"/>
      <c r="EC143" s="2" t="s">
        <v>138</v>
      </c>
      <c r="ED143" s="2" t="s">
        <v>129</v>
      </c>
      <c r="EE143" s="2" t="s">
        <v>1235</v>
      </c>
      <c r="EF143" s="2" t="s">
        <v>669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168</v>
      </c>
      <c r="EP143" s="2" t="s">
        <v>129</v>
      </c>
      <c r="EQ143" s="2" t="s">
        <v>132</v>
      </c>
      <c r="ER143" s="2" t="s">
        <v>132</v>
      </c>
      <c r="ES143" s="2" t="s">
        <v>141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170</v>
      </c>
      <c r="FC143" s="2" t="s">
        <v>453</v>
      </c>
      <c r="FD143" s="2" t="s">
        <v>132</v>
      </c>
      <c r="FE143" s="2" t="s">
        <v>141</v>
      </c>
      <c r="FF143" s="2" t="s">
        <v>132</v>
      </c>
      <c r="FG143" s="4">
        <v>1</v>
      </c>
      <c r="FH143" s="8">
        <v>37.54</v>
      </c>
      <c r="FI143" s="4"/>
      <c r="FJ143" s="8"/>
      <c r="FK143" s="7"/>
      <c r="FL143" s="7"/>
      <c r="FM143" s="2" t="s">
        <v>138</v>
      </c>
      <c r="FN143" s="2" t="s">
        <v>129</v>
      </c>
      <c r="FO143" s="2" t="s">
        <v>194</v>
      </c>
      <c r="FP143" s="2" t="s">
        <v>325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129</v>
      </c>
      <c r="GA143" s="2" t="s">
        <v>1029</v>
      </c>
      <c r="GB143" s="2" t="s">
        <v>1627</v>
      </c>
      <c r="GC143" s="2" t="s">
        <v>141</v>
      </c>
      <c r="GD143" s="2" t="s">
        <v>132</v>
      </c>
      <c r="GE143" s="4">
        <v>3</v>
      </c>
      <c r="GF143" s="8">
        <v>104.28</v>
      </c>
      <c r="GG143" s="4"/>
      <c r="GH143" s="8"/>
      <c r="GI143" s="7"/>
      <c r="GJ143" s="7"/>
      <c r="GK143" s="2" t="s">
        <v>138</v>
      </c>
      <c r="GL143" s="2" t="s">
        <v>129</v>
      </c>
      <c r="GM143" s="2" t="s">
        <v>198</v>
      </c>
      <c r="GN143" s="2" t="s">
        <v>151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159</v>
      </c>
      <c r="GX143" s="2" t="s">
        <v>129</v>
      </c>
      <c r="GY143" s="2" t="s">
        <v>132</v>
      </c>
      <c r="GZ143" s="2" t="s">
        <v>132</v>
      </c>
      <c r="HA143" s="2" t="s">
        <v>141</v>
      </c>
      <c r="HB143" s="2" t="s">
        <v>132</v>
      </c>
      <c r="HC143" s="4">
        <v>1</v>
      </c>
      <c r="HD143" s="8">
        <v>37.54</v>
      </c>
      <c r="HE143" s="4"/>
      <c r="HF143" s="8"/>
      <c r="HG143" s="7"/>
      <c r="HH143" s="7"/>
      <c r="HI143" s="2" t="s">
        <v>138</v>
      </c>
      <c r="HJ143" s="2" t="s">
        <v>129</v>
      </c>
      <c r="HK143" s="2" t="s">
        <v>260</v>
      </c>
      <c r="HL143" s="2" t="s">
        <v>1178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138</v>
      </c>
      <c r="HV143" s="2" t="s">
        <v>129</v>
      </c>
      <c r="HW143" s="2" t="s">
        <v>1628</v>
      </c>
      <c r="HX143" s="2" t="s">
        <v>1728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129</v>
      </c>
      <c r="II143" s="2" t="s">
        <v>164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129</v>
      </c>
      <c r="IU143" s="2" t="s">
        <v>205</v>
      </c>
      <c r="IV143" s="2" t="s">
        <v>132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129</v>
      </c>
      <c r="JG143" s="2" t="s">
        <v>1729</v>
      </c>
      <c r="JH143" s="2" t="s">
        <v>1730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138</v>
      </c>
      <c r="KD143" s="2" t="s">
        <v>165</v>
      </c>
      <c r="KE143" s="2" t="s">
        <v>1722</v>
      </c>
      <c r="KF143" s="2" t="s">
        <v>1615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129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168</v>
      </c>
      <c r="LB143" s="2" t="s">
        <v>129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169</v>
      </c>
      <c r="LN143" s="2" t="s">
        <v>129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168</v>
      </c>
      <c r="NJ143" s="2" t="s">
        <v>129</v>
      </c>
      <c r="NK143" s="2" t="s">
        <v>132</v>
      </c>
      <c r="NL143" s="2" t="s">
        <v>132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168</v>
      </c>
      <c r="NV143" s="2" t="s">
        <v>170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169</v>
      </c>
      <c r="OH143" s="2" t="s">
        <v>129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168</v>
      </c>
      <c r="OT143" s="2" t="s">
        <v>129</v>
      </c>
      <c r="OU143" s="2" t="s">
        <v>132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138</v>
      </c>
      <c r="PR143" s="2" t="s">
        <v>170</v>
      </c>
      <c r="PS143" s="2" t="s">
        <v>209</v>
      </c>
      <c r="PT143" s="2" t="s">
        <v>132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170</v>
      </c>
      <c r="QQ143" s="2" t="s">
        <v>173</v>
      </c>
      <c r="QR143" s="2" t="s">
        <v>1731</v>
      </c>
      <c r="QS143" s="2" t="s">
        <v>141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1021</v>
      </c>
      <c r="RB143" s="2" t="s">
        <v>170</v>
      </c>
      <c r="RC143" s="2" t="s">
        <v>132</v>
      </c>
      <c r="RD143" s="2" t="s">
        <v>132</v>
      </c>
      <c r="RE143" s="2" t="s">
        <v>141</v>
      </c>
      <c r="RF143" s="2" t="s">
        <v>1170</v>
      </c>
      <c r="RG143" s="4"/>
      <c r="RH143" s="8"/>
      <c r="RI143" s="4"/>
      <c r="RJ143" s="8"/>
      <c r="RK143" s="7"/>
      <c r="RL143" s="7"/>
      <c r="RM143" s="2" t="s">
        <v>138</v>
      </c>
      <c r="RN143" s="2" t="s">
        <v>170</v>
      </c>
      <c r="RO143" s="2" t="s">
        <v>1235</v>
      </c>
      <c r="RP143" s="2" t="s">
        <v>142</v>
      </c>
      <c r="RQ143" s="2" t="s">
        <v>141</v>
      </c>
      <c r="RR143" s="2" t="s">
        <v>132</v>
      </c>
    </row>
    <row r="144">
      <c r="A144" s="2" t="s">
        <v>1732</v>
      </c>
      <c r="B144" s="2" t="s">
        <v>121</v>
      </c>
      <c r="C144" s="2" t="s">
        <v>1525</v>
      </c>
      <c r="D144" s="2" t="s">
        <v>510</v>
      </c>
      <c r="E144" s="2" t="s">
        <v>511</v>
      </c>
      <c r="F144" s="2" t="s">
        <v>1733</v>
      </c>
      <c r="G144" s="2" t="s">
        <v>1733</v>
      </c>
      <c r="H144" s="2" t="s">
        <v>1733</v>
      </c>
      <c r="I144" s="2" t="s">
        <v>1734</v>
      </c>
      <c r="J144" s="2" t="s">
        <v>127</v>
      </c>
      <c r="K144" s="2" t="s">
        <v>296</v>
      </c>
      <c r="L144" s="3">
        <v>26.46</v>
      </c>
      <c r="M144" s="3">
        <v>27.78</v>
      </c>
      <c r="N144" s="3">
        <v>59.99</v>
      </c>
      <c r="O144" s="2" t="s">
        <v>129</v>
      </c>
      <c r="P144" s="2" t="s">
        <v>179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132</v>
      </c>
      <c r="V144" s="2" t="s">
        <v>134</v>
      </c>
      <c r="W144" s="2" t="s">
        <v>719</v>
      </c>
      <c r="X144" s="2" t="s">
        <v>132</v>
      </c>
      <c r="Y144" s="2" t="s">
        <v>1735</v>
      </c>
      <c r="Z144" s="4">
        <v>125</v>
      </c>
      <c r="AA144" s="4">
        <f>=ROUNDDOWN(19.2307692307692,0)</f>
      </c>
      <c r="AB144" s="5">
        <v>6.5</v>
      </c>
      <c r="AC144" s="2" t="s">
        <v>387</v>
      </c>
      <c r="AD144" s="4">
        <v>150</v>
      </c>
      <c r="AE144" s="4">
        <v>150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51</v>
      </c>
      <c r="AQ144" s="8">
        <v>1551.73</v>
      </c>
      <c r="AR144" s="4"/>
      <c r="AS144" s="8"/>
      <c r="AT144" s="7"/>
      <c r="AU144" s="7"/>
      <c r="AV144" s="4">
        <v>51</v>
      </c>
      <c r="AW144" s="8">
        <v>1551.73</v>
      </c>
      <c r="AX144" s="4"/>
      <c r="AY144" s="8"/>
      <c r="AZ144" s="7"/>
      <c r="BA144" s="7"/>
      <c r="BB144" s="7">
        <v>1</v>
      </c>
      <c r="BC144" s="4">
        <v>51</v>
      </c>
      <c r="BD144" s="8">
        <v>1551.73</v>
      </c>
      <c r="BE144" s="4"/>
      <c r="BF144" s="8"/>
      <c r="BG144" s="7"/>
      <c r="BH144" s="7"/>
      <c r="BI144" s="7">
        <v>1</v>
      </c>
      <c r="BJ144" s="4">
        <v>51</v>
      </c>
      <c r="BK144" s="8">
        <v>1551.73</v>
      </c>
      <c r="BL144" s="2" t="s">
        <v>1736</v>
      </c>
      <c r="BM144" s="7">
        <v>1</v>
      </c>
      <c r="BN144" s="7">
        <v>1</v>
      </c>
      <c r="BO144" s="4">
        <v>7</v>
      </c>
      <c r="BP144" s="8">
        <v>167.15</v>
      </c>
      <c r="BQ144" s="4"/>
      <c r="BR144" s="8"/>
      <c r="BS144" s="7"/>
      <c r="BT144" s="7"/>
      <c r="BU144" s="2" t="s">
        <v>138</v>
      </c>
      <c r="BV144" s="2" t="s">
        <v>129</v>
      </c>
      <c r="BW144" s="2" t="s">
        <v>1687</v>
      </c>
      <c r="BX144" s="2" t="s">
        <v>1737</v>
      </c>
      <c r="BY144" s="2" t="s">
        <v>141</v>
      </c>
      <c r="BZ144" s="2" t="s">
        <v>132</v>
      </c>
      <c r="CA144" s="4">
        <v>10</v>
      </c>
      <c r="CB144" s="8">
        <v>319.5</v>
      </c>
      <c r="CC144" s="4"/>
      <c r="CD144" s="8"/>
      <c r="CE144" s="7"/>
      <c r="CF144" s="7"/>
      <c r="CG144" s="2" t="s">
        <v>138</v>
      </c>
      <c r="CH144" s="2" t="s">
        <v>129</v>
      </c>
      <c r="CI144" s="2" t="s">
        <v>132</v>
      </c>
      <c r="CJ144" s="2" t="s">
        <v>132</v>
      </c>
      <c r="CK144" s="2" t="s">
        <v>141</v>
      </c>
      <c r="CL144" s="2" t="s">
        <v>132</v>
      </c>
      <c r="CM144" s="4">
        <v>9</v>
      </c>
      <c r="CN144" s="8">
        <v>268.6</v>
      </c>
      <c r="CO144" s="4"/>
      <c r="CP144" s="8"/>
      <c r="CQ144" s="7"/>
      <c r="CR144" s="7"/>
      <c r="CS144" s="2" t="s">
        <v>138</v>
      </c>
      <c r="CT144" s="2" t="s">
        <v>129</v>
      </c>
      <c r="CU144" s="2" t="s">
        <v>1622</v>
      </c>
      <c r="CV144" s="2" t="s">
        <v>1738</v>
      </c>
      <c r="CW144" s="2" t="s">
        <v>141</v>
      </c>
      <c r="CX144" s="2" t="s">
        <v>132</v>
      </c>
      <c r="CY144" s="4">
        <v>2</v>
      </c>
      <c r="CZ144" s="8">
        <v>61</v>
      </c>
      <c r="DA144" s="4"/>
      <c r="DB144" s="8"/>
      <c r="DC144" s="7"/>
      <c r="DD144" s="7"/>
      <c r="DE144" s="2" t="s">
        <v>138</v>
      </c>
      <c r="DF144" s="2" t="s">
        <v>129</v>
      </c>
      <c r="DG144" s="2" t="s">
        <v>1725</v>
      </c>
      <c r="DH144" s="2" t="s">
        <v>1739</v>
      </c>
      <c r="DI144" s="2" t="s">
        <v>141</v>
      </c>
      <c r="DJ144" s="2" t="s">
        <v>132</v>
      </c>
      <c r="DK144" s="4">
        <v>5</v>
      </c>
      <c r="DL144" s="8">
        <v>177.55</v>
      </c>
      <c r="DM144" s="4"/>
      <c r="DN144" s="8"/>
      <c r="DO144" s="7"/>
      <c r="DP144" s="7"/>
      <c r="DQ144" s="2" t="s">
        <v>138</v>
      </c>
      <c r="DR144" s="2" t="s">
        <v>129</v>
      </c>
      <c r="DS144" s="2" t="s">
        <v>249</v>
      </c>
      <c r="DT144" s="2" t="s">
        <v>1702</v>
      </c>
      <c r="DU144" s="2" t="s">
        <v>141</v>
      </c>
      <c r="DV144" s="2" t="s">
        <v>132</v>
      </c>
      <c r="DW144" s="4">
        <v>4</v>
      </c>
      <c r="DX144" s="8">
        <v>101.32</v>
      </c>
      <c r="DY144" s="4"/>
      <c r="DZ144" s="8"/>
      <c r="EA144" s="7"/>
      <c r="EB144" s="7"/>
      <c r="EC144" s="2" t="s">
        <v>138</v>
      </c>
      <c r="ED144" s="2" t="s">
        <v>129</v>
      </c>
      <c r="EE144" s="2" t="s">
        <v>1235</v>
      </c>
      <c r="EF144" s="2" t="s">
        <v>1740</v>
      </c>
      <c r="EG144" s="2" t="s">
        <v>141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168</v>
      </c>
      <c r="EP144" s="2" t="s">
        <v>129</v>
      </c>
      <c r="EQ144" s="2" t="s">
        <v>132</v>
      </c>
      <c r="ER144" s="2" t="s">
        <v>132</v>
      </c>
      <c r="ES144" s="2" t="s">
        <v>141</v>
      </c>
      <c r="ET144" s="2" t="s">
        <v>132</v>
      </c>
      <c r="EU144" s="4">
        <v>2</v>
      </c>
      <c r="EV144" s="8">
        <v>58.34</v>
      </c>
      <c r="EW144" s="4"/>
      <c r="EX144" s="8"/>
      <c r="EY144" s="7"/>
      <c r="EZ144" s="7"/>
      <c r="FA144" s="2" t="s">
        <v>138</v>
      </c>
      <c r="FB144" s="2" t="s">
        <v>129</v>
      </c>
      <c r="FC144" s="2" t="s">
        <v>883</v>
      </c>
      <c r="FD144" s="2" t="s">
        <v>1290</v>
      </c>
      <c r="FE144" s="2" t="s">
        <v>141</v>
      </c>
      <c r="FF144" s="2" t="s">
        <v>132</v>
      </c>
      <c r="FG144" s="4">
        <v>5</v>
      </c>
      <c r="FH144" s="8">
        <v>150</v>
      </c>
      <c r="FI144" s="4"/>
      <c r="FJ144" s="8"/>
      <c r="FK144" s="7"/>
      <c r="FL144" s="7"/>
      <c r="FM144" s="2" t="s">
        <v>138</v>
      </c>
      <c r="FN144" s="2" t="s">
        <v>129</v>
      </c>
      <c r="FO144" s="2" t="s">
        <v>154</v>
      </c>
      <c r="FP144" s="2" t="s">
        <v>186</v>
      </c>
      <c r="FQ144" s="2" t="s">
        <v>141</v>
      </c>
      <c r="FR144" s="2" t="s">
        <v>132</v>
      </c>
      <c r="FS144" s="4">
        <v>1</v>
      </c>
      <c r="FT144" s="8">
        <v>29.17</v>
      </c>
      <c r="FU144" s="4"/>
      <c r="FV144" s="8"/>
      <c r="FW144" s="7"/>
      <c r="FX144" s="7"/>
      <c r="FY144" s="2" t="s">
        <v>138</v>
      </c>
      <c r="FZ144" s="2" t="s">
        <v>129</v>
      </c>
      <c r="GA144" s="2" t="s">
        <v>1029</v>
      </c>
      <c r="GB144" s="2" t="s">
        <v>1693</v>
      </c>
      <c r="GC144" s="2" t="s">
        <v>141</v>
      </c>
      <c r="GD144" s="2" t="s">
        <v>132</v>
      </c>
      <c r="GE144" s="4">
        <v>4</v>
      </c>
      <c r="GF144" s="8">
        <v>111.12</v>
      </c>
      <c r="GG144" s="4"/>
      <c r="GH144" s="8"/>
      <c r="GI144" s="7"/>
      <c r="GJ144" s="7"/>
      <c r="GK144" s="2" t="s">
        <v>138</v>
      </c>
      <c r="GL144" s="2" t="s">
        <v>129</v>
      </c>
      <c r="GM144" s="2" t="s">
        <v>198</v>
      </c>
      <c r="GN144" s="2" t="s">
        <v>193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159</v>
      </c>
      <c r="GX144" s="2" t="s">
        <v>129</v>
      </c>
      <c r="GY144" s="2" t="s">
        <v>132</v>
      </c>
      <c r="GZ144" s="2" t="s">
        <v>132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129</v>
      </c>
      <c r="HK144" s="2" t="s">
        <v>260</v>
      </c>
      <c r="HL144" s="2" t="s">
        <v>132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129</v>
      </c>
      <c r="HW144" s="2" t="s">
        <v>1628</v>
      </c>
      <c r="HX144" s="2" t="s">
        <v>1737</v>
      </c>
      <c r="HY144" s="2" t="s">
        <v>141</v>
      </c>
      <c r="HZ144" s="2" t="s">
        <v>132</v>
      </c>
      <c r="IA144" s="4">
        <v>2</v>
      </c>
      <c r="IB144" s="8">
        <v>107.98</v>
      </c>
      <c r="IC144" s="4"/>
      <c r="ID144" s="8"/>
      <c r="IE144" s="7"/>
      <c r="IF144" s="7"/>
      <c r="IG144" s="2" t="s">
        <v>138</v>
      </c>
      <c r="IH144" s="2" t="s">
        <v>129</v>
      </c>
      <c r="II144" s="2" t="s">
        <v>721</v>
      </c>
      <c r="IJ144" s="2" t="s">
        <v>1741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153</v>
      </c>
      <c r="IT144" s="2" t="s">
        <v>129</v>
      </c>
      <c r="IU144" s="2" t="s">
        <v>132</v>
      </c>
      <c r="IV144" s="2" t="s">
        <v>132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129</v>
      </c>
      <c r="JG144" s="2" t="s">
        <v>1622</v>
      </c>
      <c r="JH144" s="2" t="s">
        <v>147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138</v>
      </c>
      <c r="KD144" s="2" t="s">
        <v>165</v>
      </c>
      <c r="KE144" s="2" t="s">
        <v>1742</v>
      </c>
      <c r="KF144" s="2" t="s">
        <v>1724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129</v>
      </c>
      <c r="KQ144" s="2" t="s">
        <v>132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168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129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168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129</v>
      </c>
      <c r="NK144" s="2" t="s">
        <v>132</v>
      </c>
      <c r="NL144" s="2" t="s">
        <v>132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170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138</v>
      </c>
      <c r="OH144" s="2" t="s">
        <v>129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168</v>
      </c>
      <c r="OT144" s="2" t="s">
        <v>129</v>
      </c>
      <c r="OU144" s="2" t="s">
        <v>132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138</v>
      </c>
      <c r="PR144" s="2" t="s">
        <v>170</v>
      </c>
      <c r="PS144" s="2" t="s">
        <v>171</v>
      </c>
      <c r="PT144" s="2" t="s">
        <v>770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170</v>
      </c>
      <c r="QQ144" s="2" t="s">
        <v>173</v>
      </c>
      <c r="QR144" s="2" t="s">
        <v>1743</v>
      </c>
      <c r="QS144" s="2" t="s">
        <v>141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168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1170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170</v>
      </c>
      <c r="RO144" s="2" t="s">
        <v>580</v>
      </c>
      <c r="RP144" s="2" t="s">
        <v>1744</v>
      </c>
      <c r="RQ144" s="2" t="s">
        <v>141</v>
      </c>
      <c r="RR144" s="2" t="s">
        <v>132</v>
      </c>
    </row>
    <row r="145">
      <c r="A145" s="2" t="s">
        <v>1745</v>
      </c>
      <c r="B145" s="2" t="s">
        <v>121</v>
      </c>
      <c r="C145" s="2" t="s">
        <v>1525</v>
      </c>
      <c r="D145" s="2" t="s">
        <v>510</v>
      </c>
      <c r="E145" s="2" t="s">
        <v>511</v>
      </c>
      <c r="F145" s="2" t="s">
        <v>1746</v>
      </c>
      <c r="G145" s="2" t="s">
        <v>1746</v>
      </c>
      <c r="H145" s="2" t="s">
        <v>1746</v>
      </c>
      <c r="I145" s="2" t="s">
        <v>1747</v>
      </c>
      <c r="J145" s="2" t="s">
        <v>127</v>
      </c>
      <c r="K145" s="2" t="s">
        <v>687</v>
      </c>
      <c r="L145" s="3">
        <v>27.48</v>
      </c>
      <c r="M145" s="3">
        <v>28.85</v>
      </c>
      <c r="N145" s="3">
        <v>59.99</v>
      </c>
      <c r="O145" s="2" t="s">
        <v>129</v>
      </c>
      <c r="P145" s="2" t="s">
        <v>475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180</v>
      </c>
      <c r="V145" s="2" t="s">
        <v>181</v>
      </c>
      <c r="W145" s="2" t="s">
        <v>332</v>
      </c>
      <c r="X145" s="2" t="s">
        <v>132</v>
      </c>
      <c r="Y145" s="2" t="s">
        <v>997</v>
      </c>
      <c r="Z145" s="4">
        <v>106</v>
      </c>
      <c r="AA145" s="4">
        <f>=ROUNDDOWN(23.5555555555556,0)</f>
      </c>
      <c r="AB145" s="5">
        <v>4.5</v>
      </c>
      <c r="AC145" s="2" t="s">
        <v>875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36</v>
      </c>
      <c r="AQ145" s="8">
        <v>1068.96</v>
      </c>
      <c r="AR145" s="4"/>
      <c r="AS145" s="8"/>
      <c r="AT145" s="7"/>
      <c r="AU145" s="7"/>
      <c r="AV145" s="4">
        <v>36</v>
      </c>
      <c r="AW145" s="8">
        <v>1068.96</v>
      </c>
      <c r="AX145" s="4"/>
      <c r="AY145" s="8"/>
      <c r="AZ145" s="7"/>
      <c r="BA145" s="7"/>
      <c r="BB145" s="7">
        <v>1</v>
      </c>
      <c r="BC145" s="4">
        <v>36</v>
      </c>
      <c r="BD145" s="8">
        <v>1068.96</v>
      </c>
      <c r="BE145" s="4"/>
      <c r="BF145" s="8"/>
      <c r="BG145" s="7"/>
      <c r="BH145" s="7"/>
      <c r="BI145" s="7">
        <v>1</v>
      </c>
      <c r="BJ145" s="4">
        <v>36</v>
      </c>
      <c r="BK145" s="8">
        <v>1068.96</v>
      </c>
      <c r="BL145" s="2" t="s">
        <v>1748</v>
      </c>
      <c r="BM145" s="7">
        <v>1</v>
      </c>
      <c r="BN145" s="7">
        <v>1</v>
      </c>
      <c r="BO145" s="4">
        <v>2</v>
      </c>
      <c r="BP145" s="8">
        <v>54.82</v>
      </c>
      <c r="BQ145" s="4"/>
      <c r="BR145" s="8"/>
      <c r="BS145" s="7"/>
      <c r="BT145" s="7"/>
      <c r="BU145" s="2" t="s">
        <v>138</v>
      </c>
      <c r="BV145" s="2" t="s">
        <v>129</v>
      </c>
      <c r="BW145" s="2" t="s">
        <v>999</v>
      </c>
      <c r="BX145" s="2" t="s">
        <v>1048</v>
      </c>
      <c r="BY145" s="2" t="s">
        <v>141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210</v>
      </c>
      <c r="CH145" s="2" t="s">
        <v>129</v>
      </c>
      <c r="CI145" s="2" t="s">
        <v>132</v>
      </c>
      <c r="CJ145" s="2" t="s">
        <v>132</v>
      </c>
      <c r="CK145" s="2" t="s">
        <v>141</v>
      </c>
      <c r="CL145" s="2" t="s">
        <v>132</v>
      </c>
      <c r="CM145" s="4">
        <v>7</v>
      </c>
      <c r="CN145" s="8">
        <v>243.34</v>
      </c>
      <c r="CO145" s="4"/>
      <c r="CP145" s="8"/>
      <c r="CQ145" s="7"/>
      <c r="CR145" s="7"/>
      <c r="CS145" s="2" t="s">
        <v>138</v>
      </c>
      <c r="CT145" s="2" t="s">
        <v>129</v>
      </c>
      <c r="CU145" s="2" t="s">
        <v>997</v>
      </c>
      <c r="CV145" s="2" t="s">
        <v>1749</v>
      </c>
      <c r="CW145" s="2" t="s">
        <v>141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129</v>
      </c>
      <c r="DG145" s="2" t="s">
        <v>1013</v>
      </c>
      <c r="DH145" s="2" t="s">
        <v>344</v>
      </c>
      <c r="DI145" s="2" t="s">
        <v>141</v>
      </c>
      <c r="DJ145" s="2" t="s">
        <v>132</v>
      </c>
      <c r="DK145" s="4">
        <v>2</v>
      </c>
      <c r="DL145" s="8">
        <v>67</v>
      </c>
      <c r="DM145" s="4"/>
      <c r="DN145" s="8"/>
      <c r="DO145" s="7"/>
      <c r="DP145" s="7"/>
      <c r="DQ145" s="2" t="s">
        <v>138</v>
      </c>
      <c r="DR145" s="2" t="s">
        <v>129</v>
      </c>
      <c r="DS145" s="2" t="s">
        <v>187</v>
      </c>
      <c r="DT145" s="2" t="s">
        <v>1058</v>
      </c>
      <c r="DU145" s="2" t="s">
        <v>141</v>
      </c>
      <c r="DV145" s="2" t="s">
        <v>132</v>
      </c>
      <c r="DW145" s="4">
        <v>18</v>
      </c>
      <c r="DX145" s="8">
        <v>497.16</v>
      </c>
      <c r="DY145" s="4"/>
      <c r="DZ145" s="8"/>
      <c r="EA145" s="7"/>
      <c r="EB145" s="7"/>
      <c r="EC145" s="2" t="s">
        <v>138</v>
      </c>
      <c r="ED145" s="2" t="s">
        <v>129</v>
      </c>
      <c r="EE145" s="2" t="s">
        <v>700</v>
      </c>
      <c r="EF145" s="2" t="s">
        <v>1750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168</v>
      </c>
      <c r="EP145" s="2" t="s">
        <v>129</v>
      </c>
      <c r="EQ145" s="2" t="s">
        <v>132</v>
      </c>
      <c r="ER145" s="2" t="s">
        <v>132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481</v>
      </c>
      <c r="FB145" s="2" t="s">
        <v>129</v>
      </c>
      <c r="FC145" s="2" t="s">
        <v>132</v>
      </c>
      <c r="FD145" s="2" t="s">
        <v>132</v>
      </c>
      <c r="FE145" s="2" t="s">
        <v>141</v>
      </c>
      <c r="FF145" s="2" t="s">
        <v>132</v>
      </c>
      <c r="FG145" s="4">
        <v>2</v>
      </c>
      <c r="FH145" s="8">
        <v>62.34</v>
      </c>
      <c r="FI145" s="4"/>
      <c r="FJ145" s="8"/>
      <c r="FK145" s="7"/>
      <c r="FL145" s="7"/>
      <c r="FM145" s="2" t="s">
        <v>138</v>
      </c>
      <c r="FN145" s="2" t="s">
        <v>129</v>
      </c>
      <c r="FO145" s="2" t="s">
        <v>194</v>
      </c>
      <c r="FP145" s="2" t="s">
        <v>1678</v>
      </c>
      <c r="FQ145" s="2" t="s">
        <v>141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129</v>
      </c>
      <c r="GA145" s="2" t="s">
        <v>304</v>
      </c>
      <c r="GB145" s="2" t="s">
        <v>1751</v>
      </c>
      <c r="GC145" s="2" t="s">
        <v>141</v>
      </c>
      <c r="GD145" s="2" t="s">
        <v>132</v>
      </c>
      <c r="GE145" s="4">
        <v>5</v>
      </c>
      <c r="GF145" s="8">
        <v>144.3</v>
      </c>
      <c r="GG145" s="4"/>
      <c r="GH145" s="8"/>
      <c r="GI145" s="7"/>
      <c r="GJ145" s="7"/>
      <c r="GK145" s="2" t="s">
        <v>138</v>
      </c>
      <c r="GL145" s="2" t="s">
        <v>129</v>
      </c>
      <c r="GM145" s="2" t="s">
        <v>482</v>
      </c>
      <c r="GN145" s="2" t="s">
        <v>1752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159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129</v>
      </c>
      <c r="HK145" s="2" t="s">
        <v>352</v>
      </c>
      <c r="HL145" s="2" t="s">
        <v>132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705</v>
      </c>
      <c r="HX145" s="2" t="s">
        <v>482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129</v>
      </c>
      <c r="II145" s="2" t="s">
        <v>164</v>
      </c>
      <c r="IJ145" s="2" t="s">
        <v>1753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168</v>
      </c>
      <c r="IT145" s="2" t="s">
        <v>129</v>
      </c>
      <c r="IU145" s="2" t="s">
        <v>132</v>
      </c>
      <c r="IV145" s="2" t="s">
        <v>132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129</v>
      </c>
      <c r="JG145" s="2" t="s">
        <v>1006</v>
      </c>
      <c r="JH145" s="2" t="s">
        <v>132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138</v>
      </c>
      <c r="KD145" s="2" t="s">
        <v>165</v>
      </c>
      <c r="KE145" s="2" t="s">
        <v>357</v>
      </c>
      <c r="KF145" s="2" t="s">
        <v>926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168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129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168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168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169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168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170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169</v>
      </c>
      <c r="OH145" s="2" t="s">
        <v>129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168</v>
      </c>
      <c r="OT145" s="2" t="s">
        <v>129</v>
      </c>
      <c r="OU145" s="2" t="s">
        <v>132</v>
      </c>
      <c r="OV145" s="2" t="s">
        <v>132</v>
      </c>
      <c r="OW145" s="2" t="s">
        <v>141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138</v>
      </c>
      <c r="PR145" s="2" t="s">
        <v>170</v>
      </c>
      <c r="PS145" s="2" t="s">
        <v>346</v>
      </c>
      <c r="PT145" s="2" t="s">
        <v>280</v>
      </c>
      <c r="PU145" s="2" t="s">
        <v>141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168</v>
      </c>
      <c r="QP145" s="2" t="s">
        <v>170</v>
      </c>
      <c r="QQ145" s="2" t="s">
        <v>132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168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138</v>
      </c>
      <c r="RN145" s="2" t="s">
        <v>170</v>
      </c>
      <c r="RO145" s="2" t="s">
        <v>1007</v>
      </c>
      <c r="RP145" s="2" t="s">
        <v>1207</v>
      </c>
      <c r="RQ145" s="2" t="s">
        <v>141</v>
      </c>
      <c r="RR145" s="2" t="s">
        <v>132</v>
      </c>
    </row>
    <row r="146">
      <c r="A146" s="2" t="s">
        <v>1754</v>
      </c>
      <c r="B146" s="2" t="s">
        <v>121</v>
      </c>
      <c r="C146" s="2" t="s">
        <v>1525</v>
      </c>
      <c r="D146" s="2" t="s">
        <v>510</v>
      </c>
      <c r="E146" s="2" t="s">
        <v>511</v>
      </c>
      <c r="F146" s="2" t="s">
        <v>1755</v>
      </c>
      <c r="G146" s="2" t="s">
        <v>1755</v>
      </c>
      <c r="H146" s="2" t="s">
        <v>1755</v>
      </c>
      <c r="I146" s="2" t="s">
        <v>691</v>
      </c>
      <c r="J146" s="2" t="s">
        <v>127</v>
      </c>
      <c r="K146" s="2" t="s">
        <v>296</v>
      </c>
      <c r="L146" s="3">
        <v>28.19</v>
      </c>
      <c r="M146" s="3">
        <v>29.6</v>
      </c>
      <c r="N146" s="3">
        <v>59.99</v>
      </c>
      <c r="O146" s="2" t="s">
        <v>129</v>
      </c>
      <c r="P146" s="2" t="s">
        <v>475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180</v>
      </c>
      <c r="V146" s="2" t="s">
        <v>181</v>
      </c>
      <c r="W146" s="2" t="s">
        <v>332</v>
      </c>
      <c r="X146" s="2" t="s">
        <v>132</v>
      </c>
      <c r="Y146" s="2" t="s">
        <v>997</v>
      </c>
      <c r="Z146" s="4">
        <v>175</v>
      </c>
      <c r="AA146" s="4">
        <f>=ROUNDDOWN(56.4516129032258,0)</f>
      </c>
      <c r="AB146" s="5">
        <v>3.1</v>
      </c>
      <c r="AC146" s="2" t="s">
        <v>132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21</v>
      </c>
      <c r="AQ146" s="8">
        <v>627.78</v>
      </c>
      <c r="AR146" s="4"/>
      <c r="AS146" s="8"/>
      <c r="AT146" s="7"/>
      <c r="AU146" s="7"/>
      <c r="AV146" s="4">
        <v>21</v>
      </c>
      <c r="AW146" s="8">
        <v>627.78</v>
      </c>
      <c r="AX146" s="4"/>
      <c r="AY146" s="8"/>
      <c r="AZ146" s="7"/>
      <c r="BA146" s="7"/>
      <c r="BB146" s="7">
        <v>1</v>
      </c>
      <c r="BC146" s="4">
        <v>35</v>
      </c>
      <c r="BD146" s="8">
        <v>1039.75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0.6038</v>
      </c>
      <c r="BJ146" s="4">
        <v>21</v>
      </c>
      <c r="BK146" s="8">
        <v>627.78</v>
      </c>
      <c r="BL146" s="2" t="s">
        <v>998</v>
      </c>
      <c r="BM146" s="7">
        <v>1</v>
      </c>
      <c r="BN146" s="7">
        <v>1</v>
      </c>
      <c r="BO146" s="4">
        <v>3</v>
      </c>
      <c r="BP146" s="8">
        <v>68.53</v>
      </c>
      <c r="BQ146" s="4"/>
      <c r="BR146" s="8"/>
      <c r="BS146" s="7"/>
      <c r="BT146" s="7"/>
      <c r="BU146" s="2" t="s">
        <v>138</v>
      </c>
      <c r="BV146" s="2" t="s">
        <v>129</v>
      </c>
      <c r="BW146" s="2" t="s">
        <v>999</v>
      </c>
      <c r="BX146" s="2" t="s">
        <v>1756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210</v>
      </c>
      <c r="CH146" s="2" t="s">
        <v>129</v>
      </c>
      <c r="CI146" s="2" t="s">
        <v>132</v>
      </c>
      <c r="CJ146" s="2" t="s">
        <v>132</v>
      </c>
      <c r="CK146" s="2" t="s">
        <v>141</v>
      </c>
      <c r="CL146" s="2" t="s">
        <v>132</v>
      </c>
      <c r="CM146" s="4">
        <v>7</v>
      </c>
      <c r="CN146" s="8">
        <v>235.25</v>
      </c>
      <c r="CO146" s="4"/>
      <c r="CP146" s="8"/>
      <c r="CQ146" s="7"/>
      <c r="CR146" s="7"/>
      <c r="CS146" s="2" t="s">
        <v>138</v>
      </c>
      <c r="CT146" s="2" t="s">
        <v>129</v>
      </c>
      <c r="CU146" s="2" t="s">
        <v>997</v>
      </c>
      <c r="CV146" s="2" t="s">
        <v>1749</v>
      </c>
      <c r="CW146" s="2" t="s">
        <v>141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129</v>
      </c>
      <c r="DG146" s="2" t="s">
        <v>1013</v>
      </c>
      <c r="DH146" s="2" t="s">
        <v>326</v>
      </c>
      <c r="DI146" s="2" t="s">
        <v>141</v>
      </c>
      <c r="DJ146" s="2" t="s">
        <v>132</v>
      </c>
      <c r="DK146" s="4">
        <v>2</v>
      </c>
      <c r="DL146" s="8">
        <v>67</v>
      </c>
      <c r="DM146" s="4"/>
      <c r="DN146" s="8"/>
      <c r="DO146" s="7"/>
      <c r="DP146" s="7"/>
      <c r="DQ146" s="2" t="s">
        <v>138</v>
      </c>
      <c r="DR146" s="2" t="s">
        <v>129</v>
      </c>
      <c r="DS146" s="2" t="s">
        <v>187</v>
      </c>
      <c r="DT146" s="2" t="s">
        <v>1014</v>
      </c>
      <c r="DU146" s="2" t="s">
        <v>141</v>
      </c>
      <c r="DV146" s="2" t="s">
        <v>132</v>
      </c>
      <c r="DW146" s="4">
        <v>4</v>
      </c>
      <c r="DX146" s="8">
        <v>110.48</v>
      </c>
      <c r="DY146" s="4"/>
      <c r="DZ146" s="8"/>
      <c r="EA146" s="7"/>
      <c r="EB146" s="7"/>
      <c r="EC146" s="2" t="s">
        <v>138</v>
      </c>
      <c r="ED146" s="2" t="s">
        <v>129</v>
      </c>
      <c r="EE146" s="2" t="s">
        <v>700</v>
      </c>
      <c r="EF146" s="2" t="s">
        <v>247</v>
      </c>
      <c r="EG146" s="2" t="s">
        <v>141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168</v>
      </c>
      <c r="EP146" s="2" t="s">
        <v>129</v>
      </c>
      <c r="EQ146" s="2" t="s">
        <v>132</v>
      </c>
      <c r="ER146" s="2" t="s">
        <v>132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153</v>
      </c>
      <c r="FB146" s="2" t="s">
        <v>129</v>
      </c>
      <c r="FC146" s="2" t="s">
        <v>132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138</v>
      </c>
      <c r="FN146" s="2" t="s">
        <v>129</v>
      </c>
      <c r="FO146" s="2" t="s">
        <v>194</v>
      </c>
      <c r="FP146" s="2" t="s">
        <v>1757</v>
      </c>
      <c r="FQ146" s="2" t="s">
        <v>141</v>
      </c>
      <c r="FR146" s="2" t="s">
        <v>132</v>
      </c>
      <c r="FS146" s="4">
        <v>2</v>
      </c>
      <c r="FT146" s="8">
        <v>62.16</v>
      </c>
      <c r="FU146" s="4"/>
      <c r="FV146" s="8"/>
      <c r="FW146" s="7"/>
      <c r="FX146" s="7"/>
      <c r="FY146" s="2" t="s">
        <v>138</v>
      </c>
      <c r="FZ146" s="2" t="s">
        <v>129</v>
      </c>
      <c r="GA146" s="2" t="s">
        <v>304</v>
      </c>
      <c r="GB146" s="2" t="s">
        <v>1758</v>
      </c>
      <c r="GC146" s="2" t="s">
        <v>141</v>
      </c>
      <c r="GD146" s="2" t="s">
        <v>132</v>
      </c>
      <c r="GE146" s="4">
        <v>3</v>
      </c>
      <c r="GF146" s="8">
        <v>84.36</v>
      </c>
      <c r="GG146" s="4"/>
      <c r="GH146" s="8"/>
      <c r="GI146" s="7"/>
      <c r="GJ146" s="7"/>
      <c r="GK146" s="2" t="s">
        <v>138</v>
      </c>
      <c r="GL146" s="2" t="s">
        <v>129</v>
      </c>
      <c r="GM146" s="2" t="s">
        <v>482</v>
      </c>
      <c r="GN146" s="2" t="s">
        <v>1753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159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129</v>
      </c>
      <c r="HK146" s="2" t="s">
        <v>352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129</v>
      </c>
      <c r="HW146" s="2" t="s">
        <v>705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129</v>
      </c>
      <c r="II146" s="2" t="s">
        <v>164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153</v>
      </c>
      <c r="IT146" s="2" t="s">
        <v>129</v>
      </c>
      <c r="IU146" s="2" t="s">
        <v>132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129</v>
      </c>
      <c r="JG146" s="2" t="s">
        <v>1006</v>
      </c>
      <c r="JH146" s="2" t="s">
        <v>1759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138</v>
      </c>
      <c r="KD146" s="2" t="s">
        <v>165</v>
      </c>
      <c r="KE146" s="2" t="s">
        <v>357</v>
      </c>
      <c r="KF146" s="2" t="s">
        <v>1260</v>
      </c>
      <c r="KG146" s="2" t="s">
        <v>141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129</v>
      </c>
      <c r="KQ146" s="2" t="s">
        <v>132</v>
      </c>
      <c r="KR146" s="2" t="s">
        <v>132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168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169</v>
      </c>
      <c r="LN146" s="2" t="s">
        <v>129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168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169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168</v>
      </c>
      <c r="NJ146" s="2" t="s">
        <v>129</v>
      </c>
      <c r="NK146" s="2" t="s">
        <v>132</v>
      </c>
      <c r="NL146" s="2" t="s">
        <v>132</v>
      </c>
      <c r="NM146" s="2" t="s">
        <v>141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170</v>
      </c>
      <c r="NW146" s="2" t="s">
        <v>132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169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168</v>
      </c>
      <c r="OT146" s="2" t="s">
        <v>129</v>
      </c>
      <c r="OU146" s="2" t="s">
        <v>132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138</v>
      </c>
      <c r="PR146" s="2" t="s">
        <v>170</v>
      </c>
      <c r="PS146" s="2" t="s">
        <v>209</v>
      </c>
      <c r="PT146" s="2" t="s">
        <v>950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168</v>
      </c>
      <c r="QP146" s="2" t="s">
        <v>170</v>
      </c>
      <c r="QQ146" s="2" t="s">
        <v>132</v>
      </c>
      <c r="QR146" s="2" t="s">
        <v>132</v>
      </c>
      <c r="QS146" s="2" t="s">
        <v>141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168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1170</v>
      </c>
      <c r="RG146" s="4"/>
      <c r="RH146" s="8"/>
      <c r="RI146" s="4"/>
      <c r="RJ146" s="8"/>
      <c r="RK146" s="7"/>
      <c r="RL146" s="7"/>
      <c r="RM146" s="2" t="s">
        <v>138</v>
      </c>
      <c r="RN146" s="2" t="s">
        <v>170</v>
      </c>
      <c r="RO146" s="2" t="s">
        <v>1007</v>
      </c>
      <c r="RP146" s="2" t="s">
        <v>333</v>
      </c>
      <c r="RQ146" s="2" t="s">
        <v>141</v>
      </c>
      <c r="RR146" s="2" t="s">
        <v>132</v>
      </c>
    </row>
    <row r="147">
      <c r="A147" s="2" t="s">
        <v>1760</v>
      </c>
      <c r="B147" s="2" t="s">
        <v>121</v>
      </c>
      <c r="C147" s="2" t="s">
        <v>1525</v>
      </c>
      <c r="D147" s="2" t="s">
        <v>510</v>
      </c>
      <c r="E147" s="2" t="s">
        <v>511</v>
      </c>
      <c r="F147" s="2" t="s">
        <v>1755</v>
      </c>
      <c r="G147" s="2" t="s">
        <v>1755</v>
      </c>
      <c r="H147" s="2" t="s">
        <v>1755</v>
      </c>
      <c r="I147" s="2" t="s">
        <v>691</v>
      </c>
      <c r="J147" s="2" t="s">
        <v>127</v>
      </c>
      <c r="K147" s="2" t="s">
        <v>270</v>
      </c>
      <c r="L147" s="3">
        <v>26.78</v>
      </c>
      <c r="M147" s="3">
        <v>28.12</v>
      </c>
      <c r="N147" s="3">
        <v>59.99</v>
      </c>
      <c r="O147" s="2" t="s">
        <v>129</v>
      </c>
      <c r="P147" s="2" t="s">
        <v>475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180</v>
      </c>
      <c r="V147" s="2" t="s">
        <v>181</v>
      </c>
      <c r="W147" s="2" t="s">
        <v>332</v>
      </c>
      <c r="X147" s="2" t="s">
        <v>132</v>
      </c>
      <c r="Y147" s="2" t="s">
        <v>997</v>
      </c>
      <c r="Z147" s="4">
        <v>184</v>
      </c>
      <c r="AA147" s="4">
        <f>=ROUNDDOWN(306.666666666667,0)</f>
      </c>
      <c r="AB147" s="5">
        <v>0.6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14</v>
      </c>
      <c r="AQ147" s="8">
        <v>411.97</v>
      </c>
      <c r="AR147" s="4"/>
      <c r="AS147" s="8"/>
      <c r="AT147" s="7"/>
      <c r="AU147" s="7"/>
      <c r="AV147" s="4">
        <v>14</v>
      </c>
      <c r="AW147" s="8">
        <v>411.97</v>
      </c>
      <c r="AX147" s="4"/>
      <c r="AY147" s="8"/>
      <c r="AZ147" s="7"/>
      <c r="BA147" s="7"/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0.3962</v>
      </c>
      <c r="BJ147" s="4">
        <v>14</v>
      </c>
      <c r="BK147" s="8">
        <v>411.97</v>
      </c>
      <c r="BL147" s="2" t="s">
        <v>1761</v>
      </c>
      <c r="BM147" s="7">
        <v>1</v>
      </c>
      <c r="BN147" s="7">
        <v>1</v>
      </c>
      <c r="BO147" s="4">
        <v>3</v>
      </c>
      <c r="BP147" s="8">
        <v>82.23</v>
      </c>
      <c r="BQ147" s="4"/>
      <c r="BR147" s="8"/>
      <c r="BS147" s="7"/>
      <c r="BT147" s="7"/>
      <c r="BU147" s="2" t="s">
        <v>138</v>
      </c>
      <c r="BV147" s="2" t="s">
        <v>129</v>
      </c>
      <c r="BW147" s="2" t="s">
        <v>999</v>
      </c>
      <c r="BX147" s="2" t="s">
        <v>358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210</v>
      </c>
      <c r="CH147" s="2" t="s">
        <v>129</v>
      </c>
      <c r="CI147" s="2" t="s">
        <v>132</v>
      </c>
      <c r="CJ147" s="2" t="s">
        <v>132</v>
      </c>
      <c r="CK147" s="2" t="s">
        <v>141</v>
      </c>
      <c r="CL147" s="2" t="s">
        <v>132</v>
      </c>
      <c r="CM147" s="4">
        <v>1</v>
      </c>
      <c r="CN147" s="8">
        <v>39.62</v>
      </c>
      <c r="CO147" s="4"/>
      <c r="CP147" s="8"/>
      <c r="CQ147" s="7"/>
      <c r="CR147" s="7"/>
      <c r="CS147" s="2" t="s">
        <v>138</v>
      </c>
      <c r="CT147" s="2" t="s">
        <v>129</v>
      </c>
      <c r="CU147" s="2" t="s">
        <v>997</v>
      </c>
      <c r="CV147" s="2" t="s">
        <v>1749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129</v>
      </c>
      <c r="DG147" s="2" t="s">
        <v>1013</v>
      </c>
      <c r="DH147" s="2" t="s">
        <v>155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129</v>
      </c>
      <c r="DS147" s="2" t="s">
        <v>1287</v>
      </c>
      <c r="DT147" s="2" t="s">
        <v>1762</v>
      </c>
      <c r="DU147" s="2" t="s">
        <v>141</v>
      </c>
      <c r="DV147" s="2" t="s">
        <v>132</v>
      </c>
      <c r="DW147" s="4">
        <v>3</v>
      </c>
      <c r="DX147" s="8">
        <v>82.86</v>
      </c>
      <c r="DY147" s="4"/>
      <c r="DZ147" s="8"/>
      <c r="EA147" s="7"/>
      <c r="EB147" s="7"/>
      <c r="EC147" s="2" t="s">
        <v>138</v>
      </c>
      <c r="ED147" s="2" t="s">
        <v>129</v>
      </c>
      <c r="EE147" s="2" t="s">
        <v>700</v>
      </c>
      <c r="EF147" s="2" t="s">
        <v>343</v>
      </c>
      <c r="EG147" s="2" t="s">
        <v>141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168</v>
      </c>
      <c r="EP147" s="2" t="s">
        <v>129</v>
      </c>
      <c r="EQ147" s="2" t="s">
        <v>132</v>
      </c>
      <c r="ER147" s="2" t="s">
        <v>132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153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129</v>
      </c>
      <c r="FO147" s="2" t="s">
        <v>550</v>
      </c>
      <c r="FP147" s="2" t="s">
        <v>1763</v>
      </c>
      <c r="FQ147" s="2" t="s">
        <v>141</v>
      </c>
      <c r="FR147" s="2" t="s">
        <v>132</v>
      </c>
      <c r="FS147" s="4">
        <v>2</v>
      </c>
      <c r="FT147" s="8">
        <v>62.16</v>
      </c>
      <c r="FU147" s="4"/>
      <c r="FV147" s="8"/>
      <c r="FW147" s="7"/>
      <c r="FX147" s="7"/>
      <c r="FY147" s="2" t="s">
        <v>138</v>
      </c>
      <c r="FZ147" s="2" t="s">
        <v>129</v>
      </c>
      <c r="GA147" s="2" t="s">
        <v>304</v>
      </c>
      <c r="GB147" s="2" t="s">
        <v>1764</v>
      </c>
      <c r="GC147" s="2" t="s">
        <v>141</v>
      </c>
      <c r="GD147" s="2" t="s">
        <v>132</v>
      </c>
      <c r="GE147" s="4">
        <v>3</v>
      </c>
      <c r="GF147" s="8">
        <v>84.36</v>
      </c>
      <c r="GG147" s="4"/>
      <c r="GH147" s="8"/>
      <c r="GI147" s="7"/>
      <c r="GJ147" s="7"/>
      <c r="GK147" s="2" t="s">
        <v>138</v>
      </c>
      <c r="GL147" s="2" t="s">
        <v>129</v>
      </c>
      <c r="GM147" s="2" t="s">
        <v>482</v>
      </c>
      <c r="GN147" s="2" t="s">
        <v>1120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159</v>
      </c>
      <c r="GX147" s="2" t="s">
        <v>129</v>
      </c>
      <c r="GY147" s="2" t="s">
        <v>132</v>
      </c>
      <c r="GZ147" s="2" t="s">
        <v>132</v>
      </c>
      <c r="HA147" s="2" t="s">
        <v>141</v>
      </c>
      <c r="HB147" s="2" t="s">
        <v>132</v>
      </c>
      <c r="HC147" s="4">
        <v>2</v>
      </c>
      <c r="HD147" s="8">
        <v>60.74</v>
      </c>
      <c r="HE147" s="4"/>
      <c r="HF147" s="8"/>
      <c r="HG147" s="7"/>
      <c r="HH147" s="7"/>
      <c r="HI147" s="2" t="s">
        <v>138</v>
      </c>
      <c r="HJ147" s="2" t="s">
        <v>129</v>
      </c>
      <c r="HK147" s="2" t="s">
        <v>352</v>
      </c>
      <c r="HL147" s="2" t="s">
        <v>397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129</v>
      </c>
      <c r="HW147" s="2" t="s">
        <v>705</v>
      </c>
      <c r="HX147" s="2" t="s">
        <v>760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129</v>
      </c>
      <c r="II147" s="2" t="s">
        <v>164</v>
      </c>
      <c r="IJ147" s="2" t="s">
        <v>132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168</v>
      </c>
      <c r="IT147" s="2" t="s">
        <v>129</v>
      </c>
      <c r="IU147" s="2" t="s">
        <v>132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129</v>
      </c>
      <c r="JG147" s="2" t="s">
        <v>1006</v>
      </c>
      <c r="JH147" s="2" t="s">
        <v>1765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138</v>
      </c>
      <c r="KD147" s="2" t="s">
        <v>165</v>
      </c>
      <c r="KE147" s="2" t="s">
        <v>357</v>
      </c>
      <c r="KF147" s="2" t="s">
        <v>317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168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169</v>
      </c>
      <c r="LN147" s="2" t="s">
        <v>129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168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168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170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169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168</v>
      </c>
      <c r="OT147" s="2" t="s">
        <v>129</v>
      </c>
      <c r="OU147" s="2" t="s">
        <v>132</v>
      </c>
      <c r="OV147" s="2" t="s">
        <v>132</v>
      </c>
      <c r="OW147" s="2" t="s">
        <v>141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138</v>
      </c>
      <c r="PR147" s="2" t="s">
        <v>170</v>
      </c>
      <c r="PS147" s="2" t="s">
        <v>840</v>
      </c>
      <c r="PT147" s="2" t="s">
        <v>312</v>
      </c>
      <c r="PU147" s="2" t="s">
        <v>141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168</v>
      </c>
      <c r="QP147" s="2" t="s">
        <v>170</v>
      </c>
      <c r="QQ147" s="2" t="s">
        <v>132</v>
      </c>
      <c r="QR147" s="2" t="s">
        <v>132</v>
      </c>
      <c r="QS147" s="2" t="s">
        <v>141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168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1170</v>
      </c>
      <c r="RG147" s="4"/>
      <c r="RH147" s="8"/>
      <c r="RI147" s="4"/>
      <c r="RJ147" s="8"/>
      <c r="RK147" s="7"/>
      <c r="RL147" s="7"/>
      <c r="RM147" s="2" t="s">
        <v>138</v>
      </c>
      <c r="RN147" s="2" t="s">
        <v>170</v>
      </c>
      <c r="RO147" s="2" t="s">
        <v>1007</v>
      </c>
      <c r="RP147" s="2" t="s">
        <v>783</v>
      </c>
      <c r="RQ147" s="2" t="s">
        <v>141</v>
      </c>
      <c r="RR147" s="2" t="s">
        <v>132</v>
      </c>
    </row>
    <row r="148">
      <c r="A148" s="2" t="s">
        <v>1766</v>
      </c>
      <c r="B148" s="2" t="s">
        <v>121</v>
      </c>
      <c r="C148" s="2" t="s">
        <v>1525</v>
      </c>
      <c r="D148" s="2" t="s">
        <v>510</v>
      </c>
      <c r="E148" s="2" t="s">
        <v>511</v>
      </c>
      <c r="F148" s="2" t="s">
        <v>1767</v>
      </c>
      <c r="G148" s="2" t="s">
        <v>1767</v>
      </c>
      <c r="H148" s="2" t="s">
        <v>1767</v>
      </c>
      <c r="I148" s="2" t="s">
        <v>1768</v>
      </c>
      <c r="J148" s="2" t="s">
        <v>127</v>
      </c>
      <c r="K148" s="2" t="s">
        <v>803</v>
      </c>
      <c r="L148" s="3">
        <v>28.42</v>
      </c>
      <c r="M148" s="3">
        <v>29.84</v>
      </c>
      <c r="N148" s="3">
        <v>64.99</v>
      </c>
      <c r="O148" s="2" t="s">
        <v>129</v>
      </c>
      <c r="P148" s="2" t="s">
        <v>475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180</v>
      </c>
      <c r="V148" s="2" t="s">
        <v>134</v>
      </c>
      <c r="W148" s="2" t="s">
        <v>719</v>
      </c>
      <c r="X148" s="2" t="s">
        <v>132</v>
      </c>
      <c r="Y148" s="2" t="s">
        <v>167</v>
      </c>
      <c r="Z148" s="4">
        <v>98</v>
      </c>
      <c r="AA148" s="4">
        <f>=ROUNDDOWN(24.5,0)</f>
      </c>
      <c r="AB148" s="5">
        <v>4</v>
      </c>
      <c r="AC148" s="2" t="s">
        <v>243</v>
      </c>
      <c r="AD148" s="4">
        <v>60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30</v>
      </c>
      <c r="AQ148" s="8">
        <v>964.42</v>
      </c>
      <c r="AR148" s="4"/>
      <c r="AS148" s="8"/>
      <c r="AT148" s="7"/>
      <c r="AU148" s="7"/>
      <c r="AV148" s="4">
        <v>30</v>
      </c>
      <c r="AW148" s="8">
        <v>964.42</v>
      </c>
      <c r="AX148" s="4"/>
      <c r="AY148" s="8"/>
      <c r="AZ148" s="7"/>
      <c r="BA148" s="7"/>
      <c r="BB148" s="7">
        <v>1</v>
      </c>
      <c r="BC148" s="4">
        <v>30</v>
      </c>
      <c r="BD148" s="8">
        <v>964.42</v>
      </c>
      <c r="BE148" s="4"/>
      <c r="BF148" s="8"/>
      <c r="BG148" s="7"/>
      <c r="BH148" s="7"/>
      <c r="BI148" s="7">
        <v>1</v>
      </c>
      <c r="BJ148" s="4">
        <v>30</v>
      </c>
      <c r="BK148" s="8">
        <v>964.42</v>
      </c>
      <c r="BL148" s="2" t="s">
        <v>1769</v>
      </c>
      <c r="BM148" s="7">
        <v>1</v>
      </c>
      <c r="BN148" s="7">
        <v>1</v>
      </c>
      <c r="BO148" s="4">
        <v>3</v>
      </c>
      <c r="BP148" s="8">
        <v>84.96</v>
      </c>
      <c r="BQ148" s="4"/>
      <c r="BR148" s="8"/>
      <c r="BS148" s="7"/>
      <c r="BT148" s="7"/>
      <c r="BU148" s="2" t="s">
        <v>138</v>
      </c>
      <c r="BV148" s="2" t="s">
        <v>129</v>
      </c>
      <c r="BW148" s="2" t="s">
        <v>1770</v>
      </c>
      <c r="BX148" s="2" t="s">
        <v>673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1021</v>
      </c>
      <c r="CH148" s="2" t="s">
        <v>170</v>
      </c>
      <c r="CI148" s="2" t="s">
        <v>132</v>
      </c>
      <c r="CJ148" s="2" t="s">
        <v>260</v>
      </c>
      <c r="CK148" s="2" t="s">
        <v>141</v>
      </c>
      <c r="CL148" s="2" t="s">
        <v>132</v>
      </c>
      <c r="CM148" s="4">
        <v>6</v>
      </c>
      <c r="CN148" s="8">
        <v>198.85</v>
      </c>
      <c r="CO148" s="4"/>
      <c r="CP148" s="8"/>
      <c r="CQ148" s="7"/>
      <c r="CR148" s="7"/>
      <c r="CS148" s="2" t="s">
        <v>138</v>
      </c>
      <c r="CT148" s="2" t="s">
        <v>129</v>
      </c>
      <c r="CU148" s="2" t="s">
        <v>1374</v>
      </c>
      <c r="CV148" s="2" t="s">
        <v>1200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129</v>
      </c>
      <c r="DG148" s="2" t="s">
        <v>1771</v>
      </c>
      <c r="DH148" s="2" t="s">
        <v>1546</v>
      </c>
      <c r="DI148" s="2" t="s">
        <v>141</v>
      </c>
      <c r="DJ148" s="2" t="s">
        <v>132</v>
      </c>
      <c r="DK148" s="4">
        <v>1</v>
      </c>
      <c r="DL148" s="8">
        <v>35.19</v>
      </c>
      <c r="DM148" s="4"/>
      <c r="DN148" s="8"/>
      <c r="DO148" s="7"/>
      <c r="DP148" s="7"/>
      <c r="DQ148" s="2" t="s">
        <v>138</v>
      </c>
      <c r="DR148" s="2" t="s">
        <v>129</v>
      </c>
      <c r="DS148" s="2" t="s">
        <v>249</v>
      </c>
      <c r="DT148" s="2" t="s">
        <v>1772</v>
      </c>
      <c r="DU148" s="2" t="s">
        <v>141</v>
      </c>
      <c r="DV148" s="2" t="s">
        <v>132</v>
      </c>
      <c r="DW148" s="4">
        <v>3</v>
      </c>
      <c r="DX148" s="8">
        <v>112.5</v>
      </c>
      <c r="DY148" s="4"/>
      <c r="DZ148" s="8"/>
      <c r="EA148" s="7"/>
      <c r="EB148" s="7"/>
      <c r="EC148" s="2" t="s">
        <v>138</v>
      </c>
      <c r="ED148" s="2" t="s">
        <v>129</v>
      </c>
      <c r="EE148" s="2" t="s">
        <v>1771</v>
      </c>
      <c r="EF148" s="2" t="s">
        <v>1773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168</v>
      </c>
      <c r="EP148" s="2" t="s">
        <v>129</v>
      </c>
      <c r="EQ148" s="2" t="s">
        <v>132</v>
      </c>
      <c r="ER148" s="2" t="s">
        <v>132</v>
      </c>
      <c r="ES148" s="2" t="s">
        <v>141</v>
      </c>
      <c r="ET148" s="2" t="s">
        <v>132</v>
      </c>
      <c r="EU148" s="4">
        <v>14</v>
      </c>
      <c r="EV148" s="8">
        <v>438.62</v>
      </c>
      <c r="EW148" s="4"/>
      <c r="EX148" s="8"/>
      <c r="EY148" s="7"/>
      <c r="EZ148" s="7"/>
      <c r="FA148" s="2" t="s">
        <v>138</v>
      </c>
      <c r="FB148" s="2" t="s">
        <v>129</v>
      </c>
      <c r="FC148" s="2" t="s">
        <v>453</v>
      </c>
      <c r="FD148" s="2" t="s">
        <v>1774</v>
      </c>
      <c r="FE148" s="2" t="s">
        <v>141</v>
      </c>
      <c r="FF148" s="2" t="s">
        <v>132</v>
      </c>
      <c r="FG148" s="4">
        <v>2</v>
      </c>
      <c r="FH148" s="8">
        <v>64.46</v>
      </c>
      <c r="FI148" s="4"/>
      <c r="FJ148" s="8"/>
      <c r="FK148" s="7"/>
      <c r="FL148" s="7"/>
      <c r="FM148" s="2" t="s">
        <v>138</v>
      </c>
      <c r="FN148" s="2" t="s">
        <v>129</v>
      </c>
      <c r="FO148" s="2" t="s">
        <v>1775</v>
      </c>
      <c r="FP148" s="2" t="s">
        <v>1776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170</v>
      </c>
      <c r="GA148" s="2" t="s">
        <v>1029</v>
      </c>
      <c r="GB148" s="2" t="s">
        <v>1777</v>
      </c>
      <c r="GC148" s="2" t="s">
        <v>141</v>
      </c>
      <c r="GD148" s="2" t="s">
        <v>132</v>
      </c>
      <c r="GE148" s="4">
        <v>1</v>
      </c>
      <c r="GF148" s="8">
        <v>29.84</v>
      </c>
      <c r="GG148" s="4"/>
      <c r="GH148" s="8"/>
      <c r="GI148" s="7"/>
      <c r="GJ148" s="7"/>
      <c r="GK148" s="2" t="s">
        <v>138</v>
      </c>
      <c r="GL148" s="2" t="s">
        <v>129</v>
      </c>
      <c r="GM148" s="2" t="s">
        <v>198</v>
      </c>
      <c r="GN148" s="2" t="s">
        <v>1778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159</v>
      </c>
      <c r="GX148" s="2" t="s">
        <v>129</v>
      </c>
      <c r="GY148" s="2" t="s">
        <v>132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129</v>
      </c>
      <c r="HK148" s="2" t="s">
        <v>160</v>
      </c>
      <c r="HL148" s="2" t="s">
        <v>1779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129</v>
      </c>
      <c r="HW148" s="2" t="s">
        <v>665</v>
      </c>
      <c r="HX148" s="2" t="s">
        <v>1381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129</v>
      </c>
      <c r="II148" s="2" t="s">
        <v>1464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129</v>
      </c>
      <c r="IU148" s="2" t="s">
        <v>323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129</v>
      </c>
      <c r="JG148" s="2" t="s">
        <v>409</v>
      </c>
      <c r="JH148" s="2" t="s">
        <v>1780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138</v>
      </c>
      <c r="KD148" s="2" t="s">
        <v>165</v>
      </c>
      <c r="KE148" s="2" t="s">
        <v>1026</v>
      </c>
      <c r="KF148" s="2" t="s">
        <v>1552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168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169</v>
      </c>
      <c r="LN148" s="2" t="s">
        <v>129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168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129</v>
      </c>
      <c r="MM148" s="2" t="s">
        <v>132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170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169</v>
      </c>
      <c r="OH148" s="2" t="s">
        <v>129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168</v>
      </c>
      <c r="OT148" s="2" t="s">
        <v>129</v>
      </c>
      <c r="OU148" s="2" t="s">
        <v>132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138</v>
      </c>
      <c r="PR148" s="2" t="s">
        <v>170</v>
      </c>
      <c r="PS148" s="2" t="s">
        <v>209</v>
      </c>
      <c r="PT148" s="2" t="s">
        <v>132</v>
      </c>
      <c r="PU148" s="2" t="s">
        <v>141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170</v>
      </c>
      <c r="QQ148" s="2" t="s">
        <v>173</v>
      </c>
      <c r="QR148" s="2" t="s">
        <v>1743</v>
      </c>
      <c r="QS148" s="2" t="s">
        <v>141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168</v>
      </c>
      <c r="RB148" s="2" t="s">
        <v>129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138</v>
      </c>
      <c r="RN148" s="2" t="s">
        <v>170</v>
      </c>
      <c r="RO148" s="2" t="s">
        <v>1631</v>
      </c>
      <c r="RP148" s="2" t="s">
        <v>1781</v>
      </c>
      <c r="RQ148" s="2" t="s">
        <v>141</v>
      </c>
      <c r="RR148" s="2" t="s">
        <v>132</v>
      </c>
    </row>
    <row r="149">
      <c r="A149" s="2" t="s">
        <v>1782</v>
      </c>
      <c r="B149" s="2" t="s">
        <v>121</v>
      </c>
      <c r="C149" s="2" t="s">
        <v>1525</v>
      </c>
      <c r="D149" s="2" t="s">
        <v>510</v>
      </c>
      <c r="E149" s="2" t="s">
        <v>511</v>
      </c>
      <c r="F149" s="2" t="s">
        <v>1783</v>
      </c>
      <c r="G149" s="2" t="s">
        <v>1783</v>
      </c>
      <c r="H149" s="2" t="s">
        <v>1783</v>
      </c>
      <c r="I149" s="2" t="s">
        <v>1784</v>
      </c>
      <c r="J149" s="2" t="s">
        <v>127</v>
      </c>
      <c r="K149" s="2" t="s">
        <v>296</v>
      </c>
      <c r="L149" s="3">
        <v>43.2</v>
      </c>
      <c r="M149" s="3">
        <v>45.36</v>
      </c>
      <c r="N149" s="3">
        <v>99.99</v>
      </c>
      <c r="O149" s="2" t="s">
        <v>129</v>
      </c>
      <c r="P149" s="2" t="s">
        <v>271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180</v>
      </c>
      <c r="V149" s="2" t="s">
        <v>181</v>
      </c>
      <c r="W149" s="2" t="s">
        <v>719</v>
      </c>
      <c r="X149" s="2" t="s">
        <v>135</v>
      </c>
      <c r="Y149" s="2" t="s">
        <v>310</v>
      </c>
      <c r="Z149" s="4">
        <v>55</v>
      </c>
      <c r="AA149" s="4">
        <f>=ROUNDDOWN({0},0)</f>
      </c>
      <c r="AB149" s="5"/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9</v>
      </c>
      <c r="AQ149" s="8">
        <v>537.01</v>
      </c>
      <c r="AR149" s="4"/>
      <c r="AS149" s="8"/>
      <c r="AT149" s="7"/>
      <c r="AU149" s="7"/>
      <c r="AV149" s="4">
        <v>9</v>
      </c>
      <c r="AW149" s="8">
        <v>537.01</v>
      </c>
      <c r="AX149" s="4"/>
      <c r="AY149" s="8"/>
      <c r="AZ149" s="7"/>
      <c r="BA149" s="7"/>
      <c r="BB149" s="7">
        <v>1</v>
      </c>
      <c r="BC149" s="4">
        <v>9</v>
      </c>
      <c r="BD149" s="8">
        <v>537.01</v>
      </c>
      <c r="BE149" s="4"/>
      <c r="BF149" s="8"/>
      <c r="BG149" s="7"/>
      <c r="BH149" s="7"/>
      <c r="BI149" s="7">
        <v>1</v>
      </c>
      <c r="BJ149" s="4">
        <v>9</v>
      </c>
      <c r="BK149" s="8">
        <v>537.01</v>
      </c>
      <c r="BL149" s="2" t="s">
        <v>1785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138</v>
      </c>
      <c r="BV149" s="2" t="s">
        <v>129</v>
      </c>
      <c r="BW149" s="2" t="s">
        <v>736</v>
      </c>
      <c r="BX149" s="2" t="s">
        <v>823</v>
      </c>
      <c r="BY149" s="2" t="s">
        <v>141</v>
      </c>
      <c r="BZ149" s="2" t="s">
        <v>132</v>
      </c>
      <c r="CA149" s="4">
        <v>2</v>
      </c>
      <c r="CB149" s="8">
        <v>107.36</v>
      </c>
      <c r="CC149" s="4"/>
      <c r="CD149" s="8"/>
      <c r="CE149" s="7"/>
      <c r="CF149" s="7"/>
      <c r="CG149" s="2" t="s">
        <v>138</v>
      </c>
      <c r="CH149" s="2" t="s">
        <v>129</v>
      </c>
      <c r="CI149" s="2" t="s">
        <v>132</v>
      </c>
      <c r="CJ149" s="2" t="s">
        <v>738</v>
      </c>
      <c r="CK149" s="2" t="s">
        <v>141</v>
      </c>
      <c r="CL149" s="2" t="s">
        <v>132</v>
      </c>
      <c r="CM149" s="4">
        <v>6</v>
      </c>
      <c r="CN149" s="8">
        <v>339.66</v>
      </c>
      <c r="CO149" s="4"/>
      <c r="CP149" s="8"/>
      <c r="CQ149" s="7"/>
      <c r="CR149" s="7"/>
      <c r="CS149" s="2" t="s">
        <v>138</v>
      </c>
      <c r="CT149" s="2" t="s">
        <v>129</v>
      </c>
      <c r="CU149" s="2" t="s">
        <v>310</v>
      </c>
      <c r="CV149" s="2" t="s">
        <v>853</v>
      </c>
      <c r="CW149" s="2" t="s">
        <v>141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129</v>
      </c>
      <c r="DG149" s="2" t="s">
        <v>1786</v>
      </c>
      <c r="DH149" s="2" t="s">
        <v>1787</v>
      </c>
      <c r="DI149" s="2" t="s">
        <v>141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129</v>
      </c>
      <c r="DS149" s="2" t="s">
        <v>281</v>
      </c>
      <c r="DT149" s="2" t="s">
        <v>1272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129</v>
      </c>
      <c r="EE149" s="2" t="s">
        <v>310</v>
      </c>
      <c r="EF149" s="2" t="s">
        <v>740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168</v>
      </c>
      <c r="EP149" s="2" t="s">
        <v>129</v>
      </c>
      <c r="EQ149" s="2" t="s">
        <v>132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481</v>
      </c>
      <c r="FB149" s="2" t="s">
        <v>129</v>
      </c>
      <c r="FC149" s="2" t="s">
        <v>132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168</v>
      </c>
      <c r="FN149" s="2" t="s">
        <v>129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129</v>
      </c>
      <c r="GA149" s="2" t="s">
        <v>288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168</v>
      </c>
      <c r="GL149" s="2" t="s">
        <v>129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159</v>
      </c>
      <c r="GX149" s="2" t="s">
        <v>129</v>
      </c>
      <c r="GY149" s="2" t="s">
        <v>132</v>
      </c>
      <c r="GZ149" s="2" t="s">
        <v>132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129</v>
      </c>
      <c r="HK149" s="2" t="s">
        <v>289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129</v>
      </c>
      <c r="HW149" s="2" t="s">
        <v>291</v>
      </c>
      <c r="HX149" s="2" t="s">
        <v>132</v>
      </c>
      <c r="HY149" s="2" t="s">
        <v>141</v>
      </c>
      <c r="HZ149" s="2" t="s">
        <v>132</v>
      </c>
      <c r="IA149" s="4">
        <v>1</v>
      </c>
      <c r="IB149" s="8">
        <v>89.99</v>
      </c>
      <c r="IC149" s="4"/>
      <c r="ID149" s="8"/>
      <c r="IE149" s="7"/>
      <c r="IF149" s="7"/>
      <c r="IG149" s="2" t="s">
        <v>138</v>
      </c>
      <c r="IH149" s="2" t="s">
        <v>129</v>
      </c>
      <c r="II149" s="2" t="s">
        <v>164</v>
      </c>
      <c r="IJ149" s="2" t="s">
        <v>640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168</v>
      </c>
      <c r="IT149" s="2" t="s">
        <v>129</v>
      </c>
      <c r="IU149" s="2" t="s">
        <v>132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129</v>
      </c>
      <c r="JG149" s="2" t="s">
        <v>310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210</v>
      </c>
      <c r="KD149" s="2" t="s">
        <v>129</v>
      </c>
      <c r="KE149" s="2" t="s">
        <v>132</v>
      </c>
      <c r="KF149" s="2" t="s">
        <v>132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168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169</v>
      </c>
      <c r="LN149" s="2" t="s">
        <v>129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168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168</v>
      </c>
      <c r="ML149" s="2" t="s">
        <v>129</v>
      </c>
      <c r="MM149" s="2" t="s">
        <v>132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129</v>
      </c>
      <c r="NK149" s="2" t="s">
        <v>132</v>
      </c>
      <c r="NL149" s="2" t="s">
        <v>132</v>
      </c>
      <c r="NM149" s="2" t="s">
        <v>141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169</v>
      </c>
      <c r="OH149" s="2" t="s">
        <v>129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168</v>
      </c>
      <c r="OT149" s="2" t="s">
        <v>129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138</v>
      </c>
      <c r="PR149" s="2" t="s">
        <v>170</v>
      </c>
      <c r="PS149" s="2" t="s">
        <v>209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168</v>
      </c>
      <c r="QD149" s="2" t="s">
        <v>129</v>
      </c>
      <c r="QE149" s="2" t="s">
        <v>132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168</v>
      </c>
      <c r="RB149" s="2" t="s">
        <v>129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138</v>
      </c>
      <c r="RN149" s="2" t="s">
        <v>170</v>
      </c>
      <c r="RO149" s="2" t="s">
        <v>747</v>
      </c>
      <c r="RP149" s="2" t="s">
        <v>132</v>
      </c>
      <c r="RQ149" s="2" t="s">
        <v>141</v>
      </c>
      <c r="RR149" s="2" t="s">
        <v>132</v>
      </c>
    </row>
    <row r="150">
      <c r="A150" s="2" t="s">
        <v>1788</v>
      </c>
      <c r="B150" s="2" t="s">
        <v>121</v>
      </c>
      <c r="C150" s="2" t="s">
        <v>1525</v>
      </c>
      <c r="D150" s="2" t="s">
        <v>510</v>
      </c>
      <c r="E150" s="2" t="s">
        <v>511</v>
      </c>
      <c r="F150" s="2" t="s">
        <v>1789</v>
      </c>
      <c r="G150" s="2" t="s">
        <v>1789</v>
      </c>
      <c r="H150" s="2" t="s">
        <v>1789</v>
      </c>
      <c r="I150" s="2" t="s">
        <v>1790</v>
      </c>
      <c r="J150" s="2" t="s">
        <v>127</v>
      </c>
      <c r="K150" s="2" t="s">
        <v>803</v>
      </c>
      <c r="L150" s="3">
        <v>43.74</v>
      </c>
      <c r="M150" s="3">
        <v>45.93</v>
      </c>
      <c r="N150" s="3">
        <v>99.99</v>
      </c>
      <c r="O150" s="2" t="s">
        <v>1444</v>
      </c>
      <c r="P150" s="2" t="s">
        <v>271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873</v>
      </c>
      <c r="V150" s="2" t="s">
        <v>181</v>
      </c>
      <c r="W150" s="2" t="s">
        <v>719</v>
      </c>
      <c r="X150" s="2" t="s">
        <v>132</v>
      </c>
      <c r="Y150" s="2" t="s">
        <v>1529</v>
      </c>
      <c r="Z150" s="4"/>
      <c r="AA150" s="4">
        <f>=ROUNDDOWN({0},0)</f>
      </c>
      <c r="AB150" s="5"/>
      <c r="AC150" s="2" t="s">
        <v>132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132</v>
      </c>
      <c r="BM150" s="7"/>
      <c r="BN150" s="7"/>
      <c r="BO150" s="4"/>
      <c r="BP150" s="8"/>
      <c r="BQ150" s="4"/>
      <c r="BR150" s="8"/>
      <c r="BS150" s="7"/>
      <c r="BT150" s="7"/>
      <c r="BU150" s="2" t="s">
        <v>138</v>
      </c>
      <c r="BV150" s="2" t="s">
        <v>170</v>
      </c>
      <c r="BW150" s="2" t="s">
        <v>658</v>
      </c>
      <c r="BX150" s="2" t="s">
        <v>1791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168</v>
      </c>
      <c r="CH150" s="2" t="s">
        <v>170</v>
      </c>
      <c r="CI150" s="2" t="s">
        <v>132</v>
      </c>
      <c r="CJ150" s="2" t="s">
        <v>132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170</v>
      </c>
      <c r="CU150" s="2" t="s">
        <v>1531</v>
      </c>
      <c r="CV150" s="2" t="s">
        <v>621</v>
      </c>
      <c r="CW150" s="2" t="s">
        <v>141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138</v>
      </c>
      <c r="DF150" s="2" t="s">
        <v>170</v>
      </c>
      <c r="DG150" s="2" t="s">
        <v>1605</v>
      </c>
      <c r="DH150" s="2" t="s">
        <v>1792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153</v>
      </c>
      <c r="DR150" s="2" t="s">
        <v>170</v>
      </c>
      <c r="DS150" s="2" t="s">
        <v>132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170</v>
      </c>
      <c r="EE150" s="2" t="s">
        <v>132</v>
      </c>
      <c r="EF150" s="2" t="s">
        <v>132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168</v>
      </c>
      <c r="EP150" s="2" t="s">
        <v>170</v>
      </c>
      <c r="EQ150" s="2" t="s">
        <v>132</v>
      </c>
      <c r="ER150" s="2" t="s">
        <v>132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168</v>
      </c>
      <c r="FB150" s="2" t="s">
        <v>170</v>
      </c>
      <c r="FC150" s="2" t="s">
        <v>132</v>
      </c>
      <c r="FD150" s="2" t="s">
        <v>132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168</v>
      </c>
      <c r="FN150" s="2" t="s">
        <v>170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170</v>
      </c>
      <c r="GA150" s="2" t="s">
        <v>1535</v>
      </c>
      <c r="GB150" s="2" t="s">
        <v>570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168</v>
      </c>
      <c r="GL150" s="2" t="s">
        <v>170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168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169</v>
      </c>
      <c r="HJ150" s="2" t="s">
        <v>170</v>
      </c>
      <c r="HK150" s="2" t="s">
        <v>132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170</v>
      </c>
      <c r="HW150" s="2" t="s">
        <v>1203</v>
      </c>
      <c r="HX150" s="2" t="s">
        <v>1793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132</v>
      </c>
      <c r="IH150" s="2" t="s">
        <v>132</v>
      </c>
      <c r="II150" s="2" t="s">
        <v>132</v>
      </c>
      <c r="IJ150" s="2" t="s">
        <v>132</v>
      </c>
      <c r="IK150" s="2" t="s">
        <v>132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132</v>
      </c>
      <c r="IT150" s="2" t="s">
        <v>132</v>
      </c>
      <c r="IU150" s="2" t="s">
        <v>132</v>
      </c>
      <c r="IV150" s="2" t="s">
        <v>132</v>
      </c>
      <c r="IW150" s="2" t="s">
        <v>132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170</v>
      </c>
      <c r="JG150" s="2" t="s">
        <v>1531</v>
      </c>
      <c r="JH150" s="2" t="s">
        <v>1794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138</v>
      </c>
      <c r="KD150" s="2" t="s">
        <v>170</v>
      </c>
      <c r="KE150" s="2" t="s">
        <v>1114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170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169</v>
      </c>
      <c r="LN150" s="2" t="s">
        <v>170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170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170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170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170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168</v>
      </c>
      <c r="OT150" s="2" t="s">
        <v>170</v>
      </c>
      <c r="OU150" s="2" t="s">
        <v>132</v>
      </c>
      <c r="OV150" s="2" t="s">
        <v>132</v>
      </c>
      <c r="OW150" s="2" t="s">
        <v>141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168</v>
      </c>
      <c r="PR150" s="2" t="s">
        <v>170</v>
      </c>
      <c r="PS150" s="2" t="s">
        <v>132</v>
      </c>
      <c r="PT150" s="2" t="s">
        <v>132</v>
      </c>
      <c r="PU150" s="2" t="s">
        <v>141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170</v>
      </c>
      <c r="QQ150" s="2" t="s">
        <v>1541</v>
      </c>
      <c r="QR150" s="2" t="s">
        <v>1791</v>
      </c>
      <c r="QS150" s="2" t="s">
        <v>141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168</v>
      </c>
      <c r="RB150" s="2" t="s">
        <v>170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168</v>
      </c>
      <c r="RN150" s="2" t="s">
        <v>170</v>
      </c>
      <c r="RO150" s="2" t="s">
        <v>132</v>
      </c>
      <c r="RP150" s="2" t="s">
        <v>132</v>
      </c>
      <c r="RQ150" s="2" t="s">
        <v>141</v>
      </c>
      <c r="RR150" s="2" t="s">
        <v>132</v>
      </c>
    </row>
    <row r="151">
      <c r="A151" s="2" t="s">
        <v>1795</v>
      </c>
      <c r="B151" s="2" t="s">
        <v>121</v>
      </c>
      <c r="C151" s="2" t="s">
        <v>1525</v>
      </c>
      <c r="D151" s="2" t="s">
        <v>510</v>
      </c>
      <c r="E151" s="2" t="s">
        <v>511</v>
      </c>
      <c r="F151" s="2" t="s">
        <v>1796</v>
      </c>
      <c r="G151" s="2" t="s">
        <v>1796</v>
      </c>
      <c r="H151" s="2" t="s">
        <v>1796</v>
      </c>
      <c r="I151" s="2" t="s">
        <v>1797</v>
      </c>
      <c r="J151" s="2" t="s">
        <v>127</v>
      </c>
      <c r="K151" s="2" t="s">
        <v>316</v>
      </c>
      <c r="L151" s="3">
        <v>24.8</v>
      </c>
      <c r="M151" s="3">
        <v>26.04</v>
      </c>
      <c r="N151" s="3">
        <v>49.99</v>
      </c>
      <c r="O151" s="2" t="s">
        <v>129</v>
      </c>
      <c r="P151" s="2" t="s">
        <v>385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180</v>
      </c>
      <c r="V151" s="2" t="s">
        <v>181</v>
      </c>
      <c r="W151" s="2" t="s">
        <v>135</v>
      </c>
      <c r="X151" s="2" t="s">
        <v>719</v>
      </c>
      <c r="Y151" s="2" t="s">
        <v>132</v>
      </c>
      <c r="Z151" s="4"/>
      <c r="AA151" s="4">
        <f>=ROUNDDOWN({0},0)</f>
      </c>
      <c r="AB151" s="5"/>
      <c r="AC151" s="2" t="s">
        <v>457</v>
      </c>
      <c r="AD151" s="4">
        <v>100</v>
      </c>
      <c r="AE151" s="4">
        <v>100</v>
      </c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132</v>
      </c>
      <c r="BM151" s="7"/>
      <c r="BN151" s="7"/>
      <c r="BO151" s="4"/>
      <c r="BP151" s="8"/>
      <c r="BQ151" s="4"/>
      <c r="BR151" s="8"/>
      <c r="BS151" s="7"/>
      <c r="BT151" s="7"/>
      <c r="BU151" s="2" t="s">
        <v>168</v>
      </c>
      <c r="BV151" s="2" t="s">
        <v>129</v>
      </c>
      <c r="BW151" s="2" t="s">
        <v>132</v>
      </c>
      <c r="BX151" s="2" t="s">
        <v>132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1071</v>
      </c>
      <c r="CH151" s="2" t="s">
        <v>129</v>
      </c>
      <c r="CI151" s="2" t="s">
        <v>132</v>
      </c>
      <c r="CJ151" s="2" t="s">
        <v>132</v>
      </c>
      <c r="CK151" s="2" t="s">
        <v>141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129</v>
      </c>
      <c r="CU151" s="2" t="s">
        <v>132</v>
      </c>
      <c r="CV151" s="2" t="s">
        <v>132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168</v>
      </c>
      <c r="DF151" s="2" t="s">
        <v>129</v>
      </c>
      <c r="DG151" s="2" t="s">
        <v>132</v>
      </c>
      <c r="DH151" s="2" t="s">
        <v>132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168</v>
      </c>
      <c r="DR151" s="2" t="s">
        <v>129</v>
      </c>
      <c r="DS151" s="2" t="s">
        <v>132</v>
      </c>
      <c r="DT151" s="2" t="s">
        <v>132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481</v>
      </c>
      <c r="ED151" s="2" t="s">
        <v>129</v>
      </c>
      <c r="EE151" s="2" t="s">
        <v>132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168</v>
      </c>
      <c r="EP151" s="2" t="s">
        <v>129</v>
      </c>
      <c r="EQ151" s="2" t="s">
        <v>132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168</v>
      </c>
      <c r="FB151" s="2" t="s">
        <v>129</v>
      </c>
      <c r="FC151" s="2" t="s">
        <v>132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129</v>
      </c>
      <c r="FO151" s="2" t="s">
        <v>132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168</v>
      </c>
      <c r="FZ151" s="2" t="s">
        <v>129</v>
      </c>
      <c r="GA151" s="2" t="s">
        <v>132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168</v>
      </c>
      <c r="GL151" s="2" t="s">
        <v>129</v>
      </c>
      <c r="GM151" s="2" t="s">
        <v>132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168</v>
      </c>
      <c r="GX151" s="2" t="s">
        <v>129</v>
      </c>
      <c r="GY151" s="2" t="s">
        <v>132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168</v>
      </c>
      <c r="HJ151" s="2" t="s">
        <v>129</v>
      </c>
      <c r="HK151" s="2" t="s">
        <v>132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129</v>
      </c>
      <c r="HW151" s="2" t="s">
        <v>132</v>
      </c>
      <c r="HX151" s="2" t="s">
        <v>132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129</v>
      </c>
      <c r="II151" s="2" t="s">
        <v>132</v>
      </c>
      <c r="IJ151" s="2" t="s">
        <v>132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168</v>
      </c>
      <c r="IT151" s="2" t="s">
        <v>129</v>
      </c>
      <c r="IU151" s="2" t="s">
        <v>132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129</v>
      </c>
      <c r="JG151" s="2" t="s">
        <v>132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168</v>
      </c>
      <c r="JR151" s="2" t="s">
        <v>129</v>
      </c>
      <c r="JS151" s="2" t="s">
        <v>132</v>
      </c>
      <c r="JT151" s="2" t="s">
        <v>132</v>
      </c>
      <c r="JU151" s="2" t="s">
        <v>141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168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129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129</v>
      </c>
      <c r="MM151" s="2" t="s">
        <v>132</v>
      </c>
      <c r="MN151" s="2" t="s">
        <v>132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168</v>
      </c>
      <c r="NV151" s="2" t="s">
        <v>129</v>
      </c>
      <c r="NW151" s="2" t="s">
        <v>132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169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168</v>
      </c>
      <c r="OT151" s="2" t="s">
        <v>129</v>
      </c>
      <c r="OU151" s="2" t="s">
        <v>132</v>
      </c>
      <c r="OV151" s="2" t="s">
        <v>132</v>
      </c>
      <c r="OW151" s="2" t="s">
        <v>141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129</v>
      </c>
      <c r="PG151" s="2" t="s">
        <v>132</v>
      </c>
      <c r="PH151" s="2" t="s">
        <v>132</v>
      </c>
      <c r="PI151" s="2" t="s">
        <v>141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168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132</v>
      </c>
      <c r="RN151" s="2" t="s">
        <v>132</v>
      </c>
      <c r="RO151" s="2" t="s">
        <v>132</v>
      </c>
      <c r="RP151" s="2" t="s">
        <v>132</v>
      </c>
      <c r="RQ151" s="2" t="s">
        <v>132</v>
      </c>
      <c r="RR151" s="2" t="s">
        <v>132</v>
      </c>
    </row>
    <row r="152">
      <c r="A152" s="2" t="s">
        <v>1798</v>
      </c>
      <c r="B152" s="2" t="s">
        <v>121</v>
      </c>
      <c r="C152" s="2" t="s">
        <v>1525</v>
      </c>
      <c r="D152" s="2" t="s">
        <v>510</v>
      </c>
      <c r="E152" s="2" t="s">
        <v>511</v>
      </c>
      <c r="F152" s="2" t="s">
        <v>1799</v>
      </c>
      <c r="G152" s="2" t="s">
        <v>1799</v>
      </c>
      <c r="H152" s="2" t="s">
        <v>1799</v>
      </c>
      <c r="I152" s="2" t="s">
        <v>786</v>
      </c>
      <c r="J152" s="2" t="s">
        <v>127</v>
      </c>
      <c r="K152" s="2" t="s">
        <v>645</v>
      </c>
      <c r="L152" s="3">
        <v>34</v>
      </c>
      <c r="M152" s="3">
        <v>35.7</v>
      </c>
      <c r="N152" s="3">
        <v>69.99</v>
      </c>
      <c r="O152" s="2" t="s">
        <v>129</v>
      </c>
      <c r="P152" s="2" t="s">
        <v>385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180</v>
      </c>
      <c r="V152" s="2" t="s">
        <v>181</v>
      </c>
      <c r="W152" s="2" t="s">
        <v>135</v>
      </c>
      <c r="X152" s="2" t="s">
        <v>719</v>
      </c>
      <c r="Y152" s="2" t="s">
        <v>642</v>
      </c>
      <c r="Z152" s="4">
        <v>100</v>
      </c>
      <c r="AA152" s="4">
        <f>=ROUNDDOWN({0},0)</f>
      </c>
      <c r="AB152" s="5"/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168</v>
      </c>
      <c r="BV152" s="2" t="s">
        <v>129</v>
      </c>
      <c r="BW152" s="2" t="s">
        <v>132</v>
      </c>
      <c r="BX152" s="2" t="s">
        <v>132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1071</v>
      </c>
      <c r="CH152" s="2" t="s">
        <v>129</v>
      </c>
      <c r="CI152" s="2" t="s">
        <v>132</v>
      </c>
      <c r="CJ152" s="2" t="s">
        <v>132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129</v>
      </c>
      <c r="CU152" s="2" t="s">
        <v>787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168</v>
      </c>
      <c r="DF152" s="2" t="s">
        <v>129</v>
      </c>
      <c r="DG152" s="2" t="s">
        <v>132</v>
      </c>
      <c r="DH152" s="2" t="s">
        <v>132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481</v>
      </c>
      <c r="DR152" s="2" t="s">
        <v>129</v>
      </c>
      <c r="DS152" s="2" t="s">
        <v>132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481</v>
      </c>
      <c r="ED152" s="2" t="s">
        <v>129</v>
      </c>
      <c r="EE152" s="2" t="s">
        <v>132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168</v>
      </c>
      <c r="EP152" s="2" t="s">
        <v>129</v>
      </c>
      <c r="EQ152" s="2" t="s">
        <v>132</v>
      </c>
      <c r="ER152" s="2" t="s">
        <v>132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168</v>
      </c>
      <c r="FB152" s="2" t="s">
        <v>129</v>
      </c>
      <c r="FC152" s="2" t="s">
        <v>132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168</v>
      </c>
      <c r="FN152" s="2" t="s">
        <v>129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168</v>
      </c>
      <c r="FZ152" s="2" t="s">
        <v>129</v>
      </c>
      <c r="GA152" s="2" t="s">
        <v>132</v>
      </c>
      <c r="GB152" s="2" t="s">
        <v>132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168</v>
      </c>
      <c r="GL152" s="2" t="s">
        <v>129</v>
      </c>
      <c r="GM152" s="2" t="s">
        <v>132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168</v>
      </c>
      <c r="HJ152" s="2" t="s">
        <v>129</v>
      </c>
      <c r="HK152" s="2" t="s">
        <v>132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129</v>
      </c>
      <c r="HW152" s="2" t="s">
        <v>132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129</v>
      </c>
      <c r="II152" s="2" t="s">
        <v>787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168</v>
      </c>
      <c r="IT152" s="2" t="s">
        <v>129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138</v>
      </c>
      <c r="JF152" s="2" t="s">
        <v>129</v>
      </c>
      <c r="JG152" s="2" t="s">
        <v>787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168</v>
      </c>
      <c r="JR152" s="2" t="s">
        <v>129</v>
      </c>
      <c r="JS152" s="2" t="s">
        <v>132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129</v>
      </c>
      <c r="KQ152" s="2" t="s">
        <v>132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168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129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129</v>
      </c>
      <c r="NK152" s="2" t="s">
        <v>132</v>
      </c>
      <c r="NL152" s="2" t="s">
        <v>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129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168</v>
      </c>
      <c r="OT152" s="2" t="s">
        <v>129</v>
      </c>
      <c r="OU152" s="2" t="s">
        <v>132</v>
      </c>
      <c r="OV152" s="2" t="s">
        <v>132</v>
      </c>
      <c r="OW152" s="2" t="s">
        <v>141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129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168</v>
      </c>
      <c r="QD152" s="2" t="s">
        <v>129</v>
      </c>
      <c r="QE152" s="2" t="s">
        <v>132</v>
      </c>
      <c r="QF152" s="2" t="s">
        <v>132</v>
      </c>
      <c r="QG152" s="2" t="s">
        <v>141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168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1800</v>
      </c>
      <c r="B153" s="2" t="s">
        <v>121</v>
      </c>
      <c r="C153" s="2" t="s">
        <v>1525</v>
      </c>
      <c r="D153" s="2" t="s">
        <v>510</v>
      </c>
      <c r="E153" s="2" t="s">
        <v>511</v>
      </c>
      <c r="F153" s="2" t="s">
        <v>1799</v>
      </c>
      <c r="G153" s="2" t="s">
        <v>1799</v>
      </c>
      <c r="H153" s="2" t="s">
        <v>1799</v>
      </c>
      <c r="I153" s="2" t="s">
        <v>786</v>
      </c>
      <c r="J153" s="2" t="s">
        <v>127</v>
      </c>
      <c r="K153" s="2" t="s">
        <v>1569</v>
      </c>
      <c r="L153" s="3">
        <v>34</v>
      </c>
      <c r="M153" s="3">
        <v>35.7</v>
      </c>
      <c r="N153" s="3">
        <v>69.99</v>
      </c>
      <c r="O153" s="2" t="s">
        <v>129</v>
      </c>
      <c r="P153" s="2" t="s">
        <v>385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180</v>
      </c>
      <c r="V153" s="2" t="s">
        <v>181</v>
      </c>
      <c r="W153" s="2" t="s">
        <v>135</v>
      </c>
      <c r="X153" s="2" t="s">
        <v>719</v>
      </c>
      <c r="Y153" s="2" t="s">
        <v>642</v>
      </c>
      <c r="Z153" s="4">
        <v>80</v>
      </c>
      <c r="AA153" s="4">
        <f>=ROUNDDOWN({0},0)</f>
      </c>
      <c r="AB153" s="5"/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168</v>
      </c>
      <c r="BV153" s="2" t="s">
        <v>129</v>
      </c>
      <c r="BW153" s="2" t="s">
        <v>132</v>
      </c>
      <c r="BX153" s="2" t="s">
        <v>132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1071</v>
      </c>
      <c r="CH153" s="2" t="s">
        <v>129</v>
      </c>
      <c r="CI153" s="2" t="s">
        <v>132</v>
      </c>
      <c r="CJ153" s="2" t="s">
        <v>132</v>
      </c>
      <c r="CK153" s="2" t="s">
        <v>141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138</v>
      </c>
      <c r="CT153" s="2" t="s">
        <v>129</v>
      </c>
      <c r="CU153" s="2" t="s">
        <v>787</v>
      </c>
      <c r="CV153" s="2" t="s">
        <v>132</v>
      </c>
      <c r="CW153" s="2" t="s">
        <v>141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168</v>
      </c>
      <c r="DF153" s="2" t="s">
        <v>129</v>
      </c>
      <c r="DG153" s="2" t="s">
        <v>132</v>
      </c>
      <c r="DH153" s="2" t="s">
        <v>132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481</v>
      </c>
      <c r="DR153" s="2" t="s">
        <v>129</v>
      </c>
      <c r="DS153" s="2" t="s">
        <v>132</v>
      </c>
      <c r="DT153" s="2" t="s">
        <v>132</v>
      </c>
      <c r="DU153" s="2" t="s">
        <v>141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481</v>
      </c>
      <c r="ED153" s="2" t="s">
        <v>129</v>
      </c>
      <c r="EE153" s="2" t="s">
        <v>132</v>
      </c>
      <c r="EF153" s="2" t="s">
        <v>132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168</v>
      </c>
      <c r="EP153" s="2" t="s">
        <v>129</v>
      </c>
      <c r="EQ153" s="2" t="s">
        <v>132</v>
      </c>
      <c r="ER153" s="2" t="s">
        <v>132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168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168</v>
      </c>
      <c r="FN153" s="2" t="s">
        <v>129</v>
      </c>
      <c r="FO153" s="2" t="s">
        <v>132</v>
      </c>
      <c r="FP153" s="2" t="s">
        <v>132</v>
      </c>
      <c r="FQ153" s="2" t="s">
        <v>141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168</v>
      </c>
      <c r="FZ153" s="2" t="s">
        <v>129</v>
      </c>
      <c r="GA153" s="2" t="s">
        <v>132</v>
      </c>
      <c r="GB153" s="2" t="s">
        <v>132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168</v>
      </c>
      <c r="GL153" s="2" t="s">
        <v>129</v>
      </c>
      <c r="GM153" s="2" t="s">
        <v>132</v>
      </c>
      <c r="GN153" s="2" t="s">
        <v>132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129</v>
      </c>
      <c r="GY153" s="2" t="s">
        <v>132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168</v>
      </c>
      <c r="HJ153" s="2" t="s">
        <v>129</v>
      </c>
      <c r="HK153" s="2" t="s">
        <v>132</v>
      </c>
      <c r="HL153" s="2" t="s">
        <v>132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129</v>
      </c>
      <c r="HW153" s="2" t="s">
        <v>132</v>
      </c>
      <c r="HX153" s="2" t="s">
        <v>132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129</v>
      </c>
      <c r="II153" s="2" t="s">
        <v>787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168</v>
      </c>
      <c r="IT153" s="2" t="s">
        <v>129</v>
      </c>
      <c r="IU153" s="2" t="s">
        <v>132</v>
      </c>
      <c r="IV153" s="2" t="s">
        <v>132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129</v>
      </c>
      <c r="JG153" s="2" t="s">
        <v>787</v>
      </c>
      <c r="JH153" s="2" t="s">
        <v>132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168</v>
      </c>
      <c r="JR153" s="2" t="s">
        <v>129</v>
      </c>
      <c r="JS153" s="2" t="s">
        <v>132</v>
      </c>
      <c r="JT153" s="2" t="s">
        <v>132</v>
      </c>
      <c r="JU153" s="2" t="s">
        <v>141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132</v>
      </c>
      <c r="KD153" s="2" t="s">
        <v>132</v>
      </c>
      <c r="KE153" s="2" t="s">
        <v>132</v>
      </c>
      <c r="KF153" s="2" t="s">
        <v>132</v>
      </c>
      <c r="KG153" s="2" t="s">
        <v>132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168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129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168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129</v>
      </c>
      <c r="NK153" s="2" t="s">
        <v>132</v>
      </c>
      <c r="NL153" s="2" t="s">
        <v>132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129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169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168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168</v>
      </c>
      <c r="PF153" s="2" t="s">
        <v>129</v>
      </c>
      <c r="PG153" s="2" t="s">
        <v>132</v>
      </c>
      <c r="PH153" s="2" t="s">
        <v>132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168</v>
      </c>
      <c r="QD153" s="2" t="s">
        <v>129</v>
      </c>
      <c r="QE153" s="2" t="s">
        <v>132</v>
      </c>
      <c r="QF153" s="2" t="s">
        <v>132</v>
      </c>
      <c r="QG153" s="2" t="s">
        <v>141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168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132</v>
      </c>
      <c r="RN153" s="2" t="s">
        <v>132</v>
      </c>
      <c r="RO153" s="2" t="s">
        <v>132</v>
      </c>
      <c r="RP153" s="2" t="s">
        <v>132</v>
      </c>
      <c r="RQ153" s="2" t="s">
        <v>132</v>
      </c>
      <c r="RR153" s="2" t="s">
        <v>132</v>
      </c>
    </row>
    <row r="154">
      <c r="A154" s="2" t="s">
        <v>1801</v>
      </c>
      <c r="B154" s="2" t="s">
        <v>121</v>
      </c>
      <c r="C154" s="2" t="s">
        <v>1525</v>
      </c>
      <c r="D154" s="2" t="s">
        <v>123</v>
      </c>
      <c r="E154" s="2" t="s">
        <v>124</v>
      </c>
      <c r="F154" s="2" t="s">
        <v>1802</v>
      </c>
      <c r="G154" s="2" t="s">
        <v>1802</v>
      </c>
      <c r="H154" s="2" t="s">
        <v>1802</v>
      </c>
      <c r="I154" s="2" t="s">
        <v>1803</v>
      </c>
      <c r="J154" s="2" t="s">
        <v>127</v>
      </c>
      <c r="K154" s="2" t="s">
        <v>270</v>
      </c>
      <c r="L154" s="3">
        <v>117.76</v>
      </c>
      <c r="M154" s="3">
        <v>123.65</v>
      </c>
      <c r="N154" s="3">
        <v>279.99</v>
      </c>
      <c r="O154" s="2" t="s">
        <v>129</v>
      </c>
      <c r="P154" s="2" t="s">
        <v>271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180</v>
      </c>
      <c r="V154" s="2" t="s">
        <v>181</v>
      </c>
      <c r="W154" s="2" t="s">
        <v>332</v>
      </c>
      <c r="X154" s="2" t="s">
        <v>135</v>
      </c>
      <c r="Y154" s="2" t="s">
        <v>369</v>
      </c>
      <c r="Z154" s="4">
        <v>69</v>
      </c>
      <c r="AA154" s="4">
        <f>=ROUNDDOWN(345,0)</f>
      </c>
      <c r="AB154" s="5">
        <v>0.2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5</v>
      </c>
      <c r="AQ154" s="8">
        <v>500.78</v>
      </c>
      <c r="AR154" s="4"/>
      <c r="AS154" s="8"/>
      <c r="AT154" s="7"/>
      <c r="AU154" s="7"/>
      <c r="AV154" s="4">
        <v>5</v>
      </c>
      <c r="AW154" s="8">
        <v>500.78</v>
      </c>
      <c r="AX154" s="4"/>
      <c r="AY154" s="8"/>
      <c r="AZ154" s="7"/>
      <c r="BA154" s="7"/>
      <c r="BB154" s="7">
        <v>1</v>
      </c>
      <c r="BC154" s="4">
        <v>5</v>
      </c>
      <c r="BD154" s="8">
        <v>500.78</v>
      </c>
      <c r="BE154" s="4"/>
      <c r="BF154" s="8"/>
      <c r="BG154" s="7"/>
      <c r="BH154" s="7"/>
      <c r="BI154" s="7">
        <v>1</v>
      </c>
      <c r="BJ154" s="4">
        <v>5</v>
      </c>
      <c r="BK154" s="8">
        <v>500.78</v>
      </c>
      <c r="BL154" s="2" t="s">
        <v>1804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138</v>
      </c>
      <c r="BV154" s="2" t="s">
        <v>129</v>
      </c>
      <c r="BW154" s="2" t="s">
        <v>370</v>
      </c>
      <c r="BX154" s="2" t="s">
        <v>1805</v>
      </c>
      <c r="BY154" s="2" t="s">
        <v>141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210</v>
      </c>
      <c r="CH154" s="2" t="s">
        <v>129</v>
      </c>
      <c r="CI154" s="2" t="s">
        <v>132</v>
      </c>
      <c r="CJ154" s="2" t="s">
        <v>132</v>
      </c>
      <c r="CK154" s="2" t="s">
        <v>141</v>
      </c>
      <c r="CL154" s="2" t="s">
        <v>132</v>
      </c>
      <c r="CM154" s="4">
        <v>2</v>
      </c>
      <c r="CN154" s="8">
        <v>267.08</v>
      </c>
      <c r="CO154" s="4"/>
      <c r="CP154" s="8"/>
      <c r="CQ154" s="7"/>
      <c r="CR154" s="7"/>
      <c r="CS154" s="2" t="s">
        <v>138</v>
      </c>
      <c r="CT154" s="2" t="s">
        <v>129</v>
      </c>
      <c r="CU154" s="2" t="s">
        <v>371</v>
      </c>
      <c r="CV154" s="2" t="s">
        <v>737</v>
      </c>
      <c r="CW154" s="2" t="s">
        <v>141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129</v>
      </c>
      <c r="DG154" s="2" t="s">
        <v>372</v>
      </c>
      <c r="DH154" s="2" t="s">
        <v>132</v>
      </c>
      <c r="DI154" s="2" t="s">
        <v>141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159</v>
      </c>
      <c r="DR154" s="2" t="s">
        <v>129</v>
      </c>
      <c r="DS154" s="2" t="s">
        <v>132</v>
      </c>
      <c r="DT154" s="2" t="s">
        <v>132</v>
      </c>
      <c r="DU154" s="2" t="s">
        <v>141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129</v>
      </c>
      <c r="EE154" s="2" t="s">
        <v>827</v>
      </c>
      <c r="EF154" s="2" t="s">
        <v>1806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168</v>
      </c>
      <c r="EP154" s="2" t="s">
        <v>129</v>
      </c>
      <c r="EQ154" s="2" t="s">
        <v>132</v>
      </c>
      <c r="ER154" s="2" t="s">
        <v>132</v>
      </c>
      <c r="ES154" s="2" t="s">
        <v>141</v>
      </c>
      <c r="ET154" s="2" t="s">
        <v>132</v>
      </c>
      <c r="EU154" s="4">
        <v>3</v>
      </c>
      <c r="EV154" s="8">
        <v>233.7</v>
      </c>
      <c r="EW154" s="4"/>
      <c r="EX154" s="8"/>
      <c r="EY154" s="7"/>
      <c r="EZ154" s="7"/>
      <c r="FA154" s="2" t="s">
        <v>138</v>
      </c>
      <c r="FB154" s="2" t="s">
        <v>129</v>
      </c>
      <c r="FC154" s="2" t="s">
        <v>286</v>
      </c>
      <c r="FD154" s="2" t="s">
        <v>744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168</v>
      </c>
      <c r="FN154" s="2" t="s">
        <v>129</v>
      </c>
      <c r="FO154" s="2" t="s">
        <v>132</v>
      </c>
      <c r="FP154" s="2" t="s">
        <v>132</v>
      </c>
      <c r="FQ154" s="2" t="s">
        <v>141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153</v>
      </c>
      <c r="FZ154" s="2" t="s">
        <v>129</v>
      </c>
      <c r="GA154" s="2" t="s">
        <v>132</v>
      </c>
      <c r="GB154" s="2" t="s">
        <v>132</v>
      </c>
      <c r="GC154" s="2" t="s">
        <v>141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129</v>
      </c>
      <c r="GM154" s="2" t="s">
        <v>132</v>
      </c>
      <c r="GN154" s="2" t="s">
        <v>132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159</v>
      </c>
      <c r="GX154" s="2" t="s">
        <v>129</v>
      </c>
      <c r="GY154" s="2" t="s">
        <v>132</v>
      </c>
      <c r="GZ154" s="2" t="s">
        <v>132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129</v>
      </c>
      <c r="HK154" s="2" t="s">
        <v>289</v>
      </c>
      <c r="HL154" s="2" t="s">
        <v>132</v>
      </c>
      <c r="HM154" s="2" t="s">
        <v>141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129</v>
      </c>
      <c r="HW154" s="2" t="s">
        <v>291</v>
      </c>
      <c r="HX154" s="2" t="s">
        <v>132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129</v>
      </c>
      <c r="II154" s="2" t="s">
        <v>164</v>
      </c>
      <c r="IJ154" s="2" t="s">
        <v>132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168</v>
      </c>
      <c r="IT154" s="2" t="s">
        <v>129</v>
      </c>
      <c r="IU154" s="2" t="s">
        <v>132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129</v>
      </c>
      <c r="JG154" s="2" t="s">
        <v>371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210</v>
      </c>
      <c r="KD154" s="2" t="s">
        <v>129</v>
      </c>
      <c r="KE154" s="2" t="s">
        <v>132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129</v>
      </c>
      <c r="KQ154" s="2" t="s">
        <v>132</v>
      </c>
      <c r="KR154" s="2" t="s">
        <v>132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168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169</v>
      </c>
      <c r="LN154" s="2" t="s">
        <v>129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168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129</v>
      </c>
      <c r="NK154" s="2" t="s">
        <v>132</v>
      </c>
      <c r="NL154" s="2" t="s">
        <v>132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169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168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138</v>
      </c>
      <c r="PR154" s="2" t="s">
        <v>170</v>
      </c>
      <c r="PS154" s="2" t="s">
        <v>209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168</v>
      </c>
      <c r="QD154" s="2" t="s">
        <v>129</v>
      </c>
      <c r="QE154" s="2" t="s">
        <v>132</v>
      </c>
      <c r="QF154" s="2" t="s">
        <v>132</v>
      </c>
      <c r="QG154" s="2" t="s">
        <v>141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168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138</v>
      </c>
      <c r="RN154" s="2" t="s">
        <v>170</v>
      </c>
      <c r="RO154" s="2" t="s">
        <v>374</v>
      </c>
      <c r="RP154" s="2" t="s">
        <v>1807</v>
      </c>
      <c r="RQ154" s="2" t="s">
        <v>141</v>
      </c>
      <c r="RR154" s="2" t="s">
        <v>132</v>
      </c>
    </row>
    <row r="155">
      <c r="A155" s="2" t="s">
        <v>1808</v>
      </c>
      <c r="B155" s="2" t="s">
        <v>121</v>
      </c>
      <c r="C155" s="2" t="s">
        <v>1525</v>
      </c>
      <c r="D155" s="2" t="s">
        <v>123</v>
      </c>
      <c r="E155" s="2" t="s">
        <v>124</v>
      </c>
      <c r="F155" s="2" t="s">
        <v>1809</v>
      </c>
      <c r="G155" s="2" t="s">
        <v>1809</v>
      </c>
      <c r="H155" s="2" t="s">
        <v>1809</v>
      </c>
      <c r="I155" s="2" t="s">
        <v>350</v>
      </c>
      <c r="J155" s="2" t="s">
        <v>127</v>
      </c>
      <c r="K155" s="2" t="s">
        <v>296</v>
      </c>
      <c r="L155" s="3">
        <v>63.75</v>
      </c>
      <c r="M155" s="3">
        <v>66.94</v>
      </c>
      <c r="N155" s="3">
        <v>139.99</v>
      </c>
      <c r="O155" s="2" t="s">
        <v>129</v>
      </c>
      <c r="P155" s="2" t="s">
        <v>271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180</v>
      </c>
      <c r="V155" s="2" t="s">
        <v>181</v>
      </c>
      <c r="W155" s="2" t="s">
        <v>135</v>
      </c>
      <c r="X155" s="2" t="s">
        <v>272</v>
      </c>
      <c r="Y155" s="2" t="s">
        <v>352</v>
      </c>
      <c r="Z155" s="4">
        <v>89</v>
      </c>
      <c r="AA155" s="4">
        <f>=ROUNDDOWN(89,0)</f>
      </c>
      <c r="AB155" s="5">
        <v>1</v>
      </c>
      <c r="AC155" s="2" t="s">
        <v>132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7</v>
      </c>
      <c r="AQ155" s="8">
        <v>232.43</v>
      </c>
      <c r="AR155" s="4"/>
      <c r="AS155" s="8"/>
      <c r="AT155" s="7"/>
      <c r="AU155" s="7"/>
      <c r="AV155" s="4">
        <v>7</v>
      </c>
      <c r="AW155" s="8">
        <v>232.43</v>
      </c>
      <c r="AX155" s="4"/>
      <c r="AY155" s="8"/>
      <c r="AZ155" s="7"/>
      <c r="BA155" s="7"/>
      <c r="BB155" s="7">
        <v>1</v>
      </c>
      <c r="BC155" s="4">
        <v>7</v>
      </c>
      <c r="BD155" s="8">
        <v>232.43</v>
      </c>
      <c r="BE155" s="4"/>
      <c r="BF155" s="8"/>
      <c r="BG155" s="7"/>
      <c r="BH155" s="7"/>
      <c r="BI155" s="7">
        <v>1</v>
      </c>
      <c r="BJ155" s="4">
        <v>7</v>
      </c>
      <c r="BK155" s="8">
        <v>232.43</v>
      </c>
      <c r="BL155" s="2" t="s">
        <v>275</v>
      </c>
      <c r="BM155" s="7">
        <v>1</v>
      </c>
      <c r="BN155" s="7">
        <v>1</v>
      </c>
      <c r="BO155" s="4">
        <v>4</v>
      </c>
      <c r="BP155" s="8">
        <v>76.52</v>
      </c>
      <c r="BQ155" s="4"/>
      <c r="BR155" s="8"/>
      <c r="BS155" s="7"/>
      <c r="BT155" s="7"/>
      <c r="BU155" s="2" t="s">
        <v>138</v>
      </c>
      <c r="BV155" s="2" t="s">
        <v>129</v>
      </c>
      <c r="BW155" s="2" t="s">
        <v>1056</v>
      </c>
      <c r="BX155" s="2" t="s">
        <v>1062</v>
      </c>
      <c r="BY155" s="2" t="s">
        <v>141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138</v>
      </c>
      <c r="CH155" s="2" t="s">
        <v>129</v>
      </c>
      <c r="CI155" s="2" t="s">
        <v>132</v>
      </c>
      <c r="CJ155" s="2" t="s">
        <v>132</v>
      </c>
      <c r="CK155" s="2" t="s">
        <v>141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129</v>
      </c>
      <c r="CU155" s="2" t="s">
        <v>352</v>
      </c>
      <c r="CV155" s="2" t="s">
        <v>1810</v>
      </c>
      <c r="CW155" s="2" t="s">
        <v>141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129</v>
      </c>
      <c r="DG155" s="2" t="s">
        <v>1048</v>
      </c>
      <c r="DH155" s="2" t="s">
        <v>1811</v>
      </c>
      <c r="DI155" s="2" t="s">
        <v>141</v>
      </c>
      <c r="DJ155" s="2" t="s">
        <v>132</v>
      </c>
      <c r="DK155" s="4">
        <v>2</v>
      </c>
      <c r="DL155" s="8">
        <v>108.56</v>
      </c>
      <c r="DM155" s="4"/>
      <c r="DN155" s="8"/>
      <c r="DO155" s="7"/>
      <c r="DP155" s="7"/>
      <c r="DQ155" s="2" t="s">
        <v>138</v>
      </c>
      <c r="DR155" s="2" t="s">
        <v>129</v>
      </c>
      <c r="DS155" s="2" t="s">
        <v>187</v>
      </c>
      <c r="DT155" s="2" t="s">
        <v>152</v>
      </c>
      <c r="DU155" s="2" t="s">
        <v>141</v>
      </c>
      <c r="DV155" s="2" t="s">
        <v>132</v>
      </c>
      <c r="DW155" s="4">
        <v>1</v>
      </c>
      <c r="DX155" s="8">
        <v>47.35</v>
      </c>
      <c r="DY155" s="4"/>
      <c r="DZ155" s="8"/>
      <c r="EA155" s="7"/>
      <c r="EB155" s="7"/>
      <c r="EC155" s="2" t="s">
        <v>138</v>
      </c>
      <c r="ED155" s="2" t="s">
        <v>129</v>
      </c>
      <c r="EE155" s="2" t="s">
        <v>991</v>
      </c>
      <c r="EF155" s="2" t="s">
        <v>722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168</v>
      </c>
      <c r="EP155" s="2" t="s">
        <v>129</v>
      </c>
      <c r="EQ155" s="2" t="s">
        <v>132</v>
      </c>
      <c r="ER155" s="2" t="s">
        <v>132</v>
      </c>
      <c r="ES155" s="2" t="s">
        <v>141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170</v>
      </c>
      <c r="FC155" s="2" t="s">
        <v>193</v>
      </c>
      <c r="FD155" s="2" t="s">
        <v>740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168</v>
      </c>
      <c r="FN155" s="2" t="s">
        <v>129</v>
      </c>
      <c r="FO155" s="2" t="s">
        <v>132</v>
      </c>
      <c r="FP155" s="2" t="s">
        <v>132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129</v>
      </c>
      <c r="GA155" s="2" t="s">
        <v>304</v>
      </c>
      <c r="GB155" s="2" t="s">
        <v>132</v>
      </c>
      <c r="GC155" s="2" t="s">
        <v>141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168</v>
      </c>
      <c r="GL155" s="2" t="s">
        <v>129</v>
      </c>
      <c r="GM155" s="2" t="s">
        <v>132</v>
      </c>
      <c r="GN155" s="2" t="s">
        <v>132</v>
      </c>
      <c r="GO155" s="2" t="s">
        <v>141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159</v>
      </c>
      <c r="GX155" s="2" t="s">
        <v>129</v>
      </c>
      <c r="GY155" s="2" t="s">
        <v>132</v>
      </c>
      <c r="GZ155" s="2" t="s">
        <v>132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129</v>
      </c>
      <c r="HK155" s="2" t="s">
        <v>1298</v>
      </c>
      <c r="HL155" s="2" t="s">
        <v>132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129</v>
      </c>
      <c r="HW155" s="2" t="s">
        <v>291</v>
      </c>
      <c r="HX155" s="2" t="s">
        <v>132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132</v>
      </c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168</v>
      </c>
      <c r="IT155" s="2" t="s">
        <v>129</v>
      </c>
      <c r="IU155" s="2" t="s">
        <v>132</v>
      </c>
      <c r="IV155" s="2" t="s">
        <v>132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129</v>
      </c>
      <c r="JG155" s="2" t="s">
        <v>357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138</v>
      </c>
      <c r="KD155" s="2" t="s">
        <v>165</v>
      </c>
      <c r="KE155" s="2" t="s">
        <v>794</v>
      </c>
      <c r="KF155" s="2" t="s">
        <v>132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129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168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129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168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129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169</v>
      </c>
      <c r="MX155" s="2" t="s">
        <v>129</v>
      </c>
      <c r="MY155" s="2" t="s">
        <v>132</v>
      </c>
      <c r="MZ155" s="2" t="s">
        <v>132</v>
      </c>
      <c r="NA155" s="2" t="s">
        <v>141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129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169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168</v>
      </c>
      <c r="OT155" s="2" t="s">
        <v>129</v>
      </c>
      <c r="OU155" s="2" t="s">
        <v>132</v>
      </c>
      <c r="OV155" s="2" t="s">
        <v>132</v>
      </c>
      <c r="OW155" s="2" t="s">
        <v>141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138</v>
      </c>
      <c r="PR155" s="2" t="s">
        <v>170</v>
      </c>
      <c r="PS155" s="2" t="s">
        <v>346</v>
      </c>
      <c r="PT155" s="2" t="s">
        <v>466</v>
      </c>
      <c r="PU155" s="2" t="s">
        <v>141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129</v>
      </c>
      <c r="QE155" s="2" t="s">
        <v>132</v>
      </c>
      <c r="QF155" s="2" t="s">
        <v>132</v>
      </c>
      <c r="QG155" s="2" t="s">
        <v>141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168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1170</v>
      </c>
      <c r="RG155" s="4"/>
      <c r="RH155" s="8"/>
      <c r="RI155" s="4"/>
      <c r="RJ155" s="8"/>
      <c r="RK155" s="7"/>
      <c r="RL155" s="7"/>
      <c r="RM155" s="2" t="s">
        <v>138</v>
      </c>
      <c r="RN155" s="2" t="s">
        <v>170</v>
      </c>
      <c r="RO155" s="2" t="s">
        <v>358</v>
      </c>
      <c r="RP155" s="2" t="s">
        <v>132</v>
      </c>
      <c r="RQ155" s="2" t="s">
        <v>141</v>
      </c>
      <c r="RR155" s="2" t="s">
        <v>132</v>
      </c>
    </row>
    <row r="156">
      <c r="A156" s="2" t="s">
        <v>1812</v>
      </c>
      <c r="B156" s="2" t="s">
        <v>121</v>
      </c>
      <c r="C156" s="2" t="s">
        <v>1813</v>
      </c>
      <c r="D156" s="2" t="s">
        <v>123</v>
      </c>
      <c r="E156" s="2" t="s">
        <v>124</v>
      </c>
      <c r="F156" s="2" t="s">
        <v>1814</v>
      </c>
      <c r="G156" s="2" t="s">
        <v>1814</v>
      </c>
      <c r="H156" s="2" t="s">
        <v>1814</v>
      </c>
      <c r="I156" s="2" t="s">
        <v>1815</v>
      </c>
      <c r="J156" s="2" t="s">
        <v>127</v>
      </c>
      <c r="K156" s="2" t="s">
        <v>296</v>
      </c>
      <c r="L156" s="3">
        <v>125.15</v>
      </c>
      <c r="M156" s="3">
        <v>131.41</v>
      </c>
      <c r="N156" s="3">
        <v>279.99</v>
      </c>
      <c r="O156" s="2" t="s">
        <v>129</v>
      </c>
      <c r="P156" s="2" t="s">
        <v>130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132</v>
      </c>
      <c r="V156" s="2" t="s">
        <v>181</v>
      </c>
      <c r="W156" s="2" t="s">
        <v>135</v>
      </c>
      <c r="X156" s="2" t="s">
        <v>132</v>
      </c>
      <c r="Y156" s="2" t="s">
        <v>1816</v>
      </c>
      <c r="Z156" s="4">
        <v>235</v>
      </c>
      <c r="AA156" s="4">
        <f>=ROUNDDOWN(13.8235294117647,0)</f>
      </c>
      <c r="AB156" s="5">
        <v>17</v>
      </c>
      <c r="AC156" s="2" t="s">
        <v>564</v>
      </c>
      <c r="AD156" s="4">
        <v>300</v>
      </c>
      <c r="AE156" s="4">
        <v>300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144</v>
      </c>
      <c r="AQ156" s="8">
        <v>19705.41</v>
      </c>
      <c r="AR156" s="4"/>
      <c r="AS156" s="8"/>
      <c r="AT156" s="7"/>
      <c r="AU156" s="7"/>
      <c r="AV156" s="4">
        <v>144</v>
      </c>
      <c r="AW156" s="8">
        <v>19705.41</v>
      </c>
      <c r="AX156" s="4"/>
      <c r="AY156" s="8"/>
      <c r="AZ156" s="7"/>
      <c r="BA156" s="7"/>
      <c r="BB156" s="7">
        <v>1</v>
      </c>
      <c r="BC156" s="4">
        <v>144</v>
      </c>
      <c r="BD156" s="8">
        <v>19705.41</v>
      </c>
      <c r="BE156" s="4"/>
      <c r="BF156" s="8"/>
      <c r="BG156" s="7"/>
      <c r="BH156" s="7"/>
      <c r="BI156" s="7">
        <v>1</v>
      </c>
      <c r="BJ156" s="4">
        <v>144</v>
      </c>
      <c r="BK156" s="8">
        <v>19705.41</v>
      </c>
      <c r="BL156" s="2" t="s">
        <v>1817</v>
      </c>
      <c r="BM156" s="7">
        <v>1</v>
      </c>
      <c r="BN156" s="7">
        <v>1</v>
      </c>
      <c r="BO156" s="4">
        <v>62</v>
      </c>
      <c r="BP156" s="8">
        <v>7388.45</v>
      </c>
      <c r="BQ156" s="4"/>
      <c r="BR156" s="8"/>
      <c r="BS156" s="7"/>
      <c r="BT156" s="7"/>
      <c r="BU156" s="2" t="s">
        <v>138</v>
      </c>
      <c r="BV156" s="2" t="s">
        <v>129</v>
      </c>
      <c r="BW156" s="2" t="s">
        <v>1388</v>
      </c>
      <c r="BX156" s="2" t="s">
        <v>574</v>
      </c>
      <c r="BY156" s="2" t="s">
        <v>141</v>
      </c>
      <c r="BZ156" s="2" t="s">
        <v>132</v>
      </c>
      <c r="CA156" s="4">
        <v>27</v>
      </c>
      <c r="CB156" s="8">
        <v>4143.96</v>
      </c>
      <c r="CC156" s="4"/>
      <c r="CD156" s="8"/>
      <c r="CE156" s="7"/>
      <c r="CF156" s="7"/>
      <c r="CG156" s="2" t="s">
        <v>138</v>
      </c>
      <c r="CH156" s="2" t="s">
        <v>129</v>
      </c>
      <c r="CI156" s="2" t="s">
        <v>132</v>
      </c>
      <c r="CJ156" s="2" t="s">
        <v>142</v>
      </c>
      <c r="CK156" s="2" t="s">
        <v>141</v>
      </c>
      <c r="CL156" s="2" t="s">
        <v>132</v>
      </c>
      <c r="CM156" s="4">
        <v>6</v>
      </c>
      <c r="CN156" s="8">
        <v>1056.89</v>
      </c>
      <c r="CO156" s="4"/>
      <c r="CP156" s="8"/>
      <c r="CQ156" s="7"/>
      <c r="CR156" s="7"/>
      <c r="CS156" s="2" t="s">
        <v>138</v>
      </c>
      <c r="CT156" s="2" t="s">
        <v>129</v>
      </c>
      <c r="CU156" s="2" t="s">
        <v>1022</v>
      </c>
      <c r="CV156" s="2" t="s">
        <v>1818</v>
      </c>
      <c r="CW156" s="2" t="s">
        <v>141</v>
      </c>
      <c r="CX156" s="2" t="s">
        <v>132</v>
      </c>
      <c r="CY156" s="4">
        <v>14</v>
      </c>
      <c r="CZ156" s="8">
        <v>2109.24</v>
      </c>
      <c r="DA156" s="4"/>
      <c r="DB156" s="8"/>
      <c r="DC156" s="7"/>
      <c r="DD156" s="7"/>
      <c r="DE156" s="2" t="s">
        <v>138</v>
      </c>
      <c r="DF156" s="2" t="s">
        <v>129</v>
      </c>
      <c r="DG156" s="2" t="s">
        <v>1819</v>
      </c>
      <c r="DH156" s="2" t="s">
        <v>616</v>
      </c>
      <c r="DI156" s="2" t="s">
        <v>141</v>
      </c>
      <c r="DJ156" s="2" t="s">
        <v>132</v>
      </c>
      <c r="DK156" s="4">
        <v>11</v>
      </c>
      <c r="DL156" s="8">
        <v>1736.13</v>
      </c>
      <c r="DM156" s="4"/>
      <c r="DN156" s="8"/>
      <c r="DO156" s="7"/>
      <c r="DP156" s="7"/>
      <c r="DQ156" s="2" t="s">
        <v>138</v>
      </c>
      <c r="DR156" s="2" t="s">
        <v>129</v>
      </c>
      <c r="DS156" s="2" t="s">
        <v>1820</v>
      </c>
      <c r="DT156" s="2" t="s">
        <v>1821</v>
      </c>
      <c r="DU156" s="2" t="s">
        <v>141</v>
      </c>
      <c r="DV156" s="2" t="s">
        <v>132</v>
      </c>
      <c r="DW156" s="4">
        <v>1</v>
      </c>
      <c r="DX156" s="8">
        <v>118.3</v>
      </c>
      <c r="DY156" s="4"/>
      <c r="DZ156" s="8"/>
      <c r="EA156" s="7"/>
      <c r="EB156" s="7"/>
      <c r="EC156" s="2" t="s">
        <v>138</v>
      </c>
      <c r="ED156" s="2" t="s">
        <v>129</v>
      </c>
      <c r="EE156" s="2" t="s">
        <v>1616</v>
      </c>
      <c r="EF156" s="2" t="s">
        <v>1822</v>
      </c>
      <c r="EG156" s="2" t="s">
        <v>141</v>
      </c>
      <c r="EH156" s="2" t="s">
        <v>132</v>
      </c>
      <c r="EI156" s="4">
        <v>13</v>
      </c>
      <c r="EJ156" s="8">
        <v>1844.96</v>
      </c>
      <c r="EK156" s="4"/>
      <c r="EL156" s="8"/>
      <c r="EM156" s="7"/>
      <c r="EN156" s="7"/>
      <c r="EO156" s="2" t="s">
        <v>138</v>
      </c>
      <c r="EP156" s="2" t="s">
        <v>129</v>
      </c>
      <c r="EQ156" s="2" t="s">
        <v>191</v>
      </c>
      <c r="ER156" s="2" t="s">
        <v>1051</v>
      </c>
      <c r="ES156" s="2" t="s">
        <v>141</v>
      </c>
      <c r="ET156" s="2" t="s">
        <v>132</v>
      </c>
      <c r="EU156" s="4">
        <v>3</v>
      </c>
      <c r="EV156" s="8">
        <v>413.94</v>
      </c>
      <c r="EW156" s="4"/>
      <c r="EX156" s="8"/>
      <c r="EY156" s="7"/>
      <c r="EZ156" s="7"/>
      <c r="FA156" s="2" t="s">
        <v>138</v>
      </c>
      <c r="FB156" s="2" t="s">
        <v>129</v>
      </c>
      <c r="FC156" s="2" t="s">
        <v>1820</v>
      </c>
      <c r="FD156" s="2" t="s">
        <v>1823</v>
      </c>
      <c r="FE156" s="2" t="s">
        <v>141</v>
      </c>
      <c r="FF156" s="2" t="s">
        <v>132</v>
      </c>
      <c r="FG156" s="4">
        <v>1</v>
      </c>
      <c r="FH156" s="8">
        <v>141.92</v>
      </c>
      <c r="FI156" s="4"/>
      <c r="FJ156" s="8"/>
      <c r="FK156" s="7"/>
      <c r="FL156" s="7"/>
      <c r="FM156" s="2" t="s">
        <v>138</v>
      </c>
      <c r="FN156" s="2" t="s">
        <v>129</v>
      </c>
      <c r="FO156" s="2" t="s">
        <v>154</v>
      </c>
      <c r="FP156" s="2" t="s">
        <v>1824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129</v>
      </c>
      <c r="GA156" s="2" t="s">
        <v>156</v>
      </c>
      <c r="GB156" s="2" t="s">
        <v>697</v>
      </c>
      <c r="GC156" s="2" t="s">
        <v>141</v>
      </c>
      <c r="GD156" s="2" t="s">
        <v>132</v>
      </c>
      <c r="GE156" s="4">
        <v>4</v>
      </c>
      <c r="GF156" s="8">
        <v>525.64</v>
      </c>
      <c r="GG156" s="4"/>
      <c r="GH156" s="8"/>
      <c r="GI156" s="7"/>
      <c r="GJ156" s="7"/>
      <c r="GK156" s="2" t="s">
        <v>138</v>
      </c>
      <c r="GL156" s="2" t="s">
        <v>129</v>
      </c>
      <c r="GM156" s="2" t="s">
        <v>198</v>
      </c>
      <c r="GN156" s="2" t="s">
        <v>193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159</v>
      </c>
      <c r="GX156" s="2" t="s">
        <v>129</v>
      </c>
      <c r="GY156" s="2" t="s">
        <v>132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129</v>
      </c>
      <c r="HK156" s="2" t="s">
        <v>160</v>
      </c>
      <c r="HL156" s="2" t="s">
        <v>225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129</v>
      </c>
      <c r="HW156" s="2" t="s">
        <v>428</v>
      </c>
      <c r="HX156" s="2" t="s">
        <v>1794</v>
      </c>
      <c r="HY156" s="2" t="s">
        <v>141</v>
      </c>
      <c r="HZ156" s="2" t="s">
        <v>132</v>
      </c>
      <c r="IA156" s="4">
        <v>2</v>
      </c>
      <c r="IB156" s="8">
        <v>225.98</v>
      </c>
      <c r="IC156" s="4"/>
      <c r="ID156" s="8"/>
      <c r="IE156" s="7"/>
      <c r="IF156" s="7"/>
      <c r="IG156" s="2" t="s">
        <v>138</v>
      </c>
      <c r="IH156" s="2" t="s">
        <v>129</v>
      </c>
      <c r="II156" s="2" t="s">
        <v>164</v>
      </c>
      <c r="IJ156" s="2" t="s">
        <v>1081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153</v>
      </c>
      <c r="IT156" s="2" t="s">
        <v>129</v>
      </c>
      <c r="IU156" s="2" t="s">
        <v>132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129</v>
      </c>
      <c r="JG156" s="2" t="s">
        <v>1022</v>
      </c>
      <c r="JH156" s="2" t="s">
        <v>1825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138</v>
      </c>
      <c r="KD156" s="2" t="s">
        <v>165</v>
      </c>
      <c r="KE156" s="2" t="s">
        <v>166</v>
      </c>
      <c r="KF156" s="2" t="s">
        <v>1394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129</v>
      </c>
      <c r="KQ156" s="2" t="s">
        <v>132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129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168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168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129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168</v>
      </c>
      <c r="NV156" s="2" t="s">
        <v>170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138</v>
      </c>
      <c r="OH156" s="2" t="s">
        <v>129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168</v>
      </c>
      <c r="OT156" s="2" t="s">
        <v>129</v>
      </c>
      <c r="OU156" s="2" t="s">
        <v>132</v>
      </c>
      <c r="OV156" s="2" t="s">
        <v>132</v>
      </c>
      <c r="OW156" s="2" t="s">
        <v>141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138</v>
      </c>
      <c r="PR156" s="2" t="s">
        <v>170</v>
      </c>
      <c r="PS156" s="2" t="s">
        <v>171</v>
      </c>
      <c r="PT156" s="2" t="s">
        <v>677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170</v>
      </c>
      <c r="QQ156" s="2" t="s">
        <v>263</v>
      </c>
      <c r="QR156" s="2" t="s">
        <v>132</v>
      </c>
      <c r="QS156" s="2" t="s">
        <v>141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168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138</v>
      </c>
      <c r="RN156" s="2" t="s">
        <v>170</v>
      </c>
      <c r="RO156" s="2" t="s">
        <v>1774</v>
      </c>
      <c r="RP156" s="2" t="s">
        <v>175</v>
      </c>
      <c r="RQ156" s="2" t="s">
        <v>141</v>
      </c>
      <c r="RR156" s="2" t="s">
        <v>132</v>
      </c>
    </row>
    <row r="157">
      <c r="A157" s="2" t="s">
        <v>1826</v>
      </c>
      <c r="B157" s="2" t="s">
        <v>121</v>
      </c>
      <c r="C157" s="2" t="s">
        <v>1813</v>
      </c>
      <c r="D157" s="2" t="s">
        <v>510</v>
      </c>
      <c r="E157" s="2" t="s">
        <v>511</v>
      </c>
      <c r="F157" s="2" t="s">
        <v>1827</v>
      </c>
      <c r="G157" s="2" t="s">
        <v>1827</v>
      </c>
      <c r="H157" s="2" t="s">
        <v>1827</v>
      </c>
      <c r="I157" s="2" t="s">
        <v>1828</v>
      </c>
      <c r="J157" s="2" t="s">
        <v>127</v>
      </c>
      <c r="K157" s="2" t="s">
        <v>645</v>
      </c>
      <c r="L157" s="3">
        <v>54.94</v>
      </c>
      <c r="M157" s="3">
        <v>57.69</v>
      </c>
      <c r="N157" s="3">
        <v>119.99</v>
      </c>
      <c r="O157" s="2" t="s">
        <v>129</v>
      </c>
      <c r="P157" s="2" t="s">
        <v>179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132</v>
      </c>
      <c r="V157" s="2" t="s">
        <v>134</v>
      </c>
      <c r="W157" s="2" t="s">
        <v>132</v>
      </c>
      <c r="X157" s="2" t="s">
        <v>132</v>
      </c>
      <c r="Y157" s="2" t="s">
        <v>1829</v>
      </c>
      <c r="Z157" s="4">
        <v>165</v>
      </c>
      <c r="AA157" s="4">
        <f>=ROUNDDOWN(33,0)</f>
      </c>
      <c r="AB157" s="5">
        <v>5</v>
      </c>
      <c r="AC157" s="2" t="s">
        <v>132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42</v>
      </c>
      <c r="AQ157" s="8">
        <v>2559.75</v>
      </c>
      <c r="AR157" s="4"/>
      <c r="AS157" s="8"/>
      <c r="AT157" s="7"/>
      <c r="AU157" s="7"/>
      <c r="AV157" s="4">
        <v>42</v>
      </c>
      <c r="AW157" s="8">
        <v>2559.75</v>
      </c>
      <c r="AX157" s="4"/>
      <c r="AY157" s="8"/>
      <c r="AZ157" s="7"/>
      <c r="BA157" s="7"/>
      <c r="BB157" s="7">
        <v>1</v>
      </c>
      <c r="BC157" s="4">
        <v>72</v>
      </c>
      <c r="BD157" s="8">
        <v>4427.46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0.5782</v>
      </c>
      <c r="BJ157" s="4">
        <v>42</v>
      </c>
      <c r="BK157" s="8">
        <v>2559.75</v>
      </c>
      <c r="BL157" s="2" t="s">
        <v>1830</v>
      </c>
      <c r="BM157" s="7">
        <v>1</v>
      </c>
      <c r="BN157" s="7">
        <v>1</v>
      </c>
      <c r="BO157" s="4">
        <v>11</v>
      </c>
      <c r="BP157" s="8">
        <v>615.48</v>
      </c>
      <c r="BQ157" s="4"/>
      <c r="BR157" s="8"/>
      <c r="BS157" s="7"/>
      <c r="BT157" s="7"/>
      <c r="BU157" s="2" t="s">
        <v>138</v>
      </c>
      <c r="BV157" s="2" t="s">
        <v>129</v>
      </c>
      <c r="BW157" s="2" t="s">
        <v>430</v>
      </c>
      <c r="BX157" s="2" t="s">
        <v>1831</v>
      </c>
      <c r="BY157" s="2" t="s">
        <v>141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210</v>
      </c>
      <c r="CH157" s="2" t="s">
        <v>170</v>
      </c>
      <c r="CI157" s="2" t="s">
        <v>132</v>
      </c>
      <c r="CJ157" s="2" t="s">
        <v>1832</v>
      </c>
      <c r="CK157" s="2" t="s">
        <v>141</v>
      </c>
      <c r="CL157" s="2" t="s">
        <v>132</v>
      </c>
      <c r="CM157" s="4">
        <v>7</v>
      </c>
      <c r="CN157" s="8">
        <v>504.63</v>
      </c>
      <c r="CO157" s="4"/>
      <c r="CP157" s="8"/>
      <c r="CQ157" s="7"/>
      <c r="CR157" s="7"/>
      <c r="CS157" s="2" t="s">
        <v>138</v>
      </c>
      <c r="CT157" s="2" t="s">
        <v>129</v>
      </c>
      <c r="CU157" s="2" t="s">
        <v>1833</v>
      </c>
      <c r="CV157" s="2" t="s">
        <v>1834</v>
      </c>
      <c r="CW157" s="2" t="s">
        <v>141</v>
      </c>
      <c r="CX157" s="2" t="s">
        <v>132</v>
      </c>
      <c r="CY157" s="4">
        <v>2</v>
      </c>
      <c r="CZ157" s="8">
        <v>140.92</v>
      </c>
      <c r="DA157" s="4"/>
      <c r="DB157" s="8"/>
      <c r="DC157" s="7"/>
      <c r="DD157" s="7"/>
      <c r="DE157" s="2" t="s">
        <v>138</v>
      </c>
      <c r="DF157" s="2" t="s">
        <v>129</v>
      </c>
      <c r="DG157" s="2" t="s">
        <v>523</v>
      </c>
      <c r="DH157" s="2" t="s">
        <v>146</v>
      </c>
      <c r="DI157" s="2" t="s">
        <v>141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138</v>
      </c>
      <c r="DR157" s="2" t="s">
        <v>129</v>
      </c>
      <c r="DS157" s="2" t="s">
        <v>414</v>
      </c>
      <c r="DT157" s="2" t="s">
        <v>1374</v>
      </c>
      <c r="DU157" s="2" t="s">
        <v>141</v>
      </c>
      <c r="DV157" s="2" t="s">
        <v>132</v>
      </c>
      <c r="DW157" s="4">
        <v>10</v>
      </c>
      <c r="DX157" s="8">
        <v>553.3</v>
      </c>
      <c r="DY157" s="4"/>
      <c r="DZ157" s="8"/>
      <c r="EA157" s="7"/>
      <c r="EB157" s="7"/>
      <c r="EC157" s="2" t="s">
        <v>138</v>
      </c>
      <c r="ED157" s="2" t="s">
        <v>129</v>
      </c>
      <c r="EE157" s="2" t="s">
        <v>621</v>
      </c>
      <c r="EF157" s="2" t="s">
        <v>570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168</v>
      </c>
      <c r="EP157" s="2" t="s">
        <v>129</v>
      </c>
      <c r="EQ157" s="2" t="s">
        <v>132</v>
      </c>
      <c r="ER157" s="2" t="s">
        <v>132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138</v>
      </c>
      <c r="FB157" s="2" t="s">
        <v>170</v>
      </c>
      <c r="FC157" s="2" t="s">
        <v>464</v>
      </c>
      <c r="FD157" s="2" t="s">
        <v>1690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138</v>
      </c>
      <c r="FN157" s="2" t="s">
        <v>129</v>
      </c>
      <c r="FO157" s="2" t="s">
        <v>194</v>
      </c>
      <c r="FP157" s="2" t="s">
        <v>823</v>
      </c>
      <c r="FQ157" s="2" t="s">
        <v>141</v>
      </c>
      <c r="FR157" s="2" t="s">
        <v>132</v>
      </c>
      <c r="FS157" s="4">
        <v>6</v>
      </c>
      <c r="FT157" s="8">
        <v>382.56</v>
      </c>
      <c r="FU157" s="4"/>
      <c r="FV157" s="8"/>
      <c r="FW157" s="7"/>
      <c r="FX157" s="7"/>
      <c r="FY157" s="2" t="s">
        <v>138</v>
      </c>
      <c r="FZ157" s="2" t="s">
        <v>129</v>
      </c>
      <c r="GA157" s="2" t="s">
        <v>573</v>
      </c>
      <c r="GB157" s="2" t="s">
        <v>1835</v>
      </c>
      <c r="GC157" s="2" t="s">
        <v>141</v>
      </c>
      <c r="GD157" s="2" t="s">
        <v>132</v>
      </c>
      <c r="GE157" s="4">
        <v>3</v>
      </c>
      <c r="GF157" s="8">
        <v>173.04</v>
      </c>
      <c r="GG157" s="4"/>
      <c r="GH157" s="8"/>
      <c r="GI157" s="7"/>
      <c r="GJ157" s="7"/>
      <c r="GK157" s="2" t="s">
        <v>138</v>
      </c>
      <c r="GL157" s="2" t="s">
        <v>129</v>
      </c>
      <c r="GM157" s="2" t="s">
        <v>198</v>
      </c>
      <c r="GN157" s="2" t="s">
        <v>768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159</v>
      </c>
      <c r="GX157" s="2" t="s">
        <v>129</v>
      </c>
      <c r="GY157" s="2" t="s">
        <v>132</v>
      </c>
      <c r="GZ157" s="2" t="s">
        <v>132</v>
      </c>
      <c r="HA157" s="2" t="s">
        <v>141</v>
      </c>
      <c r="HB157" s="2" t="s">
        <v>132</v>
      </c>
      <c r="HC157" s="4">
        <v>1</v>
      </c>
      <c r="HD157" s="8">
        <v>62.3</v>
      </c>
      <c r="HE157" s="4"/>
      <c r="HF157" s="8"/>
      <c r="HG157" s="7"/>
      <c r="HH157" s="7"/>
      <c r="HI157" s="2" t="s">
        <v>138</v>
      </c>
      <c r="HJ157" s="2" t="s">
        <v>129</v>
      </c>
      <c r="HK157" s="2" t="s">
        <v>160</v>
      </c>
      <c r="HL157" s="2" t="s">
        <v>1836</v>
      </c>
      <c r="HM157" s="2" t="s">
        <v>141</v>
      </c>
      <c r="HN157" s="2" t="s">
        <v>132</v>
      </c>
      <c r="HO157" s="4">
        <v>2</v>
      </c>
      <c r="HP157" s="8">
        <v>127.52</v>
      </c>
      <c r="HQ157" s="4"/>
      <c r="HR157" s="8"/>
      <c r="HS157" s="7"/>
      <c r="HT157" s="7"/>
      <c r="HU157" s="2" t="s">
        <v>138</v>
      </c>
      <c r="HV157" s="2" t="s">
        <v>129</v>
      </c>
      <c r="HW157" s="2" t="s">
        <v>428</v>
      </c>
      <c r="HX157" s="2" t="s">
        <v>1837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129</v>
      </c>
      <c r="II157" s="2" t="s">
        <v>164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129</v>
      </c>
      <c r="IU157" s="2" t="s">
        <v>205</v>
      </c>
      <c r="IV157" s="2" t="s">
        <v>306</v>
      </c>
      <c r="IW157" s="2" t="s">
        <v>141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138</v>
      </c>
      <c r="JF157" s="2" t="s">
        <v>129</v>
      </c>
      <c r="JG157" s="2" t="s">
        <v>1833</v>
      </c>
      <c r="JH157" s="2" t="s">
        <v>1838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138</v>
      </c>
      <c r="KD157" s="2" t="s">
        <v>165</v>
      </c>
      <c r="KE157" s="2" t="s">
        <v>166</v>
      </c>
      <c r="KF157" s="2" t="s">
        <v>1839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129</v>
      </c>
      <c r="KQ157" s="2" t="s">
        <v>132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169</v>
      </c>
      <c r="LN157" s="2" t="s">
        <v>129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168</v>
      </c>
      <c r="LZ157" s="2" t="s">
        <v>129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168</v>
      </c>
      <c r="ML157" s="2" t="s">
        <v>129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129</v>
      </c>
      <c r="NK157" s="2" t="s">
        <v>132</v>
      </c>
      <c r="NL157" s="2" t="s">
        <v>132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170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138</v>
      </c>
      <c r="OH157" s="2" t="s">
        <v>129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168</v>
      </c>
      <c r="OT157" s="2" t="s">
        <v>129</v>
      </c>
      <c r="OU157" s="2" t="s">
        <v>132</v>
      </c>
      <c r="OV157" s="2" t="s">
        <v>132</v>
      </c>
      <c r="OW157" s="2" t="s">
        <v>141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138</v>
      </c>
      <c r="PR157" s="2" t="s">
        <v>170</v>
      </c>
      <c r="PS157" s="2" t="s">
        <v>209</v>
      </c>
      <c r="PT157" s="2" t="s">
        <v>132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138</v>
      </c>
      <c r="QP157" s="2" t="s">
        <v>170</v>
      </c>
      <c r="QQ157" s="2" t="s">
        <v>433</v>
      </c>
      <c r="QR157" s="2" t="s">
        <v>1612</v>
      </c>
      <c r="QS157" s="2" t="s">
        <v>141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168</v>
      </c>
      <c r="RB157" s="2" t="s">
        <v>129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138</v>
      </c>
      <c r="RN157" s="2" t="s">
        <v>170</v>
      </c>
      <c r="RO157" s="2" t="s">
        <v>568</v>
      </c>
      <c r="RP157" s="2" t="s">
        <v>1686</v>
      </c>
      <c r="RQ157" s="2" t="s">
        <v>141</v>
      </c>
      <c r="RR157" s="2" t="s">
        <v>132</v>
      </c>
    </row>
    <row r="158">
      <c r="A158" s="2" t="s">
        <v>1840</v>
      </c>
      <c r="B158" s="2" t="s">
        <v>121</v>
      </c>
      <c r="C158" s="2" t="s">
        <v>1813</v>
      </c>
      <c r="D158" s="2" t="s">
        <v>510</v>
      </c>
      <c r="E158" s="2" t="s">
        <v>511</v>
      </c>
      <c r="F158" s="2" t="s">
        <v>1827</v>
      </c>
      <c r="G158" s="2" t="s">
        <v>1827</v>
      </c>
      <c r="H158" s="2" t="s">
        <v>1827</v>
      </c>
      <c r="I158" s="2" t="s">
        <v>1828</v>
      </c>
      <c r="J158" s="2" t="s">
        <v>127</v>
      </c>
      <c r="K158" s="2" t="s">
        <v>1841</v>
      </c>
      <c r="L158" s="3">
        <v>54.94</v>
      </c>
      <c r="M158" s="3">
        <v>57.69</v>
      </c>
      <c r="N158" s="3">
        <v>119.99</v>
      </c>
      <c r="O158" s="2" t="s">
        <v>129</v>
      </c>
      <c r="P158" s="2" t="s">
        <v>179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180</v>
      </c>
      <c r="V158" s="2" t="s">
        <v>181</v>
      </c>
      <c r="W158" s="2" t="s">
        <v>135</v>
      </c>
      <c r="X158" s="2" t="s">
        <v>132</v>
      </c>
      <c r="Y158" s="2" t="s">
        <v>1634</v>
      </c>
      <c r="Z158" s="4">
        <v>190</v>
      </c>
      <c r="AA158" s="4">
        <f>=ROUNDDOWN(31.6666666666667,0)</f>
      </c>
      <c r="AB158" s="5">
        <v>6</v>
      </c>
      <c r="AC158" s="2" t="s">
        <v>457</v>
      </c>
      <c r="AD158" s="4">
        <v>100</v>
      </c>
      <c r="AE158" s="4">
        <v>100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30</v>
      </c>
      <c r="AQ158" s="8">
        <v>1867.71</v>
      </c>
      <c r="AR158" s="4"/>
      <c r="AS158" s="8"/>
      <c r="AT158" s="7"/>
      <c r="AU158" s="7"/>
      <c r="AV158" s="4">
        <v>30</v>
      </c>
      <c r="AW158" s="8">
        <v>1867.71</v>
      </c>
      <c r="AX158" s="4"/>
      <c r="AY158" s="8"/>
      <c r="AZ158" s="7"/>
      <c r="BA158" s="7"/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0.4218</v>
      </c>
      <c r="BJ158" s="4">
        <v>30</v>
      </c>
      <c r="BK158" s="8">
        <v>1867.71</v>
      </c>
      <c r="BL158" s="2" t="s">
        <v>1842</v>
      </c>
      <c r="BM158" s="7">
        <v>1</v>
      </c>
      <c r="BN158" s="7">
        <v>1</v>
      </c>
      <c r="BO158" s="4">
        <v>5</v>
      </c>
      <c r="BP158" s="8">
        <v>268.97</v>
      </c>
      <c r="BQ158" s="4"/>
      <c r="BR158" s="8"/>
      <c r="BS158" s="7"/>
      <c r="BT158" s="7"/>
      <c r="BU158" s="2" t="s">
        <v>138</v>
      </c>
      <c r="BV158" s="2" t="s">
        <v>129</v>
      </c>
      <c r="BW158" s="2" t="s">
        <v>1534</v>
      </c>
      <c r="BX158" s="2" t="s">
        <v>1843</v>
      </c>
      <c r="BY158" s="2" t="s">
        <v>141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138</v>
      </c>
      <c r="CH158" s="2" t="s">
        <v>129</v>
      </c>
      <c r="CI158" s="2" t="s">
        <v>132</v>
      </c>
      <c r="CJ158" s="2" t="s">
        <v>132</v>
      </c>
      <c r="CK158" s="2" t="s">
        <v>141</v>
      </c>
      <c r="CL158" s="2" t="s">
        <v>132</v>
      </c>
      <c r="CM158" s="4">
        <v>4</v>
      </c>
      <c r="CN158" s="8">
        <v>317.55</v>
      </c>
      <c r="CO158" s="4"/>
      <c r="CP158" s="8"/>
      <c r="CQ158" s="7"/>
      <c r="CR158" s="7"/>
      <c r="CS158" s="2" t="s">
        <v>138</v>
      </c>
      <c r="CT158" s="2" t="s">
        <v>129</v>
      </c>
      <c r="CU158" s="2" t="s">
        <v>1634</v>
      </c>
      <c r="CV158" s="2" t="s">
        <v>966</v>
      </c>
      <c r="CW158" s="2" t="s">
        <v>141</v>
      </c>
      <c r="CX158" s="2" t="s">
        <v>132</v>
      </c>
      <c r="CY158" s="4">
        <v>2</v>
      </c>
      <c r="CZ158" s="8">
        <v>140.92</v>
      </c>
      <c r="DA158" s="4"/>
      <c r="DB158" s="8"/>
      <c r="DC158" s="7"/>
      <c r="DD158" s="7"/>
      <c r="DE158" s="2" t="s">
        <v>138</v>
      </c>
      <c r="DF158" s="2" t="s">
        <v>129</v>
      </c>
      <c r="DG158" s="2" t="s">
        <v>1634</v>
      </c>
      <c r="DH158" s="2" t="s">
        <v>623</v>
      </c>
      <c r="DI158" s="2" t="s">
        <v>141</v>
      </c>
      <c r="DJ158" s="2" t="s">
        <v>132</v>
      </c>
      <c r="DK158" s="4">
        <v>1</v>
      </c>
      <c r="DL158" s="8">
        <v>71.85</v>
      </c>
      <c r="DM158" s="4"/>
      <c r="DN158" s="8"/>
      <c r="DO158" s="7"/>
      <c r="DP158" s="7"/>
      <c r="DQ158" s="2" t="s">
        <v>138</v>
      </c>
      <c r="DR158" s="2" t="s">
        <v>129</v>
      </c>
      <c r="DS158" s="2" t="s">
        <v>187</v>
      </c>
      <c r="DT158" s="2" t="s">
        <v>345</v>
      </c>
      <c r="DU158" s="2" t="s">
        <v>141</v>
      </c>
      <c r="DV158" s="2" t="s">
        <v>132</v>
      </c>
      <c r="DW158" s="4">
        <v>5</v>
      </c>
      <c r="DX158" s="8">
        <v>276.65</v>
      </c>
      <c r="DY158" s="4"/>
      <c r="DZ158" s="8"/>
      <c r="EA158" s="7"/>
      <c r="EB158" s="7"/>
      <c r="EC158" s="2" t="s">
        <v>138</v>
      </c>
      <c r="ED158" s="2" t="s">
        <v>129</v>
      </c>
      <c r="EE158" s="2" t="s">
        <v>1598</v>
      </c>
      <c r="EF158" s="2" t="s">
        <v>1844</v>
      </c>
      <c r="EG158" s="2" t="s">
        <v>141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168</v>
      </c>
      <c r="EP158" s="2" t="s">
        <v>129</v>
      </c>
      <c r="EQ158" s="2" t="s">
        <v>132</v>
      </c>
      <c r="ER158" s="2" t="s">
        <v>132</v>
      </c>
      <c r="ES158" s="2" t="s">
        <v>141</v>
      </c>
      <c r="ET158" s="2" t="s">
        <v>132</v>
      </c>
      <c r="EU158" s="4">
        <v>5</v>
      </c>
      <c r="EV158" s="8">
        <v>302.85</v>
      </c>
      <c r="EW158" s="4"/>
      <c r="EX158" s="8"/>
      <c r="EY158" s="7"/>
      <c r="EZ158" s="7"/>
      <c r="FA158" s="2" t="s">
        <v>138</v>
      </c>
      <c r="FB158" s="2" t="s">
        <v>129</v>
      </c>
      <c r="FC158" s="2" t="s">
        <v>303</v>
      </c>
      <c r="FD158" s="2" t="s">
        <v>478</v>
      </c>
      <c r="FE158" s="2" t="s">
        <v>141</v>
      </c>
      <c r="FF158" s="2" t="s">
        <v>132</v>
      </c>
      <c r="FG158" s="4">
        <v>2</v>
      </c>
      <c r="FH158" s="8">
        <v>124.6</v>
      </c>
      <c r="FI158" s="4"/>
      <c r="FJ158" s="8"/>
      <c r="FK158" s="7"/>
      <c r="FL158" s="7"/>
      <c r="FM158" s="2" t="s">
        <v>138</v>
      </c>
      <c r="FN158" s="2" t="s">
        <v>129</v>
      </c>
      <c r="FO158" s="2" t="s">
        <v>194</v>
      </c>
      <c r="FP158" s="2" t="s">
        <v>823</v>
      </c>
      <c r="FQ158" s="2" t="s">
        <v>141</v>
      </c>
      <c r="FR158" s="2" t="s">
        <v>132</v>
      </c>
      <c r="FS158" s="4">
        <v>3</v>
      </c>
      <c r="FT158" s="8">
        <v>191.28</v>
      </c>
      <c r="FU158" s="4"/>
      <c r="FV158" s="8"/>
      <c r="FW158" s="7"/>
      <c r="FX158" s="7"/>
      <c r="FY158" s="2" t="s">
        <v>138</v>
      </c>
      <c r="FZ158" s="2" t="s">
        <v>129</v>
      </c>
      <c r="GA158" s="2" t="s">
        <v>196</v>
      </c>
      <c r="GB158" s="2" t="s">
        <v>1845</v>
      </c>
      <c r="GC158" s="2" t="s">
        <v>141</v>
      </c>
      <c r="GD158" s="2" t="s">
        <v>132</v>
      </c>
      <c r="GE158" s="4">
        <v>2</v>
      </c>
      <c r="GF158" s="8">
        <v>115.36</v>
      </c>
      <c r="GG158" s="4"/>
      <c r="GH158" s="8"/>
      <c r="GI158" s="7"/>
      <c r="GJ158" s="7"/>
      <c r="GK158" s="2" t="s">
        <v>138</v>
      </c>
      <c r="GL158" s="2" t="s">
        <v>129</v>
      </c>
      <c r="GM158" s="2" t="s">
        <v>198</v>
      </c>
      <c r="GN158" s="2" t="s">
        <v>317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159</v>
      </c>
      <c r="GX158" s="2" t="s">
        <v>129</v>
      </c>
      <c r="GY158" s="2" t="s">
        <v>132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129</v>
      </c>
      <c r="HK158" s="2" t="s">
        <v>209</v>
      </c>
      <c r="HL158" s="2" t="s">
        <v>195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129</v>
      </c>
      <c r="HW158" s="2" t="s">
        <v>204</v>
      </c>
      <c r="HX158" s="2" t="s">
        <v>1412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129</v>
      </c>
      <c r="II158" s="2" t="s">
        <v>164</v>
      </c>
      <c r="IJ158" s="2" t="s">
        <v>132</v>
      </c>
      <c r="IK158" s="2" t="s">
        <v>141</v>
      </c>
      <c r="IL158" s="2" t="s">
        <v>132</v>
      </c>
      <c r="IM158" s="4">
        <v>1</v>
      </c>
      <c r="IN158" s="8">
        <v>57.68</v>
      </c>
      <c r="IO158" s="4"/>
      <c r="IP158" s="8"/>
      <c r="IQ158" s="7"/>
      <c r="IR158" s="7"/>
      <c r="IS158" s="2" t="s">
        <v>138</v>
      </c>
      <c r="IT158" s="2" t="s">
        <v>129</v>
      </c>
      <c r="IU158" s="2" t="s">
        <v>205</v>
      </c>
      <c r="IV158" s="2" t="s">
        <v>299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129</v>
      </c>
      <c r="JG158" s="2" t="s">
        <v>1634</v>
      </c>
      <c r="JH158" s="2" t="s">
        <v>1843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138</v>
      </c>
      <c r="KD158" s="2" t="s">
        <v>165</v>
      </c>
      <c r="KE158" s="2" t="s">
        <v>1846</v>
      </c>
      <c r="KF158" s="2" t="s">
        <v>472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129</v>
      </c>
      <c r="KQ158" s="2" t="s">
        <v>132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129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169</v>
      </c>
      <c r="MX158" s="2" t="s">
        <v>129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129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170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138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168</v>
      </c>
      <c r="OT158" s="2" t="s">
        <v>129</v>
      </c>
      <c r="OU158" s="2" t="s">
        <v>132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138</v>
      </c>
      <c r="PR158" s="2" t="s">
        <v>170</v>
      </c>
      <c r="PS158" s="2" t="s">
        <v>209</v>
      </c>
      <c r="PT158" s="2" t="s">
        <v>132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210</v>
      </c>
      <c r="QP158" s="2" t="s">
        <v>170</v>
      </c>
      <c r="QQ158" s="2" t="s">
        <v>132</v>
      </c>
      <c r="QR158" s="2" t="s">
        <v>132</v>
      </c>
      <c r="QS158" s="2" t="s">
        <v>141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168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138</v>
      </c>
      <c r="RN158" s="2" t="s">
        <v>170</v>
      </c>
      <c r="RO158" s="2" t="s">
        <v>211</v>
      </c>
      <c r="RP158" s="2" t="s">
        <v>175</v>
      </c>
      <c r="RQ158" s="2" t="s">
        <v>141</v>
      </c>
      <c r="RR158" s="2" t="s">
        <v>132</v>
      </c>
    </row>
    <row r="159">
      <c r="A159" s="2" t="s">
        <v>1847</v>
      </c>
      <c r="B159" s="2" t="s">
        <v>121</v>
      </c>
      <c r="C159" s="2" t="s">
        <v>1813</v>
      </c>
      <c r="D159" s="2" t="s">
        <v>789</v>
      </c>
      <c r="E159" s="2" t="s">
        <v>790</v>
      </c>
      <c r="F159" s="2" t="s">
        <v>1848</v>
      </c>
      <c r="G159" s="2" t="s">
        <v>1848</v>
      </c>
      <c r="H159" s="2" t="s">
        <v>1848</v>
      </c>
      <c r="I159" s="2" t="s">
        <v>1849</v>
      </c>
      <c r="J159" s="2" t="s">
        <v>127</v>
      </c>
      <c r="K159" s="2" t="s">
        <v>316</v>
      </c>
      <c r="L159" s="3">
        <v>127.24</v>
      </c>
      <c r="M159" s="3">
        <v>133.6</v>
      </c>
      <c r="N159" s="3">
        <v>289.99</v>
      </c>
      <c r="O159" s="2" t="s">
        <v>129</v>
      </c>
      <c r="P159" s="2" t="s">
        <v>475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132</v>
      </c>
      <c r="V159" s="2" t="s">
        <v>134</v>
      </c>
      <c r="W159" s="2" t="s">
        <v>135</v>
      </c>
      <c r="X159" s="2" t="s">
        <v>132</v>
      </c>
      <c r="Y159" s="2" t="s">
        <v>1850</v>
      </c>
      <c r="Z159" s="4">
        <v>71</v>
      </c>
      <c r="AA159" s="4">
        <f>=ROUNDDOWN(47.3333333333333,0)</f>
      </c>
      <c r="AB159" s="5">
        <v>1.5</v>
      </c>
      <c r="AC159" s="2" t="s">
        <v>875</v>
      </c>
      <c r="AD159" s="4">
        <v>100</v>
      </c>
      <c r="AE159" s="4">
        <v>100</v>
      </c>
      <c r="AF159" s="6">
        <v>65</v>
      </c>
      <c r="AG159" s="6"/>
      <c r="AH159" s="7">
        <v>0.8254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29</v>
      </c>
      <c r="AQ159" s="8">
        <v>4015.08</v>
      </c>
      <c r="AR159" s="4"/>
      <c r="AS159" s="8"/>
      <c r="AT159" s="7"/>
      <c r="AU159" s="7"/>
      <c r="AV159" s="4">
        <v>29</v>
      </c>
      <c r="AW159" s="8">
        <v>4015.08</v>
      </c>
      <c r="AX159" s="4"/>
      <c r="AY159" s="8"/>
      <c r="AZ159" s="7"/>
      <c r="BA159" s="7"/>
      <c r="BB159" s="7">
        <v>1</v>
      </c>
      <c r="BC159" s="4">
        <v>29</v>
      </c>
      <c r="BD159" s="8">
        <v>4015.08</v>
      </c>
      <c r="BE159" s="4"/>
      <c r="BF159" s="8"/>
      <c r="BG159" s="7"/>
      <c r="BH159" s="7"/>
      <c r="BI159" s="7">
        <v>1</v>
      </c>
      <c r="BJ159" s="4">
        <v>29</v>
      </c>
      <c r="BK159" s="8">
        <v>4015.08</v>
      </c>
      <c r="BL159" s="2" t="s">
        <v>1851</v>
      </c>
      <c r="BM159" s="7">
        <v>1</v>
      </c>
      <c r="BN159" s="7">
        <v>1</v>
      </c>
      <c r="BO159" s="4">
        <v>2</v>
      </c>
      <c r="BP159" s="8">
        <v>229.39</v>
      </c>
      <c r="BQ159" s="4"/>
      <c r="BR159" s="8"/>
      <c r="BS159" s="7"/>
      <c r="BT159" s="7"/>
      <c r="BU159" s="2" t="s">
        <v>138</v>
      </c>
      <c r="BV159" s="2" t="s">
        <v>129</v>
      </c>
      <c r="BW159" s="2" t="s">
        <v>430</v>
      </c>
      <c r="BX159" s="2" t="s">
        <v>1852</v>
      </c>
      <c r="BY159" s="2" t="s">
        <v>141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210</v>
      </c>
      <c r="CH159" s="2" t="s">
        <v>170</v>
      </c>
      <c r="CI159" s="2" t="s">
        <v>132</v>
      </c>
      <c r="CJ159" s="2" t="s">
        <v>1853</v>
      </c>
      <c r="CK159" s="2" t="s">
        <v>141</v>
      </c>
      <c r="CL159" s="2" t="s">
        <v>132</v>
      </c>
      <c r="CM159" s="4">
        <v>22</v>
      </c>
      <c r="CN159" s="8">
        <v>3030.45</v>
      </c>
      <c r="CO159" s="4"/>
      <c r="CP159" s="8"/>
      <c r="CQ159" s="7"/>
      <c r="CR159" s="7"/>
      <c r="CS159" s="2" t="s">
        <v>138</v>
      </c>
      <c r="CT159" s="2" t="s">
        <v>129</v>
      </c>
      <c r="CU159" s="2" t="s">
        <v>1833</v>
      </c>
      <c r="CV159" s="2" t="s">
        <v>1854</v>
      </c>
      <c r="CW159" s="2" t="s">
        <v>141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129</v>
      </c>
      <c r="DG159" s="2" t="s">
        <v>523</v>
      </c>
      <c r="DH159" s="2" t="s">
        <v>1019</v>
      </c>
      <c r="DI159" s="2" t="s">
        <v>141</v>
      </c>
      <c r="DJ159" s="2" t="s">
        <v>132</v>
      </c>
      <c r="DK159" s="4">
        <v>1</v>
      </c>
      <c r="DL159" s="8">
        <v>188.77</v>
      </c>
      <c r="DM159" s="4"/>
      <c r="DN159" s="8"/>
      <c r="DO159" s="7"/>
      <c r="DP159" s="7"/>
      <c r="DQ159" s="2" t="s">
        <v>138</v>
      </c>
      <c r="DR159" s="2" t="s">
        <v>129</v>
      </c>
      <c r="DS159" s="2" t="s">
        <v>249</v>
      </c>
      <c r="DT159" s="2" t="s">
        <v>1855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129</v>
      </c>
      <c r="EE159" s="2" t="s">
        <v>1856</v>
      </c>
      <c r="EF159" s="2" t="s">
        <v>1032</v>
      </c>
      <c r="EG159" s="2" t="s">
        <v>141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168</v>
      </c>
      <c r="EP159" s="2" t="s">
        <v>129</v>
      </c>
      <c r="EQ159" s="2" t="s">
        <v>132</v>
      </c>
      <c r="ER159" s="2" t="s">
        <v>132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481</v>
      </c>
      <c r="FB159" s="2" t="s">
        <v>129</v>
      </c>
      <c r="FC159" s="2" t="s">
        <v>132</v>
      </c>
      <c r="FD159" s="2" t="s">
        <v>132</v>
      </c>
      <c r="FE159" s="2" t="s">
        <v>141</v>
      </c>
      <c r="FF159" s="2" t="s">
        <v>132</v>
      </c>
      <c r="FG159" s="4">
        <v>3</v>
      </c>
      <c r="FH159" s="8">
        <v>432.87</v>
      </c>
      <c r="FI159" s="4"/>
      <c r="FJ159" s="8"/>
      <c r="FK159" s="7"/>
      <c r="FL159" s="7"/>
      <c r="FM159" s="2" t="s">
        <v>138</v>
      </c>
      <c r="FN159" s="2" t="s">
        <v>129</v>
      </c>
      <c r="FO159" s="2" t="s">
        <v>702</v>
      </c>
      <c r="FP159" s="2" t="s">
        <v>393</v>
      </c>
      <c r="FQ159" s="2" t="s">
        <v>141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138</v>
      </c>
      <c r="FZ159" s="2" t="s">
        <v>129</v>
      </c>
      <c r="GA159" s="2" t="s">
        <v>573</v>
      </c>
      <c r="GB159" s="2" t="s">
        <v>1857</v>
      </c>
      <c r="GC159" s="2" t="s">
        <v>141</v>
      </c>
      <c r="GD159" s="2" t="s">
        <v>132</v>
      </c>
      <c r="GE159" s="4">
        <v>1</v>
      </c>
      <c r="GF159" s="8">
        <v>133.6</v>
      </c>
      <c r="GG159" s="4"/>
      <c r="GH159" s="8"/>
      <c r="GI159" s="7"/>
      <c r="GJ159" s="7"/>
      <c r="GK159" s="2" t="s">
        <v>138</v>
      </c>
      <c r="GL159" s="2" t="s">
        <v>129</v>
      </c>
      <c r="GM159" s="2" t="s">
        <v>198</v>
      </c>
      <c r="GN159" s="2" t="s">
        <v>303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159</v>
      </c>
      <c r="GX159" s="2" t="s">
        <v>129</v>
      </c>
      <c r="GY159" s="2" t="s">
        <v>132</v>
      </c>
      <c r="GZ159" s="2" t="s">
        <v>132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129</v>
      </c>
      <c r="HK159" s="2" t="s">
        <v>160</v>
      </c>
      <c r="HL159" s="2" t="s">
        <v>1858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129</v>
      </c>
      <c r="HW159" s="2" t="s">
        <v>428</v>
      </c>
      <c r="HX159" s="2" t="s">
        <v>1859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129</v>
      </c>
      <c r="II159" s="2" t="s">
        <v>164</v>
      </c>
      <c r="IJ159" s="2" t="s">
        <v>132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153</v>
      </c>
      <c r="IT159" s="2" t="s">
        <v>129</v>
      </c>
      <c r="IU159" s="2" t="s">
        <v>132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129</v>
      </c>
      <c r="JG159" s="2" t="s">
        <v>404</v>
      </c>
      <c r="JH159" s="2" t="s">
        <v>1860</v>
      </c>
      <c r="JI159" s="2" t="s">
        <v>141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138</v>
      </c>
      <c r="KD159" s="2" t="s">
        <v>165</v>
      </c>
      <c r="KE159" s="2" t="s">
        <v>166</v>
      </c>
      <c r="KF159" s="2" t="s">
        <v>1861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168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129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129</v>
      </c>
      <c r="MM159" s="2" t="s">
        <v>132</v>
      </c>
      <c r="MN159" s="2" t="s">
        <v>132</v>
      </c>
      <c r="MO159" s="2" t="s">
        <v>141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129</v>
      </c>
      <c r="NK159" s="2" t="s">
        <v>132</v>
      </c>
      <c r="NL159" s="2" t="s">
        <v>132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170</v>
      </c>
      <c r="NW159" s="2" t="s">
        <v>132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129</v>
      </c>
      <c r="OI159" s="2" t="s">
        <v>132</v>
      </c>
      <c r="OJ159" s="2" t="s">
        <v>132</v>
      </c>
      <c r="OK159" s="2" t="s">
        <v>141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168</v>
      </c>
      <c r="OT159" s="2" t="s">
        <v>129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138</v>
      </c>
      <c r="PR159" s="2" t="s">
        <v>170</v>
      </c>
      <c r="PS159" s="2" t="s">
        <v>209</v>
      </c>
      <c r="PT159" s="2" t="s">
        <v>1862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138</v>
      </c>
      <c r="QP159" s="2" t="s">
        <v>170</v>
      </c>
      <c r="QQ159" s="2" t="s">
        <v>433</v>
      </c>
      <c r="QR159" s="2" t="s">
        <v>1863</v>
      </c>
      <c r="QS159" s="2" t="s">
        <v>141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168</v>
      </c>
      <c r="RB159" s="2" t="s">
        <v>129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138</v>
      </c>
      <c r="RN159" s="2" t="s">
        <v>170</v>
      </c>
      <c r="RO159" s="2" t="s">
        <v>1864</v>
      </c>
      <c r="RP159" s="2" t="s">
        <v>132</v>
      </c>
      <c r="RQ159" s="2" t="s">
        <v>141</v>
      </c>
      <c r="RR159" s="2" t="s">
        <v>132</v>
      </c>
    </row>
    <row r="160">
      <c r="A160" s="2" t="s">
        <v>1865</v>
      </c>
      <c r="B160" s="2" t="s">
        <v>121</v>
      </c>
      <c r="C160" s="2" t="s">
        <v>1813</v>
      </c>
      <c r="D160" s="2" t="s">
        <v>789</v>
      </c>
      <c r="E160" s="2" t="s">
        <v>790</v>
      </c>
      <c r="F160" s="2" t="s">
        <v>1866</v>
      </c>
      <c r="G160" s="2" t="s">
        <v>1866</v>
      </c>
      <c r="H160" s="2" t="s">
        <v>1866</v>
      </c>
      <c r="I160" s="2" t="s">
        <v>1867</v>
      </c>
      <c r="J160" s="2" t="s">
        <v>127</v>
      </c>
      <c r="K160" s="2" t="s">
        <v>803</v>
      </c>
      <c r="L160" s="3">
        <v>71.52</v>
      </c>
      <c r="M160" s="3">
        <v>75.1</v>
      </c>
      <c r="N160" s="3">
        <v>149</v>
      </c>
      <c r="O160" s="2" t="s">
        <v>1444</v>
      </c>
      <c r="P160" s="2" t="s">
        <v>271</v>
      </c>
      <c r="Q160" s="2" t="s">
        <v>131</v>
      </c>
      <c r="R160" s="2" t="s">
        <v>132</v>
      </c>
      <c r="S160" s="2" t="s">
        <v>1868</v>
      </c>
      <c r="T160" s="2" t="s">
        <v>132</v>
      </c>
      <c r="U160" s="2" t="s">
        <v>132</v>
      </c>
      <c r="V160" s="2" t="s">
        <v>134</v>
      </c>
      <c r="W160" s="2" t="s">
        <v>135</v>
      </c>
      <c r="X160" s="2" t="s">
        <v>132</v>
      </c>
      <c r="Y160" s="2" t="s">
        <v>1869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138</v>
      </c>
      <c r="BV160" s="2" t="s">
        <v>170</v>
      </c>
      <c r="BW160" s="2" t="s">
        <v>1870</v>
      </c>
      <c r="BX160" s="2" t="s">
        <v>1387</v>
      </c>
      <c r="BY160" s="2" t="s">
        <v>141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168</v>
      </c>
      <c r="CH160" s="2" t="s">
        <v>170</v>
      </c>
      <c r="CI160" s="2" t="s">
        <v>132</v>
      </c>
      <c r="CJ160" s="2" t="s">
        <v>132</v>
      </c>
      <c r="CK160" s="2" t="s">
        <v>141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170</v>
      </c>
      <c r="CU160" s="2" t="s">
        <v>1871</v>
      </c>
      <c r="CV160" s="2" t="s">
        <v>1872</v>
      </c>
      <c r="CW160" s="2" t="s">
        <v>141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170</v>
      </c>
      <c r="DG160" s="2" t="s">
        <v>412</v>
      </c>
      <c r="DH160" s="2" t="s">
        <v>132</v>
      </c>
      <c r="DI160" s="2" t="s">
        <v>141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170</v>
      </c>
      <c r="DS160" s="2" t="s">
        <v>414</v>
      </c>
      <c r="DT160" s="2" t="s">
        <v>132</v>
      </c>
      <c r="DU160" s="2" t="s">
        <v>141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138</v>
      </c>
      <c r="ED160" s="2" t="s">
        <v>170</v>
      </c>
      <c r="EE160" s="2" t="s">
        <v>416</v>
      </c>
      <c r="EF160" s="2" t="s">
        <v>132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168</v>
      </c>
      <c r="EP160" s="2" t="s">
        <v>170</v>
      </c>
      <c r="EQ160" s="2" t="s">
        <v>132</v>
      </c>
      <c r="ER160" s="2" t="s">
        <v>132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168</v>
      </c>
      <c r="FN160" s="2" t="s">
        <v>170</v>
      </c>
      <c r="FO160" s="2" t="s">
        <v>132</v>
      </c>
      <c r="FP160" s="2" t="s">
        <v>132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170</v>
      </c>
      <c r="GA160" s="2" t="s">
        <v>421</v>
      </c>
      <c r="GB160" s="2" t="s">
        <v>132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168</v>
      </c>
      <c r="GL160" s="2" t="s">
        <v>129</v>
      </c>
      <c r="GM160" s="2" t="s">
        <v>132</v>
      </c>
      <c r="GN160" s="2" t="s">
        <v>132</v>
      </c>
      <c r="GO160" s="2" t="s">
        <v>141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138</v>
      </c>
      <c r="HV160" s="2" t="s">
        <v>170</v>
      </c>
      <c r="HW160" s="2" t="s">
        <v>1873</v>
      </c>
      <c r="HX160" s="2" t="s">
        <v>132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170</v>
      </c>
      <c r="JG160" s="2" t="s">
        <v>1871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138</v>
      </c>
      <c r="KD160" s="2" t="s">
        <v>170</v>
      </c>
      <c r="KE160" s="2" t="s">
        <v>1870</v>
      </c>
      <c r="KF160" s="2" t="s">
        <v>132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168</v>
      </c>
      <c r="KP160" s="2" t="s">
        <v>170</v>
      </c>
      <c r="KQ160" s="2" t="s">
        <v>132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169</v>
      </c>
      <c r="LN160" s="2" t="s">
        <v>170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168</v>
      </c>
      <c r="LZ160" s="2" t="s">
        <v>170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170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129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168</v>
      </c>
      <c r="OT160" s="2" t="s">
        <v>170</v>
      </c>
      <c r="OU160" s="2" t="s">
        <v>132</v>
      </c>
      <c r="OV160" s="2" t="s">
        <v>132</v>
      </c>
      <c r="OW160" s="2" t="s">
        <v>141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168</v>
      </c>
      <c r="PR160" s="2" t="s">
        <v>170</v>
      </c>
      <c r="PS160" s="2" t="s">
        <v>132</v>
      </c>
      <c r="PT160" s="2" t="s">
        <v>132</v>
      </c>
      <c r="PU160" s="2" t="s">
        <v>141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168</v>
      </c>
      <c r="QP160" s="2" t="s">
        <v>170</v>
      </c>
      <c r="QQ160" s="2" t="s">
        <v>132</v>
      </c>
      <c r="QR160" s="2" t="s">
        <v>132</v>
      </c>
      <c r="QS160" s="2" t="s">
        <v>141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168</v>
      </c>
      <c r="RB160" s="2" t="s">
        <v>170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210</v>
      </c>
      <c r="RN160" s="2" t="s">
        <v>170</v>
      </c>
      <c r="RO160" s="2" t="s">
        <v>132</v>
      </c>
      <c r="RP160" s="2" t="s">
        <v>132</v>
      </c>
      <c r="RQ160" s="2" t="s">
        <v>141</v>
      </c>
      <c r="RR160" s="2" t="s">
        <v>132</v>
      </c>
    </row>
    <row r="161">
      <c r="A161" s="2" t="s">
        <v>1874</v>
      </c>
      <c r="B161" s="2" t="s">
        <v>121</v>
      </c>
      <c r="C161" s="2" t="s">
        <v>1875</v>
      </c>
      <c r="D161" s="2" t="s">
        <v>789</v>
      </c>
      <c r="E161" s="2" t="s">
        <v>790</v>
      </c>
      <c r="F161" s="2" t="s">
        <v>1876</v>
      </c>
      <c r="G161" s="2" t="s">
        <v>1876</v>
      </c>
      <c r="H161" s="2" t="s">
        <v>1876</v>
      </c>
      <c r="I161" s="2" t="s">
        <v>1877</v>
      </c>
      <c r="J161" s="2" t="s">
        <v>127</v>
      </c>
      <c r="K161" s="2" t="s">
        <v>362</v>
      </c>
      <c r="L161" s="3">
        <v>57.5</v>
      </c>
      <c r="M161" s="3">
        <v>60.38</v>
      </c>
      <c r="N161" s="3">
        <v>119.99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180</v>
      </c>
      <c r="V161" s="2" t="s">
        <v>181</v>
      </c>
      <c r="W161" s="2" t="s">
        <v>273</v>
      </c>
      <c r="X161" s="2" t="s">
        <v>1878</v>
      </c>
      <c r="Y161" s="2" t="s">
        <v>1879</v>
      </c>
      <c r="Z161" s="4">
        <v>455</v>
      </c>
      <c r="AA161" s="4">
        <f>=ROUNDDOWN(43.3333333333333,0)</f>
      </c>
      <c r="AB161" s="5">
        <v>10.5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100</v>
      </c>
      <c r="AQ161" s="8">
        <v>6429.49</v>
      </c>
      <c r="AR161" s="4"/>
      <c r="AS161" s="8"/>
      <c r="AT161" s="7"/>
      <c r="AU161" s="7"/>
      <c r="AV161" s="4">
        <v>100</v>
      </c>
      <c r="AW161" s="8">
        <v>6429.49</v>
      </c>
      <c r="AX161" s="4"/>
      <c r="AY161" s="8"/>
      <c r="AZ161" s="7"/>
      <c r="BA161" s="7"/>
      <c r="BB161" s="7">
        <v>1</v>
      </c>
      <c r="BC161" s="4">
        <v>100</v>
      </c>
      <c r="BD161" s="8">
        <v>6429.49</v>
      </c>
      <c r="BE161" s="4"/>
      <c r="BF161" s="8"/>
      <c r="BG161" s="7"/>
      <c r="BH161" s="7"/>
      <c r="BI161" s="7">
        <v>1</v>
      </c>
      <c r="BJ161" s="4">
        <v>100</v>
      </c>
      <c r="BK161" s="8">
        <v>6429.49</v>
      </c>
      <c r="BL161" s="2" t="s">
        <v>1880</v>
      </c>
      <c r="BM161" s="7">
        <v>1</v>
      </c>
      <c r="BN161" s="7">
        <v>1</v>
      </c>
      <c r="BO161" s="4">
        <v>22</v>
      </c>
      <c r="BP161" s="8">
        <v>1328.36</v>
      </c>
      <c r="BQ161" s="4"/>
      <c r="BR161" s="8"/>
      <c r="BS161" s="7"/>
      <c r="BT161" s="7"/>
      <c r="BU161" s="2" t="s">
        <v>138</v>
      </c>
      <c r="BV161" s="2" t="s">
        <v>129</v>
      </c>
      <c r="BW161" s="2" t="s">
        <v>609</v>
      </c>
      <c r="BX161" s="2" t="s">
        <v>805</v>
      </c>
      <c r="BY161" s="2" t="s">
        <v>141</v>
      </c>
      <c r="BZ161" s="2" t="s">
        <v>132</v>
      </c>
      <c r="CA161" s="4">
        <v>20</v>
      </c>
      <c r="CB161" s="8">
        <v>1322.4</v>
      </c>
      <c r="CC161" s="4"/>
      <c r="CD161" s="8"/>
      <c r="CE161" s="7"/>
      <c r="CF161" s="7"/>
      <c r="CG161" s="2" t="s">
        <v>138</v>
      </c>
      <c r="CH161" s="2" t="s">
        <v>129</v>
      </c>
      <c r="CI161" s="2" t="s">
        <v>132</v>
      </c>
      <c r="CJ161" s="2" t="s">
        <v>745</v>
      </c>
      <c r="CK161" s="2" t="s">
        <v>141</v>
      </c>
      <c r="CL161" s="2" t="s">
        <v>132</v>
      </c>
      <c r="CM161" s="4">
        <v>2</v>
      </c>
      <c r="CN161" s="8">
        <v>132.84</v>
      </c>
      <c r="CO161" s="4"/>
      <c r="CP161" s="8"/>
      <c r="CQ161" s="7"/>
      <c r="CR161" s="7"/>
      <c r="CS161" s="2" t="s">
        <v>138</v>
      </c>
      <c r="CT161" s="2" t="s">
        <v>129</v>
      </c>
      <c r="CU161" s="2" t="s">
        <v>1345</v>
      </c>
      <c r="CV161" s="2" t="s">
        <v>706</v>
      </c>
      <c r="CW161" s="2" t="s">
        <v>141</v>
      </c>
      <c r="CX161" s="2" t="s">
        <v>132</v>
      </c>
      <c r="CY161" s="4">
        <v>16</v>
      </c>
      <c r="CZ161" s="8">
        <v>1062.56</v>
      </c>
      <c r="DA161" s="4"/>
      <c r="DB161" s="8"/>
      <c r="DC161" s="7"/>
      <c r="DD161" s="7"/>
      <c r="DE161" s="2" t="s">
        <v>138</v>
      </c>
      <c r="DF161" s="2" t="s">
        <v>129</v>
      </c>
      <c r="DG161" s="2" t="s">
        <v>1273</v>
      </c>
      <c r="DH161" s="2" t="s">
        <v>758</v>
      </c>
      <c r="DI161" s="2" t="s">
        <v>141</v>
      </c>
      <c r="DJ161" s="2" t="s">
        <v>132</v>
      </c>
      <c r="DK161" s="4">
        <v>2</v>
      </c>
      <c r="DL161" s="8">
        <v>135.24</v>
      </c>
      <c r="DM161" s="4"/>
      <c r="DN161" s="8"/>
      <c r="DO161" s="7"/>
      <c r="DP161" s="7"/>
      <c r="DQ161" s="2" t="s">
        <v>138</v>
      </c>
      <c r="DR161" s="2" t="s">
        <v>129</v>
      </c>
      <c r="DS161" s="2" t="s">
        <v>396</v>
      </c>
      <c r="DT161" s="2" t="s">
        <v>1081</v>
      </c>
      <c r="DU161" s="2" t="s">
        <v>141</v>
      </c>
      <c r="DV161" s="2" t="s">
        <v>132</v>
      </c>
      <c r="DW161" s="4">
        <v>8</v>
      </c>
      <c r="DX161" s="8">
        <v>540.96</v>
      </c>
      <c r="DY161" s="4"/>
      <c r="DZ161" s="8"/>
      <c r="EA161" s="7"/>
      <c r="EB161" s="7"/>
      <c r="EC161" s="2" t="s">
        <v>138</v>
      </c>
      <c r="ED161" s="2" t="s">
        <v>129</v>
      </c>
      <c r="EE161" s="2" t="s">
        <v>939</v>
      </c>
      <c r="EF161" s="2" t="s">
        <v>980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168</v>
      </c>
      <c r="EP161" s="2" t="s">
        <v>129</v>
      </c>
      <c r="EQ161" s="2" t="s">
        <v>132</v>
      </c>
      <c r="ER161" s="2" t="s">
        <v>132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481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169</v>
      </c>
      <c r="FN161" s="2" t="s">
        <v>129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>
        <v>20</v>
      </c>
      <c r="FT161" s="8">
        <v>1267.8</v>
      </c>
      <c r="FU161" s="4"/>
      <c r="FV161" s="8"/>
      <c r="FW161" s="7"/>
      <c r="FX161" s="7"/>
      <c r="FY161" s="2" t="s">
        <v>138</v>
      </c>
      <c r="FZ161" s="2" t="s">
        <v>129</v>
      </c>
      <c r="GA161" s="2" t="s">
        <v>721</v>
      </c>
      <c r="GB161" s="2" t="s">
        <v>720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138</v>
      </c>
      <c r="GL161" s="2" t="s">
        <v>129</v>
      </c>
      <c r="GM161" s="2" t="s">
        <v>482</v>
      </c>
      <c r="GN161" s="2" t="s">
        <v>132</v>
      </c>
      <c r="GO161" s="2" t="s">
        <v>141</v>
      </c>
      <c r="GP161" s="2" t="s">
        <v>132</v>
      </c>
      <c r="GQ161" s="4">
        <v>3</v>
      </c>
      <c r="GR161" s="8">
        <v>195.6</v>
      </c>
      <c r="GS161" s="4"/>
      <c r="GT161" s="8"/>
      <c r="GU161" s="7"/>
      <c r="GV161" s="7"/>
      <c r="GW161" s="2" t="s">
        <v>138</v>
      </c>
      <c r="GX161" s="2" t="s">
        <v>129</v>
      </c>
      <c r="GY161" s="2" t="s">
        <v>482</v>
      </c>
      <c r="GZ161" s="2" t="s">
        <v>731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129</v>
      </c>
      <c r="HK161" s="2" t="s">
        <v>484</v>
      </c>
      <c r="HL161" s="2" t="s">
        <v>1311</v>
      </c>
      <c r="HM161" s="2" t="s">
        <v>141</v>
      </c>
      <c r="HN161" s="2" t="s">
        <v>132</v>
      </c>
      <c r="HO161" s="4">
        <v>7</v>
      </c>
      <c r="HP161" s="8">
        <v>443.73</v>
      </c>
      <c r="HQ161" s="4"/>
      <c r="HR161" s="8"/>
      <c r="HS161" s="7"/>
      <c r="HT161" s="7"/>
      <c r="HU161" s="2" t="s">
        <v>138</v>
      </c>
      <c r="HV161" s="2" t="s">
        <v>129</v>
      </c>
      <c r="HW161" s="2" t="s">
        <v>668</v>
      </c>
      <c r="HX161" s="2" t="s">
        <v>810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168</v>
      </c>
      <c r="IT161" s="2" t="s">
        <v>129</v>
      </c>
      <c r="IU161" s="2" t="s">
        <v>132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129</v>
      </c>
      <c r="JG161" s="2" t="s">
        <v>1345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129</v>
      </c>
      <c r="KE161" s="2" t="s">
        <v>132</v>
      </c>
      <c r="KF161" s="2" t="s">
        <v>132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168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129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169</v>
      </c>
      <c r="LN161" s="2" t="s">
        <v>129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168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138</v>
      </c>
      <c r="OH161" s="2" t="s">
        <v>129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168</v>
      </c>
      <c r="OT161" s="2" t="s">
        <v>129</v>
      </c>
      <c r="OU161" s="2" t="s">
        <v>132</v>
      </c>
      <c r="OV161" s="2" t="s">
        <v>132</v>
      </c>
      <c r="OW161" s="2" t="s">
        <v>141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169</v>
      </c>
      <c r="PR161" s="2" t="s">
        <v>129</v>
      </c>
      <c r="PS161" s="2" t="s">
        <v>132</v>
      </c>
      <c r="PT161" s="2" t="s">
        <v>132</v>
      </c>
      <c r="PU161" s="2" t="s">
        <v>141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168</v>
      </c>
      <c r="QD161" s="2" t="s">
        <v>129</v>
      </c>
      <c r="QE161" s="2" t="s">
        <v>132</v>
      </c>
      <c r="QF161" s="2" t="s">
        <v>132</v>
      </c>
      <c r="QG161" s="2" t="s">
        <v>141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169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169</v>
      </c>
      <c r="RN161" s="2" t="s">
        <v>129</v>
      </c>
      <c r="RO161" s="2" t="s">
        <v>132</v>
      </c>
      <c r="RP161" s="2" t="s">
        <v>132</v>
      </c>
      <c r="RQ161" s="2" t="s">
        <v>141</v>
      </c>
      <c r="RR161" s="2" t="s">
        <v>132</v>
      </c>
    </row>
    <row r="162">
      <c r="A162" s="2" t="s">
        <v>1881</v>
      </c>
      <c r="B162" s="2" t="s">
        <v>121</v>
      </c>
      <c r="C162" s="2" t="s">
        <v>1875</v>
      </c>
      <c r="D162" s="2" t="s">
        <v>789</v>
      </c>
      <c r="E162" s="2" t="s">
        <v>790</v>
      </c>
      <c r="F162" s="2" t="s">
        <v>1882</v>
      </c>
      <c r="G162" s="2" t="s">
        <v>1882</v>
      </c>
      <c r="H162" s="2" t="s">
        <v>1882</v>
      </c>
      <c r="I162" s="2" t="s">
        <v>1883</v>
      </c>
      <c r="J162" s="2" t="s">
        <v>127</v>
      </c>
      <c r="K162" s="2" t="s">
        <v>178</v>
      </c>
      <c r="L162" s="3">
        <v>79.49</v>
      </c>
      <c r="M162" s="3">
        <v>83.46</v>
      </c>
      <c r="N162" s="3">
        <v>184.99</v>
      </c>
      <c r="O162" s="2" t="s">
        <v>129</v>
      </c>
      <c r="P162" s="2" t="s">
        <v>130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132</v>
      </c>
      <c r="V162" s="2" t="s">
        <v>181</v>
      </c>
      <c r="W162" s="2" t="s">
        <v>332</v>
      </c>
      <c r="X162" s="2" t="s">
        <v>1884</v>
      </c>
      <c r="Y162" s="2" t="s">
        <v>1885</v>
      </c>
      <c r="Z162" s="4">
        <v>309</v>
      </c>
      <c r="AA162" s="4">
        <f>=ROUNDDOWN(38.625,0)</f>
      </c>
      <c r="AB162" s="5">
        <v>8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68</v>
      </c>
      <c r="AQ162" s="8">
        <v>6299.47</v>
      </c>
      <c r="AR162" s="4"/>
      <c r="AS162" s="8"/>
      <c r="AT162" s="7"/>
      <c r="AU162" s="7"/>
      <c r="AV162" s="4">
        <v>68</v>
      </c>
      <c r="AW162" s="8">
        <v>6299.47</v>
      </c>
      <c r="AX162" s="4"/>
      <c r="AY162" s="8"/>
      <c r="AZ162" s="7"/>
      <c r="BA162" s="7"/>
      <c r="BB162" s="7">
        <v>1</v>
      </c>
      <c r="BC162" s="4">
        <v>68</v>
      </c>
      <c r="BD162" s="8">
        <v>6299.47</v>
      </c>
      <c r="BE162" s="4"/>
      <c r="BF162" s="8"/>
      <c r="BG162" s="7"/>
      <c r="BH162" s="7"/>
      <c r="BI162" s="7">
        <v>1</v>
      </c>
      <c r="BJ162" s="4">
        <v>68</v>
      </c>
      <c r="BK162" s="8">
        <v>6299.47</v>
      </c>
      <c r="BL162" s="2" t="s">
        <v>1886</v>
      </c>
      <c r="BM162" s="7">
        <v>1</v>
      </c>
      <c r="BN162" s="7">
        <v>1</v>
      </c>
      <c r="BO162" s="4">
        <v>12</v>
      </c>
      <c r="BP162" s="8">
        <v>952.04</v>
      </c>
      <c r="BQ162" s="4"/>
      <c r="BR162" s="8"/>
      <c r="BS162" s="7"/>
      <c r="BT162" s="7"/>
      <c r="BU162" s="2" t="s">
        <v>138</v>
      </c>
      <c r="BV162" s="2" t="s">
        <v>129</v>
      </c>
      <c r="BW162" s="2" t="s">
        <v>1887</v>
      </c>
      <c r="BX162" s="2" t="s">
        <v>1707</v>
      </c>
      <c r="BY162" s="2" t="s">
        <v>141</v>
      </c>
      <c r="BZ162" s="2" t="s">
        <v>132</v>
      </c>
      <c r="CA162" s="4">
        <v>7</v>
      </c>
      <c r="CB162" s="8">
        <v>679.1</v>
      </c>
      <c r="CC162" s="4"/>
      <c r="CD162" s="8"/>
      <c r="CE162" s="7"/>
      <c r="CF162" s="7"/>
      <c r="CG162" s="2" t="s">
        <v>138</v>
      </c>
      <c r="CH162" s="2" t="s">
        <v>129</v>
      </c>
      <c r="CI162" s="2" t="s">
        <v>132</v>
      </c>
      <c r="CJ162" s="2" t="s">
        <v>147</v>
      </c>
      <c r="CK162" s="2" t="s">
        <v>141</v>
      </c>
      <c r="CL162" s="2" t="s">
        <v>132</v>
      </c>
      <c r="CM162" s="4">
        <v>8</v>
      </c>
      <c r="CN162" s="8">
        <v>765.88</v>
      </c>
      <c r="CO162" s="4"/>
      <c r="CP162" s="8"/>
      <c r="CQ162" s="7"/>
      <c r="CR162" s="7"/>
      <c r="CS162" s="2" t="s">
        <v>138</v>
      </c>
      <c r="CT162" s="2" t="s">
        <v>129</v>
      </c>
      <c r="CU162" s="2" t="s">
        <v>1885</v>
      </c>
      <c r="CV162" s="2" t="s">
        <v>1888</v>
      </c>
      <c r="CW162" s="2" t="s">
        <v>141</v>
      </c>
      <c r="CX162" s="2" t="s">
        <v>132</v>
      </c>
      <c r="CY162" s="4">
        <v>13</v>
      </c>
      <c r="CZ162" s="8">
        <v>1248.39</v>
      </c>
      <c r="DA162" s="4"/>
      <c r="DB162" s="8"/>
      <c r="DC162" s="7"/>
      <c r="DD162" s="7"/>
      <c r="DE162" s="2" t="s">
        <v>138</v>
      </c>
      <c r="DF162" s="2" t="s">
        <v>129</v>
      </c>
      <c r="DG162" s="2" t="s">
        <v>1885</v>
      </c>
      <c r="DH162" s="2" t="s">
        <v>1889</v>
      </c>
      <c r="DI162" s="2" t="s">
        <v>141</v>
      </c>
      <c r="DJ162" s="2" t="s">
        <v>132</v>
      </c>
      <c r="DK162" s="4">
        <v>14</v>
      </c>
      <c r="DL162" s="8">
        <v>1397.06</v>
      </c>
      <c r="DM162" s="4"/>
      <c r="DN162" s="8"/>
      <c r="DO162" s="7"/>
      <c r="DP162" s="7"/>
      <c r="DQ162" s="2" t="s">
        <v>138</v>
      </c>
      <c r="DR162" s="2" t="s">
        <v>129</v>
      </c>
      <c r="DS162" s="2" t="s">
        <v>187</v>
      </c>
      <c r="DT162" s="2" t="s">
        <v>1014</v>
      </c>
      <c r="DU162" s="2" t="s">
        <v>141</v>
      </c>
      <c r="DV162" s="2" t="s">
        <v>132</v>
      </c>
      <c r="DW162" s="4">
        <v>2</v>
      </c>
      <c r="DX162" s="8">
        <v>166.64</v>
      </c>
      <c r="DY162" s="4"/>
      <c r="DZ162" s="8"/>
      <c r="EA162" s="7"/>
      <c r="EB162" s="7"/>
      <c r="EC162" s="2" t="s">
        <v>138</v>
      </c>
      <c r="ED162" s="2" t="s">
        <v>129</v>
      </c>
      <c r="EE162" s="2" t="s">
        <v>1890</v>
      </c>
      <c r="EF162" s="2" t="s">
        <v>879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168</v>
      </c>
      <c r="EP162" s="2" t="s">
        <v>129</v>
      </c>
      <c r="EQ162" s="2" t="s">
        <v>132</v>
      </c>
      <c r="ER162" s="2" t="s">
        <v>132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153</v>
      </c>
      <c r="FB162" s="2" t="s">
        <v>129</v>
      </c>
      <c r="FC162" s="2" t="s">
        <v>132</v>
      </c>
      <c r="FD162" s="2" t="s">
        <v>132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169</v>
      </c>
      <c r="FN162" s="2" t="s">
        <v>129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>
        <v>2</v>
      </c>
      <c r="FT162" s="8">
        <v>190.52</v>
      </c>
      <c r="FU162" s="4"/>
      <c r="FV162" s="8"/>
      <c r="FW162" s="7"/>
      <c r="FX162" s="7"/>
      <c r="FY162" s="2" t="s">
        <v>138</v>
      </c>
      <c r="FZ162" s="2" t="s">
        <v>129</v>
      </c>
      <c r="GA162" s="2" t="s">
        <v>1890</v>
      </c>
      <c r="GB162" s="2" t="s">
        <v>1891</v>
      </c>
      <c r="GC162" s="2" t="s">
        <v>141</v>
      </c>
      <c r="GD162" s="2" t="s">
        <v>132</v>
      </c>
      <c r="GE162" s="4">
        <v>1</v>
      </c>
      <c r="GF162" s="8">
        <v>83.46</v>
      </c>
      <c r="GG162" s="4"/>
      <c r="GH162" s="8"/>
      <c r="GI162" s="7"/>
      <c r="GJ162" s="7"/>
      <c r="GK162" s="2" t="s">
        <v>138</v>
      </c>
      <c r="GL162" s="2" t="s">
        <v>129</v>
      </c>
      <c r="GM162" s="2" t="s">
        <v>198</v>
      </c>
      <c r="GN162" s="2" t="s">
        <v>1296</v>
      </c>
      <c r="GO162" s="2" t="s">
        <v>141</v>
      </c>
      <c r="GP162" s="2" t="s">
        <v>132</v>
      </c>
      <c r="GQ162" s="4">
        <v>4</v>
      </c>
      <c r="GR162" s="8">
        <v>360.56</v>
      </c>
      <c r="GS162" s="4"/>
      <c r="GT162" s="8"/>
      <c r="GU162" s="7"/>
      <c r="GV162" s="7"/>
      <c r="GW162" s="2" t="s">
        <v>138</v>
      </c>
      <c r="GX162" s="2" t="s">
        <v>129</v>
      </c>
      <c r="GY162" s="2" t="s">
        <v>847</v>
      </c>
      <c r="GZ162" s="2" t="s">
        <v>1892</v>
      </c>
      <c r="HA162" s="2" t="s">
        <v>141</v>
      </c>
      <c r="HB162" s="2" t="s">
        <v>132</v>
      </c>
      <c r="HC162" s="4">
        <v>4</v>
      </c>
      <c r="HD162" s="8">
        <v>360.56</v>
      </c>
      <c r="HE162" s="4"/>
      <c r="HF162" s="8"/>
      <c r="HG162" s="7"/>
      <c r="HH162" s="7"/>
      <c r="HI162" s="2" t="s">
        <v>138</v>
      </c>
      <c r="HJ162" s="2" t="s">
        <v>129</v>
      </c>
      <c r="HK162" s="2" t="s">
        <v>1889</v>
      </c>
      <c r="HL162" s="2" t="s">
        <v>447</v>
      </c>
      <c r="HM162" s="2" t="s">
        <v>141</v>
      </c>
      <c r="HN162" s="2" t="s">
        <v>132</v>
      </c>
      <c r="HO162" s="4">
        <v>1</v>
      </c>
      <c r="HP162" s="8">
        <v>95.26</v>
      </c>
      <c r="HQ162" s="4"/>
      <c r="HR162" s="8"/>
      <c r="HS162" s="7"/>
      <c r="HT162" s="7"/>
      <c r="HU162" s="2" t="s">
        <v>138</v>
      </c>
      <c r="HV162" s="2" t="s">
        <v>129</v>
      </c>
      <c r="HW162" s="2" t="s">
        <v>204</v>
      </c>
      <c r="HX162" s="2" t="s">
        <v>856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129</v>
      </c>
      <c r="IU162" s="2" t="s">
        <v>205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129</v>
      </c>
      <c r="JG162" s="2" t="s">
        <v>1885</v>
      </c>
      <c r="JH162" s="2" t="s">
        <v>555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138</v>
      </c>
      <c r="KD162" s="2" t="s">
        <v>165</v>
      </c>
      <c r="KE162" s="2" t="s">
        <v>847</v>
      </c>
      <c r="KF162" s="2" t="s">
        <v>1648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168</v>
      </c>
      <c r="KP162" s="2" t="s">
        <v>129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169</v>
      </c>
      <c r="LN162" s="2" t="s">
        <v>129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170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138</v>
      </c>
      <c r="OH162" s="2" t="s">
        <v>129</v>
      </c>
      <c r="OI162" s="2" t="s">
        <v>132</v>
      </c>
      <c r="OJ162" s="2" t="s">
        <v>132</v>
      </c>
      <c r="OK162" s="2" t="s">
        <v>141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168</v>
      </c>
      <c r="OT162" s="2" t="s">
        <v>129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169</v>
      </c>
      <c r="PR162" s="2" t="s">
        <v>129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170</v>
      </c>
      <c r="QQ162" s="2" t="s">
        <v>132</v>
      </c>
      <c r="QR162" s="2" t="s">
        <v>132</v>
      </c>
      <c r="QS162" s="2" t="s">
        <v>141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169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138</v>
      </c>
      <c r="RN162" s="2" t="s">
        <v>170</v>
      </c>
      <c r="RO162" s="2" t="s">
        <v>1893</v>
      </c>
      <c r="RP162" s="2" t="s">
        <v>1894</v>
      </c>
      <c r="RQ162" s="2" t="s">
        <v>141</v>
      </c>
      <c r="RR162" s="2" t="s">
        <v>132</v>
      </c>
    </row>
    <row r="163">
      <c r="A163" s="2" t="s">
        <v>1895</v>
      </c>
      <c r="B163" s="2" t="s">
        <v>121</v>
      </c>
      <c r="C163" s="2" t="s">
        <v>1875</v>
      </c>
      <c r="D163" s="2" t="s">
        <v>789</v>
      </c>
      <c r="E163" s="2" t="s">
        <v>790</v>
      </c>
      <c r="F163" s="2" t="s">
        <v>1896</v>
      </c>
      <c r="G163" s="2" t="s">
        <v>1896</v>
      </c>
      <c r="H163" s="2" t="s">
        <v>1896</v>
      </c>
      <c r="I163" s="2" t="s">
        <v>1897</v>
      </c>
      <c r="J163" s="2" t="s">
        <v>127</v>
      </c>
      <c r="K163" s="2" t="s">
        <v>270</v>
      </c>
      <c r="L163" s="3">
        <v>83.79</v>
      </c>
      <c r="M163" s="3">
        <v>87.98</v>
      </c>
      <c r="N163" s="3">
        <v>189.99</v>
      </c>
      <c r="O163" s="2" t="s">
        <v>129</v>
      </c>
      <c r="P163" s="2" t="s">
        <v>475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180</v>
      </c>
      <c r="V163" s="2" t="s">
        <v>181</v>
      </c>
      <c r="W163" s="2" t="s">
        <v>332</v>
      </c>
      <c r="X163" s="2" t="s">
        <v>1884</v>
      </c>
      <c r="Y163" s="2" t="s">
        <v>1898</v>
      </c>
      <c r="Z163" s="4">
        <v>58</v>
      </c>
      <c r="AA163" s="4">
        <f>=ROUNDDOWN(29,0)</f>
      </c>
      <c r="AB163" s="5">
        <v>2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17</v>
      </c>
      <c r="AQ163" s="8">
        <v>1431.29</v>
      </c>
      <c r="AR163" s="4"/>
      <c r="AS163" s="8"/>
      <c r="AT163" s="7"/>
      <c r="AU163" s="7"/>
      <c r="AV163" s="4">
        <v>17</v>
      </c>
      <c r="AW163" s="8">
        <v>1431.29</v>
      </c>
      <c r="AX163" s="4"/>
      <c r="AY163" s="8"/>
      <c r="AZ163" s="7"/>
      <c r="BA163" s="7"/>
      <c r="BB163" s="7">
        <v>1</v>
      </c>
      <c r="BC163" s="4">
        <v>17</v>
      </c>
      <c r="BD163" s="8">
        <v>1431.29</v>
      </c>
      <c r="BE163" s="4"/>
      <c r="BF163" s="8"/>
      <c r="BG163" s="7"/>
      <c r="BH163" s="7"/>
      <c r="BI163" s="7">
        <v>1</v>
      </c>
      <c r="BJ163" s="4">
        <v>17</v>
      </c>
      <c r="BK163" s="8">
        <v>1431.29</v>
      </c>
      <c r="BL163" s="2" t="s">
        <v>1899</v>
      </c>
      <c r="BM163" s="7">
        <v>1</v>
      </c>
      <c r="BN163" s="7">
        <v>1</v>
      </c>
      <c r="BO163" s="4">
        <v>10</v>
      </c>
      <c r="BP163" s="8">
        <v>707.85</v>
      </c>
      <c r="BQ163" s="4"/>
      <c r="BR163" s="8"/>
      <c r="BS163" s="7"/>
      <c r="BT163" s="7"/>
      <c r="BU163" s="2" t="s">
        <v>138</v>
      </c>
      <c r="BV163" s="2" t="s">
        <v>129</v>
      </c>
      <c r="BW163" s="2" t="s">
        <v>1900</v>
      </c>
      <c r="BX163" s="2" t="s">
        <v>1901</v>
      </c>
      <c r="BY163" s="2" t="s">
        <v>141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210</v>
      </c>
      <c r="CH163" s="2" t="s">
        <v>129</v>
      </c>
      <c r="CI163" s="2" t="s">
        <v>132</v>
      </c>
      <c r="CJ163" s="2" t="s">
        <v>132</v>
      </c>
      <c r="CK163" s="2" t="s">
        <v>141</v>
      </c>
      <c r="CL163" s="2" t="s">
        <v>132</v>
      </c>
      <c r="CM163" s="4">
        <v>1</v>
      </c>
      <c r="CN163" s="8">
        <v>87.98</v>
      </c>
      <c r="CO163" s="4"/>
      <c r="CP163" s="8"/>
      <c r="CQ163" s="7"/>
      <c r="CR163" s="7"/>
      <c r="CS163" s="2" t="s">
        <v>138</v>
      </c>
      <c r="CT163" s="2" t="s">
        <v>129</v>
      </c>
      <c r="CU163" s="2" t="s">
        <v>1898</v>
      </c>
      <c r="CV163" s="2" t="s">
        <v>1902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1903</v>
      </c>
      <c r="DH163" s="2" t="s">
        <v>1857</v>
      </c>
      <c r="DI163" s="2" t="s">
        <v>141</v>
      </c>
      <c r="DJ163" s="2" t="s">
        <v>132</v>
      </c>
      <c r="DK163" s="4">
        <v>2</v>
      </c>
      <c r="DL163" s="8">
        <v>233.78</v>
      </c>
      <c r="DM163" s="4"/>
      <c r="DN163" s="8"/>
      <c r="DO163" s="7"/>
      <c r="DP163" s="7"/>
      <c r="DQ163" s="2" t="s">
        <v>138</v>
      </c>
      <c r="DR163" s="2" t="s">
        <v>129</v>
      </c>
      <c r="DS163" s="2" t="s">
        <v>187</v>
      </c>
      <c r="DT163" s="2" t="s">
        <v>990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129</v>
      </c>
      <c r="EE163" s="2" t="s">
        <v>1890</v>
      </c>
      <c r="EF163" s="2" t="s">
        <v>879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168</v>
      </c>
      <c r="EP163" s="2" t="s">
        <v>129</v>
      </c>
      <c r="EQ163" s="2" t="s">
        <v>132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138</v>
      </c>
      <c r="FB163" s="2" t="s">
        <v>170</v>
      </c>
      <c r="FC163" s="2" t="s">
        <v>547</v>
      </c>
      <c r="FD163" s="2" t="s">
        <v>1904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169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>
        <v>4</v>
      </c>
      <c r="FT163" s="8">
        <v>401.68</v>
      </c>
      <c r="FU163" s="4"/>
      <c r="FV163" s="8"/>
      <c r="FW163" s="7"/>
      <c r="FX163" s="7"/>
      <c r="FY163" s="2" t="s">
        <v>138</v>
      </c>
      <c r="FZ163" s="2" t="s">
        <v>129</v>
      </c>
      <c r="GA163" s="2" t="s">
        <v>1890</v>
      </c>
      <c r="GB163" s="2" t="s">
        <v>1891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129</v>
      </c>
      <c r="GM163" s="2" t="s">
        <v>482</v>
      </c>
      <c r="GN163" s="2" t="s">
        <v>307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159</v>
      </c>
      <c r="GX163" s="2" t="s">
        <v>129</v>
      </c>
      <c r="GY163" s="2" t="s">
        <v>132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129</v>
      </c>
      <c r="HK163" s="2" t="s">
        <v>1288</v>
      </c>
      <c r="HL163" s="2" t="s">
        <v>880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129</v>
      </c>
      <c r="HW163" s="2" t="s">
        <v>705</v>
      </c>
      <c r="HX163" s="2" t="s">
        <v>1905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153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129</v>
      </c>
      <c r="JG163" s="2" t="s">
        <v>1906</v>
      </c>
      <c r="JH163" s="2" t="s">
        <v>132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159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168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129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129</v>
      </c>
      <c r="MM163" s="2" t="s">
        <v>132</v>
      </c>
      <c r="MN163" s="2" t="s">
        <v>132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129</v>
      </c>
      <c r="MY163" s="2" t="s">
        <v>132</v>
      </c>
      <c r="MZ163" s="2" t="s">
        <v>132</v>
      </c>
      <c r="NA163" s="2" t="s">
        <v>141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170</v>
      </c>
      <c r="NW163" s="2" t="s">
        <v>132</v>
      </c>
      <c r="NX163" s="2" t="s">
        <v>132</v>
      </c>
      <c r="NY163" s="2" t="s">
        <v>141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168</v>
      </c>
      <c r="OT163" s="2" t="s">
        <v>129</v>
      </c>
      <c r="OU163" s="2" t="s">
        <v>132</v>
      </c>
      <c r="OV163" s="2" t="s">
        <v>132</v>
      </c>
      <c r="OW163" s="2" t="s">
        <v>141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169</v>
      </c>
      <c r="PR163" s="2" t="s">
        <v>129</v>
      </c>
      <c r="PS163" s="2" t="s">
        <v>132</v>
      </c>
      <c r="PT163" s="2" t="s">
        <v>132</v>
      </c>
      <c r="PU163" s="2" t="s">
        <v>141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168</v>
      </c>
      <c r="QP163" s="2" t="s">
        <v>170</v>
      </c>
      <c r="QQ163" s="2" t="s">
        <v>132</v>
      </c>
      <c r="QR163" s="2" t="s">
        <v>132</v>
      </c>
      <c r="QS163" s="2" t="s">
        <v>141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169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169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132</v>
      </c>
    </row>
    <row r="164">
      <c r="A164" s="2" t="s">
        <v>1907</v>
      </c>
      <c r="B164" s="2" t="s">
        <v>121</v>
      </c>
      <c r="C164" s="2" t="s">
        <v>1875</v>
      </c>
      <c r="D164" s="2" t="s">
        <v>789</v>
      </c>
      <c r="E164" s="2" t="s">
        <v>790</v>
      </c>
      <c r="F164" s="2" t="s">
        <v>1908</v>
      </c>
      <c r="G164" s="2" t="s">
        <v>1908</v>
      </c>
      <c r="H164" s="2" t="s">
        <v>1908</v>
      </c>
      <c r="I164" s="2" t="s">
        <v>1909</v>
      </c>
      <c r="J164" s="2" t="s">
        <v>127</v>
      </c>
      <c r="K164" s="2" t="s">
        <v>1910</v>
      </c>
      <c r="L164" s="3">
        <v>85</v>
      </c>
      <c r="M164" s="3">
        <v>89.25</v>
      </c>
      <c r="N164" s="3">
        <v>179.99</v>
      </c>
      <c r="O164" s="2" t="s">
        <v>129</v>
      </c>
      <c r="P164" s="2" t="s">
        <v>475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180</v>
      </c>
      <c r="V164" s="2" t="s">
        <v>181</v>
      </c>
      <c r="W164" s="2" t="s">
        <v>1911</v>
      </c>
      <c r="X164" s="2" t="s">
        <v>712</v>
      </c>
      <c r="Y164" s="2" t="s">
        <v>893</v>
      </c>
      <c r="Z164" s="4">
        <v>54</v>
      </c>
      <c r="AA164" s="4">
        <f>=ROUNDDOWN(54,0)</f>
      </c>
      <c r="AB164" s="5">
        <v>1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5</v>
      </c>
      <c r="AQ164" s="8">
        <v>471.25</v>
      </c>
      <c r="AR164" s="4"/>
      <c r="AS164" s="8"/>
      <c r="AT164" s="7"/>
      <c r="AU164" s="7"/>
      <c r="AV164" s="4">
        <v>5</v>
      </c>
      <c r="AW164" s="8">
        <v>471.25</v>
      </c>
      <c r="AX164" s="4"/>
      <c r="AY164" s="8"/>
      <c r="AZ164" s="7"/>
      <c r="BA164" s="7"/>
      <c r="BB164" s="7">
        <v>1</v>
      </c>
      <c r="BC164" s="4">
        <v>5</v>
      </c>
      <c r="BD164" s="8">
        <v>471.25</v>
      </c>
      <c r="BE164" s="4"/>
      <c r="BF164" s="8"/>
      <c r="BG164" s="7"/>
      <c r="BH164" s="7"/>
      <c r="BI164" s="7">
        <v>1</v>
      </c>
      <c r="BJ164" s="4">
        <v>5</v>
      </c>
      <c r="BK164" s="8">
        <v>471.25</v>
      </c>
      <c r="BL164" s="2" t="s">
        <v>1912</v>
      </c>
      <c r="BM164" s="7">
        <v>1</v>
      </c>
      <c r="BN164" s="7">
        <v>1</v>
      </c>
      <c r="BO164" s="4">
        <v>3</v>
      </c>
      <c r="BP164" s="8">
        <v>254.36</v>
      </c>
      <c r="BQ164" s="4"/>
      <c r="BR164" s="8"/>
      <c r="BS164" s="7"/>
      <c r="BT164" s="7"/>
      <c r="BU164" s="2" t="s">
        <v>138</v>
      </c>
      <c r="BV164" s="2" t="s">
        <v>129</v>
      </c>
      <c r="BW164" s="2" t="s">
        <v>342</v>
      </c>
      <c r="BX164" s="2" t="s">
        <v>1325</v>
      </c>
      <c r="BY164" s="2" t="s">
        <v>141</v>
      </c>
      <c r="BZ164" s="2" t="s">
        <v>132</v>
      </c>
      <c r="CA164" s="4">
        <v>1</v>
      </c>
      <c r="CB164" s="8">
        <v>97.75</v>
      </c>
      <c r="CC164" s="4"/>
      <c r="CD164" s="8"/>
      <c r="CE164" s="7"/>
      <c r="CF164" s="7"/>
      <c r="CG164" s="2" t="s">
        <v>138</v>
      </c>
      <c r="CH164" s="2" t="s">
        <v>129</v>
      </c>
      <c r="CI164" s="2" t="s">
        <v>132</v>
      </c>
      <c r="CJ164" s="2" t="s">
        <v>895</v>
      </c>
      <c r="CK164" s="2" t="s">
        <v>141</v>
      </c>
      <c r="CL164" s="2" t="s">
        <v>132</v>
      </c>
      <c r="CM164" s="4">
        <v>1</v>
      </c>
      <c r="CN164" s="8">
        <v>119.14</v>
      </c>
      <c r="CO164" s="4"/>
      <c r="CP164" s="8"/>
      <c r="CQ164" s="7"/>
      <c r="CR164" s="7"/>
      <c r="CS164" s="2" t="s">
        <v>138</v>
      </c>
      <c r="CT164" s="2" t="s">
        <v>129</v>
      </c>
      <c r="CU164" s="2" t="s">
        <v>893</v>
      </c>
      <c r="CV164" s="2" t="s">
        <v>811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129</v>
      </c>
      <c r="DG164" s="2" t="s">
        <v>897</v>
      </c>
      <c r="DH164" s="2" t="s">
        <v>1913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129</v>
      </c>
      <c r="DS164" s="2" t="s">
        <v>396</v>
      </c>
      <c r="DT164" s="2" t="s">
        <v>132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129</v>
      </c>
      <c r="EE164" s="2" t="s">
        <v>893</v>
      </c>
      <c r="EF164" s="2" t="s">
        <v>808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129</v>
      </c>
      <c r="EQ164" s="2" t="s">
        <v>132</v>
      </c>
      <c r="ER164" s="2" t="s">
        <v>132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481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169</v>
      </c>
      <c r="FN164" s="2" t="s">
        <v>129</v>
      </c>
      <c r="FO164" s="2" t="s">
        <v>132</v>
      </c>
      <c r="FP164" s="2" t="s">
        <v>132</v>
      </c>
      <c r="FQ164" s="2" t="s">
        <v>141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129</v>
      </c>
      <c r="GA164" s="2" t="s">
        <v>1281</v>
      </c>
      <c r="GB164" s="2" t="s">
        <v>195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129</v>
      </c>
      <c r="GM164" s="2" t="s">
        <v>482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159</v>
      </c>
      <c r="GX164" s="2" t="s">
        <v>129</v>
      </c>
      <c r="GY164" s="2" t="s">
        <v>132</v>
      </c>
      <c r="GZ164" s="2" t="s">
        <v>132</v>
      </c>
      <c r="HA164" s="2" t="s">
        <v>141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129</v>
      </c>
      <c r="HK164" s="2" t="s">
        <v>484</v>
      </c>
      <c r="HL164" s="2" t="s">
        <v>132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129</v>
      </c>
      <c r="HW164" s="2" t="s">
        <v>724</v>
      </c>
      <c r="HX164" s="2" t="s">
        <v>132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168</v>
      </c>
      <c r="IT164" s="2" t="s">
        <v>129</v>
      </c>
      <c r="IU164" s="2" t="s">
        <v>132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129</v>
      </c>
      <c r="JG164" s="2" t="s">
        <v>893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129</v>
      </c>
      <c r="KE164" s="2" t="s">
        <v>132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168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169</v>
      </c>
      <c r="LN164" s="2" t="s">
        <v>129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168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168</v>
      </c>
      <c r="ML164" s="2" t="s">
        <v>129</v>
      </c>
      <c r="MM164" s="2" t="s">
        <v>132</v>
      </c>
      <c r="MN164" s="2" t="s">
        <v>132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169</v>
      </c>
      <c r="NJ164" s="2" t="s">
        <v>129</v>
      </c>
      <c r="NK164" s="2" t="s">
        <v>132</v>
      </c>
      <c r="NL164" s="2" t="s">
        <v>132</v>
      </c>
      <c r="NM164" s="2" t="s">
        <v>141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168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169</v>
      </c>
      <c r="PR164" s="2" t="s">
        <v>129</v>
      </c>
      <c r="PS164" s="2" t="s">
        <v>132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168</v>
      </c>
      <c r="QD164" s="2" t="s">
        <v>129</v>
      </c>
      <c r="QE164" s="2" t="s">
        <v>132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169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169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132</v>
      </c>
    </row>
    <row r="165">
      <c r="A165" s="2" t="s">
        <v>1914</v>
      </c>
      <c r="B165" s="2" t="s">
        <v>121</v>
      </c>
      <c r="C165" s="2" t="s">
        <v>1875</v>
      </c>
      <c r="D165" s="2" t="s">
        <v>789</v>
      </c>
      <c r="E165" s="2" t="s">
        <v>790</v>
      </c>
      <c r="F165" s="2" t="s">
        <v>1915</v>
      </c>
      <c r="G165" s="2" t="s">
        <v>1915</v>
      </c>
      <c r="H165" s="2" t="s">
        <v>1915</v>
      </c>
      <c r="I165" s="2" t="s">
        <v>1916</v>
      </c>
      <c r="J165" s="2" t="s">
        <v>127</v>
      </c>
      <c r="K165" s="2" t="s">
        <v>270</v>
      </c>
      <c r="L165" s="3">
        <v>121.5</v>
      </c>
      <c r="M165" s="3">
        <v>127.58</v>
      </c>
      <c r="N165" s="3">
        <v>279.99</v>
      </c>
      <c r="O165" s="2" t="s">
        <v>129</v>
      </c>
      <c r="P165" s="2" t="s">
        <v>271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180</v>
      </c>
      <c r="V165" s="2" t="s">
        <v>181</v>
      </c>
      <c r="W165" s="2" t="s">
        <v>332</v>
      </c>
      <c r="X165" s="2" t="s">
        <v>1884</v>
      </c>
      <c r="Y165" s="2" t="s">
        <v>874</v>
      </c>
      <c r="Z165" s="4">
        <v>84</v>
      </c>
      <c r="AA165" s="4">
        <f>=ROUNDDOWN(84,0)</f>
      </c>
      <c r="AB165" s="5">
        <v>1</v>
      </c>
      <c r="AC165" s="2" t="s">
        <v>132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1</v>
      </c>
      <c r="AQ165" s="8">
        <v>130.41</v>
      </c>
      <c r="AR165" s="4"/>
      <c r="AS165" s="8"/>
      <c r="AT165" s="7"/>
      <c r="AU165" s="7"/>
      <c r="AV165" s="4">
        <v>1</v>
      </c>
      <c r="AW165" s="8">
        <v>130.41</v>
      </c>
      <c r="AX165" s="4"/>
      <c r="AY165" s="8"/>
      <c r="AZ165" s="7"/>
      <c r="BA165" s="7"/>
      <c r="BB165" s="7">
        <v>1</v>
      </c>
      <c r="BC165" s="4">
        <v>1</v>
      </c>
      <c r="BD165" s="8">
        <v>130.41</v>
      </c>
      <c r="BE165" s="4"/>
      <c r="BF165" s="8"/>
      <c r="BG165" s="7"/>
      <c r="BH165" s="7"/>
      <c r="BI165" s="7">
        <v>1</v>
      </c>
      <c r="BJ165" s="4">
        <v>1</v>
      </c>
      <c r="BK165" s="8">
        <v>130.41</v>
      </c>
      <c r="BL165" s="2" t="s">
        <v>16</v>
      </c>
      <c r="BM165" s="7">
        <v>1</v>
      </c>
      <c r="BN165" s="7">
        <v>1</v>
      </c>
      <c r="BO165" s="4">
        <v>1</v>
      </c>
      <c r="BP165" s="8">
        <v>130.41</v>
      </c>
      <c r="BQ165" s="4"/>
      <c r="BR165" s="8"/>
      <c r="BS165" s="7"/>
      <c r="BT165" s="7"/>
      <c r="BU165" s="2" t="s">
        <v>138</v>
      </c>
      <c r="BV165" s="2" t="s">
        <v>129</v>
      </c>
      <c r="BW165" s="2" t="s">
        <v>877</v>
      </c>
      <c r="BX165" s="2" t="s">
        <v>885</v>
      </c>
      <c r="BY165" s="2" t="s">
        <v>141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168</v>
      </c>
      <c r="CH165" s="2" t="s">
        <v>129</v>
      </c>
      <c r="CI165" s="2" t="s">
        <v>132</v>
      </c>
      <c r="CJ165" s="2" t="s">
        <v>132</v>
      </c>
      <c r="CK165" s="2" t="s">
        <v>141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129</v>
      </c>
      <c r="CU165" s="2" t="s">
        <v>874</v>
      </c>
      <c r="CV165" s="2" t="s">
        <v>1405</v>
      </c>
      <c r="CW165" s="2" t="s">
        <v>141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129</v>
      </c>
      <c r="DG165" s="2" t="s">
        <v>867</v>
      </c>
      <c r="DH165" s="2" t="s">
        <v>881</v>
      </c>
      <c r="DI165" s="2" t="s">
        <v>141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168</v>
      </c>
      <c r="DR165" s="2" t="s">
        <v>129</v>
      </c>
      <c r="DS165" s="2" t="s">
        <v>132</v>
      </c>
      <c r="DT165" s="2" t="s">
        <v>132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129</v>
      </c>
      <c r="EE165" s="2" t="s">
        <v>751</v>
      </c>
      <c r="EF165" s="2" t="s">
        <v>1281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168</v>
      </c>
      <c r="EP165" s="2" t="s">
        <v>129</v>
      </c>
      <c r="EQ165" s="2" t="s">
        <v>132</v>
      </c>
      <c r="ER165" s="2" t="s">
        <v>132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153</v>
      </c>
      <c r="FB165" s="2" t="s">
        <v>129</v>
      </c>
      <c r="FC165" s="2" t="s">
        <v>132</v>
      </c>
      <c r="FD165" s="2" t="s">
        <v>132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169</v>
      </c>
      <c r="FN165" s="2" t="s">
        <v>129</v>
      </c>
      <c r="FO165" s="2" t="s">
        <v>132</v>
      </c>
      <c r="FP165" s="2" t="s">
        <v>132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129</v>
      </c>
      <c r="GA165" s="2" t="s">
        <v>753</v>
      </c>
      <c r="GB165" s="2" t="s">
        <v>758</v>
      </c>
      <c r="GC165" s="2" t="s">
        <v>141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129</v>
      </c>
      <c r="GM165" s="2" t="s">
        <v>482</v>
      </c>
      <c r="GN165" s="2" t="s">
        <v>132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159</v>
      </c>
      <c r="GX165" s="2" t="s">
        <v>129</v>
      </c>
      <c r="GY165" s="2" t="s">
        <v>132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129</v>
      </c>
      <c r="HK165" s="2" t="s">
        <v>289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129</v>
      </c>
      <c r="HW165" s="2" t="s">
        <v>291</v>
      </c>
      <c r="HX165" s="2" t="s">
        <v>132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168</v>
      </c>
      <c r="IT165" s="2" t="s">
        <v>129</v>
      </c>
      <c r="IU165" s="2" t="s">
        <v>132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129</v>
      </c>
      <c r="JG165" s="2" t="s">
        <v>874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129</v>
      </c>
      <c r="KE165" s="2" t="s">
        <v>132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168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169</v>
      </c>
      <c r="LN165" s="2" t="s">
        <v>129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168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129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169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129</v>
      </c>
      <c r="NK165" s="2" t="s">
        <v>132</v>
      </c>
      <c r="NL165" s="2" t="s">
        <v>132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169</v>
      </c>
      <c r="OH165" s="2" t="s">
        <v>129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168</v>
      </c>
      <c r="OT165" s="2" t="s">
        <v>129</v>
      </c>
      <c r="OU165" s="2" t="s">
        <v>132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169</v>
      </c>
      <c r="PR165" s="2" t="s">
        <v>129</v>
      </c>
      <c r="PS165" s="2" t="s">
        <v>132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168</v>
      </c>
      <c r="QD165" s="2" t="s">
        <v>129</v>
      </c>
      <c r="QE165" s="2" t="s">
        <v>132</v>
      </c>
      <c r="QF165" s="2" t="s">
        <v>132</v>
      </c>
      <c r="QG165" s="2" t="s">
        <v>141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169</v>
      </c>
      <c r="RB165" s="2" t="s">
        <v>129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168</v>
      </c>
      <c r="RN165" s="2" t="s">
        <v>129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1917</v>
      </c>
      <c r="B166" s="2" t="s">
        <v>121</v>
      </c>
      <c r="C166" s="2" t="s">
        <v>1875</v>
      </c>
      <c r="D166" s="2" t="s">
        <v>510</v>
      </c>
      <c r="E166" s="2" t="s">
        <v>511</v>
      </c>
      <c r="F166" s="2" t="s">
        <v>1918</v>
      </c>
      <c r="G166" s="2" t="s">
        <v>1918</v>
      </c>
      <c r="H166" s="2" t="s">
        <v>1918</v>
      </c>
      <c r="I166" s="2" t="s">
        <v>996</v>
      </c>
      <c r="J166" s="2" t="s">
        <v>127</v>
      </c>
      <c r="K166" s="2" t="s">
        <v>270</v>
      </c>
      <c r="L166" s="3">
        <v>43.99</v>
      </c>
      <c r="M166" s="3">
        <v>46.19</v>
      </c>
      <c r="N166" s="3">
        <v>99.99</v>
      </c>
      <c r="O166" s="2" t="s">
        <v>129</v>
      </c>
      <c r="P166" s="2" t="s">
        <v>179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180</v>
      </c>
      <c r="V166" s="2" t="s">
        <v>181</v>
      </c>
      <c r="W166" s="2" t="s">
        <v>332</v>
      </c>
      <c r="X166" s="2" t="s">
        <v>1884</v>
      </c>
      <c r="Y166" s="2" t="s">
        <v>1898</v>
      </c>
      <c r="Z166" s="4"/>
      <c r="AA166" s="4">
        <f>=ROUNDDOWN({0},0)</f>
      </c>
      <c r="AB166" s="5">
        <v>10</v>
      </c>
      <c r="AC166" s="2" t="s">
        <v>243</v>
      </c>
      <c r="AD166" s="4">
        <v>100</v>
      </c>
      <c r="AE166" s="4">
        <v>350</v>
      </c>
      <c r="AF166" s="6">
        <v>65</v>
      </c>
      <c r="AG166" s="6"/>
      <c r="AH166" s="7">
        <v>0.9048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66</v>
      </c>
      <c r="AQ166" s="8">
        <v>3186.67</v>
      </c>
      <c r="AR166" s="4"/>
      <c r="AS166" s="8"/>
      <c r="AT166" s="7"/>
      <c r="AU166" s="7"/>
      <c r="AV166" s="4">
        <v>66</v>
      </c>
      <c r="AW166" s="8">
        <v>3186.67</v>
      </c>
      <c r="AX166" s="4"/>
      <c r="AY166" s="8"/>
      <c r="AZ166" s="7"/>
      <c r="BA166" s="7"/>
      <c r="BB166" s="7">
        <v>1</v>
      </c>
      <c r="BC166" s="4">
        <v>66</v>
      </c>
      <c r="BD166" s="8">
        <v>3186.67</v>
      </c>
      <c r="BE166" s="4"/>
      <c r="BF166" s="8"/>
      <c r="BG166" s="7"/>
      <c r="BH166" s="7"/>
      <c r="BI166" s="7">
        <v>1</v>
      </c>
      <c r="BJ166" s="4">
        <v>66</v>
      </c>
      <c r="BK166" s="8">
        <v>3186.67</v>
      </c>
      <c r="BL166" s="2" t="s">
        <v>1919</v>
      </c>
      <c r="BM166" s="7">
        <v>1</v>
      </c>
      <c r="BN166" s="7">
        <v>1</v>
      </c>
      <c r="BO166" s="4">
        <v>39</v>
      </c>
      <c r="BP166" s="8">
        <v>1711.95</v>
      </c>
      <c r="BQ166" s="4"/>
      <c r="BR166" s="8"/>
      <c r="BS166" s="7"/>
      <c r="BT166" s="7"/>
      <c r="BU166" s="2" t="s">
        <v>138</v>
      </c>
      <c r="BV166" s="2" t="s">
        <v>129</v>
      </c>
      <c r="BW166" s="2" t="s">
        <v>1900</v>
      </c>
      <c r="BX166" s="2" t="s">
        <v>1920</v>
      </c>
      <c r="BY166" s="2" t="s">
        <v>141</v>
      </c>
      <c r="BZ166" s="2" t="s">
        <v>132</v>
      </c>
      <c r="CA166" s="4">
        <v>10</v>
      </c>
      <c r="CB166" s="8">
        <v>505.9</v>
      </c>
      <c r="CC166" s="4"/>
      <c r="CD166" s="8"/>
      <c r="CE166" s="7"/>
      <c r="CF166" s="7"/>
      <c r="CG166" s="2" t="s">
        <v>138</v>
      </c>
      <c r="CH166" s="2" t="s">
        <v>129</v>
      </c>
      <c r="CI166" s="2" t="s">
        <v>132</v>
      </c>
      <c r="CJ166" s="2" t="s">
        <v>489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129</v>
      </c>
      <c r="CU166" s="2" t="s">
        <v>1898</v>
      </c>
      <c r="CV166" s="2" t="s">
        <v>1921</v>
      </c>
      <c r="CW166" s="2" t="s">
        <v>141</v>
      </c>
      <c r="CX166" s="2" t="s">
        <v>132</v>
      </c>
      <c r="CY166" s="4">
        <v>8</v>
      </c>
      <c r="CZ166" s="8">
        <v>441.84</v>
      </c>
      <c r="DA166" s="4"/>
      <c r="DB166" s="8"/>
      <c r="DC166" s="7"/>
      <c r="DD166" s="7"/>
      <c r="DE166" s="2" t="s">
        <v>138</v>
      </c>
      <c r="DF166" s="2" t="s">
        <v>129</v>
      </c>
      <c r="DG166" s="2" t="s">
        <v>1922</v>
      </c>
      <c r="DH166" s="2" t="s">
        <v>1923</v>
      </c>
      <c r="DI166" s="2" t="s">
        <v>141</v>
      </c>
      <c r="DJ166" s="2" t="s">
        <v>132</v>
      </c>
      <c r="DK166" s="4">
        <v>6</v>
      </c>
      <c r="DL166" s="8">
        <v>384.96</v>
      </c>
      <c r="DM166" s="4"/>
      <c r="DN166" s="8"/>
      <c r="DO166" s="7"/>
      <c r="DP166" s="7"/>
      <c r="DQ166" s="2" t="s">
        <v>138</v>
      </c>
      <c r="DR166" s="2" t="s">
        <v>129</v>
      </c>
      <c r="DS166" s="2" t="s">
        <v>187</v>
      </c>
      <c r="DT166" s="2" t="s">
        <v>843</v>
      </c>
      <c r="DU166" s="2" t="s">
        <v>141</v>
      </c>
      <c r="DV166" s="2" t="s">
        <v>132</v>
      </c>
      <c r="DW166" s="4">
        <v>3</v>
      </c>
      <c r="DX166" s="8">
        <v>142.02</v>
      </c>
      <c r="DY166" s="4"/>
      <c r="DZ166" s="8"/>
      <c r="EA166" s="7"/>
      <c r="EB166" s="7"/>
      <c r="EC166" s="2" t="s">
        <v>138</v>
      </c>
      <c r="ED166" s="2" t="s">
        <v>129</v>
      </c>
      <c r="EE166" s="2" t="s">
        <v>751</v>
      </c>
      <c r="EF166" s="2" t="s">
        <v>752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168</v>
      </c>
      <c r="EP166" s="2" t="s">
        <v>129</v>
      </c>
      <c r="EQ166" s="2" t="s">
        <v>132</v>
      </c>
      <c r="ER166" s="2" t="s">
        <v>132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170</v>
      </c>
      <c r="FC166" s="2" t="s">
        <v>547</v>
      </c>
      <c r="FD166" s="2" t="s">
        <v>698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129</v>
      </c>
      <c r="GA166" s="2" t="s">
        <v>753</v>
      </c>
      <c r="GB166" s="2" t="s">
        <v>466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129</v>
      </c>
      <c r="GM166" s="2" t="s">
        <v>898</v>
      </c>
      <c r="GN166" s="2" t="s">
        <v>132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159</v>
      </c>
      <c r="GX166" s="2" t="s">
        <v>129</v>
      </c>
      <c r="GY166" s="2" t="s">
        <v>132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129</v>
      </c>
      <c r="HK166" s="2" t="s">
        <v>1504</v>
      </c>
      <c r="HL166" s="2" t="s">
        <v>193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129</v>
      </c>
      <c r="HW166" s="2" t="s">
        <v>705</v>
      </c>
      <c r="HX166" s="2" t="s">
        <v>1924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153</v>
      </c>
      <c r="IT166" s="2" t="s">
        <v>129</v>
      </c>
      <c r="IU166" s="2" t="s">
        <v>132</v>
      </c>
      <c r="IV166" s="2" t="s">
        <v>132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138</v>
      </c>
      <c r="JF166" s="2" t="s">
        <v>129</v>
      </c>
      <c r="JG166" s="2" t="s">
        <v>1902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159</v>
      </c>
      <c r="KD166" s="2" t="s">
        <v>129</v>
      </c>
      <c r="KE166" s="2" t="s">
        <v>132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168</v>
      </c>
      <c r="KP166" s="2" t="s">
        <v>129</v>
      </c>
      <c r="KQ166" s="2" t="s">
        <v>132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169</v>
      </c>
      <c r="LN166" s="2" t="s">
        <v>129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168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169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168</v>
      </c>
      <c r="NV166" s="2" t="s">
        <v>170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169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168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169</v>
      </c>
      <c r="PR166" s="2" t="s">
        <v>129</v>
      </c>
      <c r="PS166" s="2" t="s">
        <v>132</v>
      </c>
      <c r="PT166" s="2" t="s">
        <v>132</v>
      </c>
      <c r="PU166" s="2" t="s">
        <v>141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168</v>
      </c>
      <c r="QP166" s="2" t="s">
        <v>170</v>
      </c>
      <c r="QQ166" s="2" t="s">
        <v>132</v>
      </c>
      <c r="QR166" s="2" t="s">
        <v>132</v>
      </c>
      <c r="QS166" s="2" t="s">
        <v>141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169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169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132</v>
      </c>
    </row>
    <row r="167">
      <c r="A167" s="2" t="s">
        <v>1925</v>
      </c>
      <c r="B167" s="2" t="s">
        <v>121</v>
      </c>
      <c r="C167" s="2" t="s">
        <v>1875</v>
      </c>
      <c r="D167" s="2" t="s">
        <v>510</v>
      </c>
      <c r="E167" s="2" t="s">
        <v>511</v>
      </c>
      <c r="F167" s="2" t="s">
        <v>1926</v>
      </c>
      <c r="G167" s="2" t="s">
        <v>1926</v>
      </c>
      <c r="H167" s="2" t="s">
        <v>1926</v>
      </c>
      <c r="I167" s="2" t="s">
        <v>1927</v>
      </c>
      <c r="J167" s="2" t="s">
        <v>127</v>
      </c>
      <c r="K167" s="2" t="s">
        <v>687</v>
      </c>
      <c r="L167" s="3">
        <v>41.94</v>
      </c>
      <c r="M167" s="3">
        <v>44.04</v>
      </c>
      <c r="N167" s="3">
        <v>89.99</v>
      </c>
      <c r="O167" s="2" t="s">
        <v>129</v>
      </c>
      <c r="P167" s="2" t="s">
        <v>179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180</v>
      </c>
      <c r="V167" s="2" t="s">
        <v>181</v>
      </c>
      <c r="W167" s="2" t="s">
        <v>332</v>
      </c>
      <c r="X167" s="2" t="s">
        <v>1884</v>
      </c>
      <c r="Y167" s="2" t="s">
        <v>545</v>
      </c>
      <c r="Z167" s="4">
        <v>14</v>
      </c>
      <c r="AA167" s="4">
        <f>=ROUNDDOWN(2.33333333333333,0)</f>
      </c>
      <c r="AB167" s="5">
        <v>6</v>
      </c>
      <c r="AC167" s="2" t="s">
        <v>405</v>
      </c>
      <c r="AD167" s="4">
        <v>130</v>
      </c>
      <c r="AE167" s="4">
        <v>130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67</v>
      </c>
      <c r="AQ167" s="8">
        <v>3130.63</v>
      </c>
      <c r="AR167" s="4"/>
      <c r="AS167" s="8"/>
      <c r="AT167" s="7"/>
      <c r="AU167" s="7"/>
      <c r="AV167" s="4">
        <v>67</v>
      </c>
      <c r="AW167" s="8">
        <v>3130.63</v>
      </c>
      <c r="AX167" s="4"/>
      <c r="AY167" s="8"/>
      <c r="AZ167" s="7"/>
      <c r="BA167" s="7"/>
      <c r="BB167" s="7">
        <v>1</v>
      </c>
      <c r="BC167" s="4">
        <v>67</v>
      </c>
      <c r="BD167" s="8">
        <v>3130.63</v>
      </c>
      <c r="BE167" s="4"/>
      <c r="BF167" s="8"/>
      <c r="BG167" s="7"/>
      <c r="BH167" s="7"/>
      <c r="BI167" s="7">
        <v>1</v>
      </c>
      <c r="BJ167" s="4">
        <v>67</v>
      </c>
      <c r="BK167" s="8">
        <v>3130.63</v>
      </c>
      <c r="BL167" s="2" t="s">
        <v>1928</v>
      </c>
      <c r="BM167" s="7">
        <v>1</v>
      </c>
      <c r="BN167" s="7">
        <v>1</v>
      </c>
      <c r="BO167" s="4">
        <v>13</v>
      </c>
      <c r="BP167" s="8">
        <v>527.2</v>
      </c>
      <c r="BQ167" s="4"/>
      <c r="BR167" s="8"/>
      <c r="BS167" s="7"/>
      <c r="BT167" s="7"/>
      <c r="BU167" s="2" t="s">
        <v>138</v>
      </c>
      <c r="BV167" s="2" t="s">
        <v>129</v>
      </c>
      <c r="BW167" s="2" t="s">
        <v>694</v>
      </c>
      <c r="BX167" s="2" t="s">
        <v>1929</v>
      </c>
      <c r="BY167" s="2" t="s">
        <v>141</v>
      </c>
      <c r="BZ167" s="2" t="s">
        <v>132</v>
      </c>
      <c r="CA167" s="4">
        <v>23</v>
      </c>
      <c r="CB167" s="8">
        <v>1109.29</v>
      </c>
      <c r="CC167" s="4"/>
      <c r="CD167" s="8"/>
      <c r="CE167" s="7"/>
      <c r="CF167" s="7"/>
      <c r="CG167" s="2" t="s">
        <v>138</v>
      </c>
      <c r="CH167" s="2" t="s">
        <v>129</v>
      </c>
      <c r="CI167" s="2" t="s">
        <v>132</v>
      </c>
      <c r="CJ167" s="2" t="s">
        <v>638</v>
      </c>
      <c r="CK167" s="2" t="s">
        <v>141</v>
      </c>
      <c r="CL167" s="2" t="s">
        <v>132</v>
      </c>
      <c r="CM167" s="4">
        <v>19</v>
      </c>
      <c r="CN167" s="8">
        <v>950.23</v>
      </c>
      <c r="CO167" s="4"/>
      <c r="CP167" s="8"/>
      <c r="CQ167" s="7"/>
      <c r="CR167" s="7"/>
      <c r="CS167" s="2" t="s">
        <v>138</v>
      </c>
      <c r="CT167" s="2" t="s">
        <v>129</v>
      </c>
      <c r="CU167" s="2" t="s">
        <v>545</v>
      </c>
      <c r="CV167" s="2" t="s">
        <v>696</v>
      </c>
      <c r="CW167" s="2" t="s">
        <v>141</v>
      </c>
      <c r="CX167" s="2" t="s">
        <v>132</v>
      </c>
      <c r="CY167" s="4">
        <v>4</v>
      </c>
      <c r="CZ167" s="8">
        <v>193.76</v>
      </c>
      <c r="DA167" s="4"/>
      <c r="DB167" s="8"/>
      <c r="DC167" s="7"/>
      <c r="DD167" s="7"/>
      <c r="DE167" s="2" t="s">
        <v>138</v>
      </c>
      <c r="DF167" s="2" t="s">
        <v>129</v>
      </c>
      <c r="DG167" s="2" t="s">
        <v>1599</v>
      </c>
      <c r="DH167" s="2" t="s">
        <v>155</v>
      </c>
      <c r="DI167" s="2" t="s">
        <v>141</v>
      </c>
      <c r="DJ167" s="2" t="s">
        <v>132</v>
      </c>
      <c r="DK167" s="4">
        <v>1</v>
      </c>
      <c r="DL167" s="8">
        <v>56.99</v>
      </c>
      <c r="DM167" s="4"/>
      <c r="DN167" s="8"/>
      <c r="DO167" s="7"/>
      <c r="DP167" s="7"/>
      <c r="DQ167" s="2" t="s">
        <v>138</v>
      </c>
      <c r="DR167" s="2" t="s">
        <v>129</v>
      </c>
      <c r="DS167" s="2" t="s">
        <v>187</v>
      </c>
      <c r="DT167" s="2" t="s">
        <v>796</v>
      </c>
      <c r="DU167" s="2" t="s">
        <v>141</v>
      </c>
      <c r="DV167" s="2" t="s">
        <v>132</v>
      </c>
      <c r="DW167" s="4">
        <v>6</v>
      </c>
      <c r="DX167" s="8">
        <v>249.12</v>
      </c>
      <c r="DY167" s="4"/>
      <c r="DZ167" s="8"/>
      <c r="EA167" s="7"/>
      <c r="EB167" s="7"/>
      <c r="EC167" s="2" t="s">
        <v>138</v>
      </c>
      <c r="ED167" s="2" t="s">
        <v>129</v>
      </c>
      <c r="EE167" s="2" t="s">
        <v>751</v>
      </c>
      <c r="EF167" s="2" t="s">
        <v>980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168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138</v>
      </c>
      <c r="FB167" s="2" t="s">
        <v>170</v>
      </c>
      <c r="FC167" s="2" t="s">
        <v>1599</v>
      </c>
      <c r="FD167" s="2" t="s">
        <v>155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129</v>
      </c>
      <c r="FO167" s="2" t="s">
        <v>132</v>
      </c>
      <c r="FP167" s="2" t="s">
        <v>132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138</v>
      </c>
      <c r="FZ167" s="2" t="s">
        <v>129</v>
      </c>
      <c r="GA167" s="2" t="s">
        <v>753</v>
      </c>
      <c r="GB167" s="2" t="s">
        <v>1479</v>
      </c>
      <c r="GC167" s="2" t="s">
        <v>141</v>
      </c>
      <c r="GD167" s="2" t="s">
        <v>132</v>
      </c>
      <c r="GE167" s="4">
        <v>1</v>
      </c>
      <c r="GF167" s="8">
        <v>44.04</v>
      </c>
      <c r="GG167" s="4"/>
      <c r="GH167" s="8"/>
      <c r="GI167" s="7"/>
      <c r="GJ167" s="7"/>
      <c r="GK167" s="2" t="s">
        <v>138</v>
      </c>
      <c r="GL167" s="2" t="s">
        <v>129</v>
      </c>
      <c r="GM167" s="2" t="s">
        <v>482</v>
      </c>
      <c r="GN167" s="2" t="s">
        <v>1930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159</v>
      </c>
      <c r="GX167" s="2" t="s">
        <v>129</v>
      </c>
      <c r="GY167" s="2" t="s">
        <v>132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138</v>
      </c>
      <c r="HJ167" s="2" t="s">
        <v>129</v>
      </c>
      <c r="HK167" s="2" t="s">
        <v>1288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129</v>
      </c>
      <c r="HW167" s="2" t="s">
        <v>705</v>
      </c>
      <c r="HX167" s="2" t="s">
        <v>600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153</v>
      </c>
      <c r="IT167" s="2" t="s">
        <v>129</v>
      </c>
      <c r="IU167" s="2" t="s">
        <v>132</v>
      </c>
      <c r="IV167" s="2" t="s">
        <v>132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138</v>
      </c>
      <c r="JF167" s="2" t="s">
        <v>129</v>
      </c>
      <c r="JG167" s="2" t="s">
        <v>1599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159</v>
      </c>
      <c r="KD167" s="2" t="s">
        <v>129</v>
      </c>
      <c r="KE167" s="2" t="s">
        <v>132</v>
      </c>
      <c r="KF167" s="2" t="s">
        <v>132</v>
      </c>
      <c r="KG167" s="2" t="s">
        <v>141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168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169</v>
      </c>
      <c r="LN167" s="2" t="s">
        <v>129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129</v>
      </c>
      <c r="MY167" s="2" t="s">
        <v>132</v>
      </c>
      <c r="MZ167" s="2" t="s">
        <v>132</v>
      </c>
      <c r="NA167" s="2" t="s">
        <v>141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129</v>
      </c>
      <c r="NK167" s="2" t="s">
        <v>132</v>
      </c>
      <c r="NL167" s="2" t="s">
        <v>132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168</v>
      </c>
      <c r="NV167" s="2" t="s">
        <v>170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169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168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169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168</v>
      </c>
      <c r="QP167" s="2" t="s">
        <v>170</v>
      </c>
      <c r="QQ167" s="2" t="s">
        <v>132</v>
      </c>
      <c r="QR167" s="2" t="s">
        <v>132</v>
      </c>
      <c r="QS167" s="2" t="s">
        <v>141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169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169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132</v>
      </c>
    </row>
    <row r="168">
      <c r="A168" s="2" t="s">
        <v>1931</v>
      </c>
      <c r="B168" s="2" t="s">
        <v>121</v>
      </c>
      <c r="C168" s="2" t="s">
        <v>1875</v>
      </c>
      <c r="D168" s="2" t="s">
        <v>510</v>
      </c>
      <c r="E168" s="2" t="s">
        <v>511</v>
      </c>
      <c r="F168" s="2" t="s">
        <v>1932</v>
      </c>
      <c r="G168" s="2" t="s">
        <v>1932</v>
      </c>
      <c r="H168" s="2" t="s">
        <v>1932</v>
      </c>
      <c r="I168" s="2" t="s">
        <v>1933</v>
      </c>
      <c r="J168" s="2" t="s">
        <v>127</v>
      </c>
      <c r="K168" s="2" t="s">
        <v>296</v>
      </c>
      <c r="L168" s="3">
        <v>51.92</v>
      </c>
      <c r="M168" s="3">
        <v>54.52</v>
      </c>
      <c r="N168" s="3">
        <v>114.99</v>
      </c>
      <c r="O168" s="2" t="s">
        <v>129</v>
      </c>
      <c r="P168" s="2" t="s">
        <v>475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180</v>
      </c>
      <c r="V168" s="2" t="s">
        <v>181</v>
      </c>
      <c r="W168" s="2" t="s">
        <v>273</v>
      </c>
      <c r="X168" s="2" t="s">
        <v>1878</v>
      </c>
      <c r="Y168" s="2" t="s">
        <v>1934</v>
      </c>
      <c r="Z168" s="4">
        <v>128</v>
      </c>
      <c r="AA168" s="4">
        <f>=ROUNDDOWN(42.6666666666667,0)</f>
      </c>
      <c r="AB168" s="5">
        <v>3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19</v>
      </c>
      <c r="AQ168" s="8">
        <v>1148.33</v>
      </c>
      <c r="AR168" s="4"/>
      <c r="AS168" s="8"/>
      <c r="AT168" s="7"/>
      <c r="AU168" s="7"/>
      <c r="AV168" s="4">
        <v>19</v>
      </c>
      <c r="AW168" s="8">
        <v>1148.33</v>
      </c>
      <c r="AX168" s="4"/>
      <c r="AY168" s="8"/>
      <c r="AZ168" s="7"/>
      <c r="BA168" s="7"/>
      <c r="BB168" s="7">
        <v>1</v>
      </c>
      <c r="BC168" s="4">
        <v>19</v>
      </c>
      <c r="BD168" s="8">
        <v>1148.33</v>
      </c>
      <c r="BE168" s="4"/>
      <c r="BF168" s="8"/>
      <c r="BG168" s="7"/>
      <c r="BH168" s="7"/>
      <c r="BI168" s="7">
        <v>1</v>
      </c>
      <c r="BJ168" s="4">
        <v>19</v>
      </c>
      <c r="BK168" s="8">
        <v>1148.33</v>
      </c>
      <c r="BL168" s="2" t="s">
        <v>1935</v>
      </c>
      <c r="BM168" s="7">
        <v>1</v>
      </c>
      <c r="BN168" s="7">
        <v>1</v>
      </c>
      <c r="BO168" s="4">
        <v>3</v>
      </c>
      <c r="BP168" s="8">
        <v>162.6</v>
      </c>
      <c r="BQ168" s="4"/>
      <c r="BR168" s="8"/>
      <c r="BS168" s="7"/>
      <c r="BT168" s="7"/>
      <c r="BU168" s="2" t="s">
        <v>138</v>
      </c>
      <c r="BV168" s="2" t="s">
        <v>129</v>
      </c>
      <c r="BW168" s="2" t="s">
        <v>1936</v>
      </c>
      <c r="BX168" s="2" t="s">
        <v>1001</v>
      </c>
      <c r="BY168" s="2" t="s">
        <v>141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210</v>
      </c>
      <c r="CH168" s="2" t="s">
        <v>129</v>
      </c>
      <c r="CI168" s="2" t="s">
        <v>132</v>
      </c>
      <c r="CJ168" s="2" t="s">
        <v>132</v>
      </c>
      <c r="CK168" s="2" t="s">
        <v>141</v>
      </c>
      <c r="CL168" s="2" t="s">
        <v>132</v>
      </c>
      <c r="CM168" s="4">
        <v>2</v>
      </c>
      <c r="CN168" s="8">
        <v>157.66</v>
      </c>
      <c r="CO168" s="4"/>
      <c r="CP168" s="8"/>
      <c r="CQ168" s="7"/>
      <c r="CR168" s="7"/>
      <c r="CS168" s="2" t="s">
        <v>138</v>
      </c>
      <c r="CT168" s="2" t="s">
        <v>129</v>
      </c>
      <c r="CU168" s="2" t="s">
        <v>1934</v>
      </c>
      <c r="CV168" s="2" t="s">
        <v>1937</v>
      </c>
      <c r="CW168" s="2" t="s">
        <v>141</v>
      </c>
      <c r="CX168" s="2" t="s">
        <v>132</v>
      </c>
      <c r="CY168" s="4">
        <v>5</v>
      </c>
      <c r="CZ168" s="8">
        <v>315.6</v>
      </c>
      <c r="DA168" s="4"/>
      <c r="DB168" s="8"/>
      <c r="DC168" s="7"/>
      <c r="DD168" s="7"/>
      <c r="DE168" s="2" t="s">
        <v>138</v>
      </c>
      <c r="DF168" s="2" t="s">
        <v>129</v>
      </c>
      <c r="DG168" s="2" t="s">
        <v>1938</v>
      </c>
      <c r="DH168" s="2" t="s">
        <v>1939</v>
      </c>
      <c r="DI168" s="2" t="s">
        <v>141</v>
      </c>
      <c r="DJ168" s="2" t="s">
        <v>132</v>
      </c>
      <c r="DK168" s="4">
        <v>1</v>
      </c>
      <c r="DL168" s="8">
        <v>70.13</v>
      </c>
      <c r="DM168" s="4"/>
      <c r="DN168" s="8"/>
      <c r="DO168" s="7"/>
      <c r="DP168" s="7"/>
      <c r="DQ168" s="2" t="s">
        <v>138</v>
      </c>
      <c r="DR168" s="2" t="s">
        <v>129</v>
      </c>
      <c r="DS168" s="2" t="s">
        <v>187</v>
      </c>
      <c r="DT168" s="2" t="s">
        <v>544</v>
      </c>
      <c r="DU168" s="2" t="s">
        <v>141</v>
      </c>
      <c r="DV168" s="2" t="s">
        <v>132</v>
      </c>
      <c r="DW168" s="4">
        <v>6</v>
      </c>
      <c r="DX168" s="8">
        <v>324.6</v>
      </c>
      <c r="DY168" s="4"/>
      <c r="DZ168" s="8"/>
      <c r="EA168" s="7"/>
      <c r="EB168" s="7"/>
      <c r="EC168" s="2" t="s">
        <v>138</v>
      </c>
      <c r="ED168" s="2" t="s">
        <v>129</v>
      </c>
      <c r="EE168" s="2" t="s">
        <v>751</v>
      </c>
      <c r="EF168" s="2" t="s">
        <v>825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168</v>
      </c>
      <c r="EP168" s="2" t="s">
        <v>129</v>
      </c>
      <c r="EQ168" s="2" t="s">
        <v>132</v>
      </c>
      <c r="ER168" s="2" t="s">
        <v>132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138</v>
      </c>
      <c r="FB168" s="2" t="s">
        <v>129</v>
      </c>
      <c r="FC168" s="2" t="s">
        <v>1938</v>
      </c>
      <c r="FD168" s="2" t="s">
        <v>997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169</v>
      </c>
      <c r="FN168" s="2" t="s">
        <v>129</v>
      </c>
      <c r="FO168" s="2" t="s">
        <v>132</v>
      </c>
      <c r="FP168" s="2" t="s">
        <v>132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129</v>
      </c>
      <c r="GA168" s="2" t="s">
        <v>753</v>
      </c>
      <c r="GB168" s="2" t="s">
        <v>1049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129</v>
      </c>
      <c r="GM168" s="2" t="s">
        <v>482</v>
      </c>
      <c r="GN168" s="2" t="s">
        <v>132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159</v>
      </c>
      <c r="GX168" s="2" t="s">
        <v>129</v>
      </c>
      <c r="GY168" s="2" t="s">
        <v>132</v>
      </c>
      <c r="GZ168" s="2" t="s">
        <v>132</v>
      </c>
      <c r="HA168" s="2" t="s">
        <v>141</v>
      </c>
      <c r="HB168" s="2" t="s">
        <v>132</v>
      </c>
      <c r="HC168" s="4">
        <v>2</v>
      </c>
      <c r="HD168" s="8">
        <v>117.74</v>
      </c>
      <c r="HE168" s="4"/>
      <c r="HF168" s="8"/>
      <c r="HG168" s="7"/>
      <c r="HH168" s="7"/>
      <c r="HI168" s="2" t="s">
        <v>138</v>
      </c>
      <c r="HJ168" s="2" t="s">
        <v>129</v>
      </c>
      <c r="HK168" s="2" t="s">
        <v>1288</v>
      </c>
      <c r="HL168" s="2" t="s">
        <v>491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129</v>
      </c>
      <c r="HW168" s="2" t="s">
        <v>705</v>
      </c>
      <c r="HX168" s="2" t="s">
        <v>132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168</v>
      </c>
      <c r="IT168" s="2" t="s">
        <v>129</v>
      </c>
      <c r="IU168" s="2" t="s">
        <v>132</v>
      </c>
      <c r="IV168" s="2" t="s">
        <v>132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138</v>
      </c>
      <c r="JF168" s="2" t="s">
        <v>129</v>
      </c>
      <c r="JG168" s="2" t="s">
        <v>1938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159</v>
      </c>
      <c r="KD168" s="2" t="s">
        <v>129</v>
      </c>
      <c r="KE168" s="2" t="s">
        <v>132</v>
      </c>
      <c r="KF168" s="2" t="s">
        <v>132</v>
      </c>
      <c r="KG168" s="2" t="s">
        <v>141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168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169</v>
      </c>
      <c r="LN168" s="2" t="s">
        <v>129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168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129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129</v>
      </c>
      <c r="MY168" s="2" t="s">
        <v>132</v>
      </c>
      <c r="MZ168" s="2" t="s">
        <v>132</v>
      </c>
      <c r="NA168" s="2" t="s">
        <v>141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168</v>
      </c>
      <c r="NV168" s="2" t="s">
        <v>170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169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168</v>
      </c>
      <c r="OT168" s="2" t="s">
        <v>129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169</v>
      </c>
      <c r="PR168" s="2" t="s">
        <v>129</v>
      </c>
      <c r="PS168" s="2" t="s">
        <v>132</v>
      </c>
      <c r="PT168" s="2" t="s">
        <v>132</v>
      </c>
      <c r="PU168" s="2" t="s">
        <v>141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168</v>
      </c>
      <c r="QP168" s="2" t="s">
        <v>170</v>
      </c>
      <c r="QQ168" s="2" t="s">
        <v>132</v>
      </c>
      <c r="QR168" s="2" t="s">
        <v>132</v>
      </c>
      <c r="QS168" s="2" t="s">
        <v>141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169</v>
      </c>
      <c r="RB168" s="2" t="s">
        <v>129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169</v>
      </c>
      <c r="RN168" s="2" t="s">
        <v>129</v>
      </c>
      <c r="RO168" s="2" t="s">
        <v>132</v>
      </c>
      <c r="RP168" s="2" t="s">
        <v>132</v>
      </c>
      <c r="RQ168" s="2" t="s">
        <v>141</v>
      </c>
      <c r="RR168" s="2" t="s">
        <v>132</v>
      </c>
    </row>
    <row r="169">
      <c r="A169" s="2" t="s">
        <v>1940</v>
      </c>
      <c r="B169" s="2" t="s">
        <v>121</v>
      </c>
      <c r="C169" s="2" t="s">
        <v>1875</v>
      </c>
      <c r="D169" s="2" t="s">
        <v>510</v>
      </c>
      <c r="E169" s="2" t="s">
        <v>511</v>
      </c>
      <c r="F169" s="2" t="s">
        <v>1941</v>
      </c>
      <c r="G169" s="2" t="s">
        <v>1941</v>
      </c>
      <c r="H169" s="2" t="s">
        <v>1941</v>
      </c>
      <c r="I169" s="2" t="s">
        <v>955</v>
      </c>
      <c r="J169" s="2" t="s">
        <v>127</v>
      </c>
      <c r="K169" s="2" t="s">
        <v>296</v>
      </c>
      <c r="L169" s="3">
        <v>64.06</v>
      </c>
      <c r="M169" s="3">
        <v>67.26</v>
      </c>
      <c r="N169" s="3">
        <v>139.99</v>
      </c>
      <c r="O169" s="2" t="s">
        <v>129</v>
      </c>
      <c r="P169" s="2" t="s">
        <v>475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132</v>
      </c>
      <c r="V169" s="2" t="s">
        <v>134</v>
      </c>
      <c r="W169" s="2" t="s">
        <v>135</v>
      </c>
      <c r="X169" s="2" t="s">
        <v>1878</v>
      </c>
      <c r="Y169" s="2" t="s">
        <v>1942</v>
      </c>
      <c r="Z169" s="4">
        <v>34</v>
      </c>
      <c r="AA169" s="4">
        <f>=ROUNDDOWN(17,0)</f>
      </c>
      <c r="AB169" s="5">
        <v>2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16</v>
      </c>
      <c r="AQ169" s="8">
        <v>963.05</v>
      </c>
      <c r="AR169" s="4"/>
      <c r="AS169" s="8"/>
      <c r="AT169" s="7"/>
      <c r="AU169" s="7"/>
      <c r="AV169" s="4">
        <v>16</v>
      </c>
      <c r="AW169" s="8">
        <v>963.05</v>
      </c>
      <c r="AX169" s="4"/>
      <c r="AY169" s="8"/>
      <c r="AZ169" s="7"/>
      <c r="BA169" s="7"/>
      <c r="BB169" s="7">
        <v>1</v>
      </c>
      <c r="BC169" s="4">
        <v>16</v>
      </c>
      <c r="BD169" s="8">
        <v>963.05</v>
      </c>
      <c r="BE169" s="4"/>
      <c r="BF169" s="8"/>
      <c r="BG169" s="7"/>
      <c r="BH169" s="7"/>
      <c r="BI169" s="7">
        <v>1</v>
      </c>
      <c r="BJ169" s="4">
        <v>16</v>
      </c>
      <c r="BK169" s="8">
        <v>963.05</v>
      </c>
      <c r="BL169" s="2" t="s">
        <v>1912</v>
      </c>
      <c r="BM169" s="7">
        <v>1</v>
      </c>
      <c r="BN169" s="7">
        <v>1</v>
      </c>
      <c r="BO169" s="4">
        <v>10</v>
      </c>
      <c r="BP169" s="8">
        <v>526</v>
      </c>
      <c r="BQ169" s="4"/>
      <c r="BR169" s="8"/>
      <c r="BS169" s="7"/>
      <c r="BT169" s="7"/>
      <c r="BU169" s="2" t="s">
        <v>138</v>
      </c>
      <c r="BV169" s="2" t="s">
        <v>129</v>
      </c>
      <c r="BW169" s="2" t="s">
        <v>530</v>
      </c>
      <c r="BX169" s="2" t="s">
        <v>1611</v>
      </c>
      <c r="BY169" s="2" t="s">
        <v>141</v>
      </c>
      <c r="BZ169" s="2" t="s">
        <v>132</v>
      </c>
      <c r="CA169" s="4">
        <v>2</v>
      </c>
      <c r="CB169" s="8">
        <v>168.01</v>
      </c>
      <c r="CC169" s="4"/>
      <c r="CD169" s="8"/>
      <c r="CE169" s="7"/>
      <c r="CF169" s="7"/>
      <c r="CG169" s="2" t="s">
        <v>138</v>
      </c>
      <c r="CH169" s="2" t="s">
        <v>129</v>
      </c>
      <c r="CI169" s="2" t="s">
        <v>132</v>
      </c>
      <c r="CJ169" s="2" t="s">
        <v>1943</v>
      </c>
      <c r="CK169" s="2" t="s">
        <v>141</v>
      </c>
      <c r="CL169" s="2" t="s">
        <v>132</v>
      </c>
      <c r="CM169" s="4">
        <v>4</v>
      </c>
      <c r="CN169" s="8">
        <v>269.04</v>
      </c>
      <c r="CO169" s="4"/>
      <c r="CP169" s="8"/>
      <c r="CQ169" s="7"/>
      <c r="CR169" s="7"/>
      <c r="CS169" s="2" t="s">
        <v>138</v>
      </c>
      <c r="CT169" s="2" t="s">
        <v>129</v>
      </c>
      <c r="CU169" s="2" t="s">
        <v>1944</v>
      </c>
      <c r="CV169" s="2" t="s">
        <v>1111</v>
      </c>
      <c r="CW169" s="2" t="s">
        <v>141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129</v>
      </c>
      <c r="DG169" s="2" t="s">
        <v>1945</v>
      </c>
      <c r="DH169" s="2" t="s">
        <v>1537</v>
      </c>
      <c r="DI169" s="2" t="s">
        <v>141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129</v>
      </c>
      <c r="DS169" s="2" t="s">
        <v>187</v>
      </c>
      <c r="DT169" s="2" t="s">
        <v>340</v>
      </c>
      <c r="DU169" s="2" t="s">
        <v>141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138</v>
      </c>
      <c r="ED169" s="2" t="s">
        <v>129</v>
      </c>
      <c r="EE169" s="2" t="s">
        <v>751</v>
      </c>
      <c r="EF169" s="2" t="s">
        <v>754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168</v>
      </c>
      <c r="EP169" s="2" t="s">
        <v>129</v>
      </c>
      <c r="EQ169" s="2" t="s">
        <v>132</v>
      </c>
      <c r="ER169" s="2" t="s">
        <v>132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138</v>
      </c>
      <c r="FB169" s="2" t="s">
        <v>170</v>
      </c>
      <c r="FC169" s="2" t="s">
        <v>255</v>
      </c>
      <c r="FD169" s="2" t="s">
        <v>256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169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138</v>
      </c>
      <c r="FZ169" s="2" t="s">
        <v>129</v>
      </c>
      <c r="GA169" s="2" t="s">
        <v>753</v>
      </c>
      <c r="GB169" s="2" t="s">
        <v>1946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198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129</v>
      </c>
      <c r="GY169" s="2" t="s">
        <v>1116</v>
      </c>
      <c r="GZ169" s="2" t="s">
        <v>1664</v>
      </c>
      <c r="HA169" s="2" t="s">
        <v>141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138</v>
      </c>
      <c r="HJ169" s="2" t="s">
        <v>129</v>
      </c>
      <c r="HK169" s="2" t="s">
        <v>1889</v>
      </c>
      <c r="HL169" s="2" t="s">
        <v>191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129</v>
      </c>
      <c r="HW169" s="2" t="s">
        <v>1578</v>
      </c>
      <c r="HX169" s="2" t="s">
        <v>1947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153</v>
      </c>
      <c r="IT169" s="2" t="s">
        <v>129</v>
      </c>
      <c r="IU169" s="2" t="s">
        <v>132</v>
      </c>
      <c r="IV169" s="2" t="s">
        <v>132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138</v>
      </c>
      <c r="JF169" s="2" t="s">
        <v>129</v>
      </c>
      <c r="JG169" s="2" t="s">
        <v>1181</v>
      </c>
      <c r="JH169" s="2" t="s">
        <v>1948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138</v>
      </c>
      <c r="KD169" s="2" t="s">
        <v>165</v>
      </c>
      <c r="KE169" s="2" t="s">
        <v>1578</v>
      </c>
      <c r="KF169" s="2" t="s">
        <v>1949</v>
      </c>
      <c r="KG169" s="2" t="s">
        <v>141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169</v>
      </c>
      <c r="LN169" s="2" t="s">
        <v>129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169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168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169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170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169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129</v>
      </c>
      <c r="OU169" s="2" t="s">
        <v>132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169</v>
      </c>
      <c r="PR169" s="2" t="s">
        <v>129</v>
      </c>
      <c r="PS169" s="2" t="s">
        <v>132</v>
      </c>
      <c r="PT169" s="2" t="s">
        <v>132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138</v>
      </c>
      <c r="QP169" s="2" t="s">
        <v>170</v>
      </c>
      <c r="QQ169" s="2" t="s">
        <v>1950</v>
      </c>
      <c r="QR169" s="2" t="s">
        <v>132</v>
      </c>
      <c r="QS169" s="2" t="s">
        <v>141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169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138</v>
      </c>
      <c r="RN169" s="2" t="s">
        <v>170</v>
      </c>
      <c r="RO169" s="2" t="s">
        <v>148</v>
      </c>
      <c r="RP169" s="2" t="s">
        <v>436</v>
      </c>
      <c r="RQ169" s="2" t="s">
        <v>141</v>
      </c>
      <c r="RR169" s="2" t="s">
        <v>132</v>
      </c>
    </row>
    <row r="170">
      <c r="A170" s="2" t="s">
        <v>1951</v>
      </c>
      <c r="B170" s="2" t="s">
        <v>121</v>
      </c>
      <c r="C170" s="2" t="s">
        <v>1875</v>
      </c>
      <c r="D170" s="2" t="s">
        <v>510</v>
      </c>
      <c r="E170" s="2" t="s">
        <v>511</v>
      </c>
      <c r="F170" s="2" t="s">
        <v>1952</v>
      </c>
      <c r="G170" s="2" t="s">
        <v>1952</v>
      </c>
      <c r="H170" s="2" t="s">
        <v>1952</v>
      </c>
      <c r="I170" s="2" t="s">
        <v>1953</v>
      </c>
      <c r="J170" s="2" t="s">
        <v>127</v>
      </c>
      <c r="K170" s="2" t="s">
        <v>1954</v>
      </c>
      <c r="L170" s="3">
        <v>90</v>
      </c>
      <c r="M170" s="3">
        <v>94.5</v>
      </c>
      <c r="N170" s="3">
        <v>189.99</v>
      </c>
      <c r="O170" s="2" t="s">
        <v>129</v>
      </c>
      <c r="P170" s="2" t="s">
        <v>385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873</v>
      </c>
      <c r="V170" s="2" t="s">
        <v>181</v>
      </c>
      <c r="W170" s="2" t="s">
        <v>1911</v>
      </c>
      <c r="X170" s="2" t="s">
        <v>132</v>
      </c>
      <c r="Y170" s="2" t="s">
        <v>1955</v>
      </c>
      <c r="Z170" s="4">
        <v>69</v>
      </c>
      <c r="AA170" s="4">
        <f>=ROUNDDOWN(34.5,0)</f>
      </c>
      <c r="AB170" s="5">
        <v>2</v>
      </c>
      <c r="AC170" s="2" t="s">
        <v>132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9</v>
      </c>
      <c r="AQ170" s="8">
        <v>917.8</v>
      </c>
      <c r="AR170" s="4"/>
      <c r="AS170" s="8"/>
      <c r="AT170" s="7"/>
      <c r="AU170" s="7"/>
      <c r="AV170" s="4">
        <v>9</v>
      </c>
      <c r="AW170" s="8">
        <v>917.8</v>
      </c>
      <c r="AX170" s="4"/>
      <c r="AY170" s="8"/>
      <c r="AZ170" s="7"/>
      <c r="BA170" s="7"/>
      <c r="BB170" s="7">
        <v>1</v>
      </c>
      <c r="BC170" s="4">
        <v>9</v>
      </c>
      <c r="BD170" s="8">
        <v>917.8</v>
      </c>
      <c r="BE170" s="4"/>
      <c r="BF170" s="8"/>
      <c r="BG170" s="7"/>
      <c r="BH170" s="7"/>
      <c r="BI170" s="7">
        <v>1</v>
      </c>
      <c r="BJ170" s="4">
        <v>9</v>
      </c>
      <c r="BK170" s="8">
        <v>917.8</v>
      </c>
      <c r="BL170" s="2" t="s">
        <v>713</v>
      </c>
      <c r="BM170" s="7">
        <v>1</v>
      </c>
      <c r="BN170" s="7">
        <v>1</v>
      </c>
      <c r="BO170" s="4">
        <v>1</v>
      </c>
      <c r="BP170" s="8">
        <v>66.15</v>
      </c>
      <c r="BQ170" s="4"/>
      <c r="BR170" s="8"/>
      <c r="BS170" s="7"/>
      <c r="BT170" s="7"/>
      <c r="BU170" s="2" t="s">
        <v>138</v>
      </c>
      <c r="BV170" s="2" t="s">
        <v>129</v>
      </c>
      <c r="BW170" s="2" t="s">
        <v>760</v>
      </c>
      <c r="BX170" s="2" t="s">
        <v>1752</v>
      </c>
      <c r="BY170" s="2" t="s">
        <v>141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129</v>
      </c>
      <c r="CI170" s="2" t="s">
        <v>132</v>
      </c>
      <c r="CJ170" s="2" t="s">
        <v>132</v>
      </c>
      <c r="CK170" s="2" t="s">
        <v>141</v>
      </c>
      <c r="CL170" s="2" t="s">
        <v>132</v>
      </c>
      <c r="CM170" s="4">
        <v>7</v>
      </c>
      <c r="CN170" s="8">
        <v>745.81</v>
      </c>
      <c r="CO170" s="4"/>
      <c r="CP170" s="8"/>
      <c r="CQ170" s="7"/>
      <c r="CR170" s="7"/>
      <c r="CS170" s="2" t="s">
        <v>138</v>
      </c>
      <c r="CT170" s="2" t="s">
        <v>129</v>
      </c>
      <c r="CU170" s="2" t="s">
        <v>1350</v>
      </c>
      <c r="CV170" s="2" t="s">
        <v>1073</v>
      </c>
      <c r="CW170" s="2" t="s">
        <v>141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129</v>
      </c>
      <c r="DG170" s="2" t="s">
        <v>1956</v>
      </c>
      <c r="DH170" s="2" t="s">
        <v>132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129</v>
      </c>
      <c r="DS170" s="2" t="s">
        <v>396</v>
      </c>
      <c r="DT170" s="2" t="s">
        <v>132</v>
      </c>
      <c r="DU170" s="2" t="s">
        <v>141</v>
      </c>
      <c r="DV170" s="2" t="s">
        <v>132</v>
      </c>
      <c r="DW170" s="4">
        <v>1</v>
      </c>
      <c r="DX170" s="8">
        <v>105.84</v>
      </c>
      <c r="DY170" s="4"/>
      <c r="DZ170" s="8"/>
      <c r="EA170" s="7"/>
      <c r="EB170" s="7"/>
      <c r="EC170" s="2" t="s">
        <v>138</v>
      </c>
      <c r="ED170" s="2" t="s">
        <v>129</v>
      </c>
      <c r="EE170" s="2" t="s">
        <v>1957</v>
      </c>
      <c r="EF170" s="2" t="s">
        <v>390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168</v>
      </c>
      <c r="EP170" s="2" t="s">
        <v>129</v>
      </c>
      <c r="EQ170" s="2" t="s">
        <v>132</v>
      </c>
      <c r="ER170" s="2" t="s">
        <v>132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481</v>
      </c>
      <c r="FB170" s="2" t="s">
        <v>129</v>
      </c>
      <c r="FC170" s="2" t="s">
        <v>132</v>
      </c>
      <c r="FD170" s="2" t="s">
        <v>132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169</v>
      </c>
      <c r="FN170" s="2" t="s">
        <v>129</v>
      </c>
      <c r="FO170" s="2" t="s">
        <v>132</v>
      </c>
      <c r="FP170" s="2" t="s">
        <v>132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210</v>
      </c>
      <c r="FZ170" s="2" t="s">
        <v>129</v>
      </c>
      <c r="GA170" s="2" t="s">
        <v>132</v>
      </c>
      <c r="GB170" s="2" t="s">
        <v>132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129</v>
      </c>
      <c r="GM170" s="2" t="s">
        <v>399</v>
      </c>
      <c r="GN170" s="2" t="s">
        <v>132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159</v>
      </c>
      <c r="GX170" s="2" t="s">
        <v>129</v>
      </c>
      <c r="GY170" s="2" t="s">
        <v>132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210</v>
      </c>
      <c r="HJ170" s="2" t="s">
        <v>129</v>
      </c>
      <c r="HK170" s="2" t="s">
        <v>132</v>
      </c>
      <c r="HL170" s="2" t="s">
        <v>132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138</v>
      </c>
      <c r="HV170" s="2" t="s">
        <v>129</v>
      </c>
      <c r="HW170" s="2" t="s">
        <v>724</v>
      </c>
      <c r="HX170" s="2" t="s">
        <v>132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132</v>
      </c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168</v>
      </c>
      <c r="IT170" s="2" t="s">
        <v>129</v>
      </c>
      <c r="IU170" s="2" t="s">
        <v>132</v>
      </c>
      <c r="IV170" s="2" t="s">
        <v>132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138</v>
      </c>
      <c r="JF170" s="2" t="s">
        <v>129</v>
      </c>
      <c r="JG170" s="2" t="s">
        <v>1350</v>
      </c>
      <c r="JH170" s="2" t="s">
        <v>132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132</v>
      </c>
      <c r="JR170" s="2" t="s">
        <v>132</v>
      </c>
      <c r="JS170" s="2" t="s">
        <v>132</v>
      </c>
      <c r="JT170" s="2" t="s">
        <v>132</v>
      </c>
      <c r="JU170" s="2" t="s">
        <v>132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168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169</v>
      </c>
      <c r="LN170" s="2" t="s">
        <v>129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168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168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129</v>
      </c>
      <c r="NK170" s="2" t="s">
        <v>132</v>
      </c>
      <c r="NL170" s="2" t="s">
        <v>132</v>
      </c>
      <c r="NM170" s="2" t="s">
        <v>141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168</v>
      </c>
      <c r="OT170" s="2" t="s">
        <v>129</v>
      </c>
      <c r="OU170" s="2" t="s">
        <v>132</v>
      </c>
      <c r="OV170" s="2" t="s">
        <v>132</v>
      </c>
      <c r="OW170" s="2" t="s">
        <v>141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168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169</v>
      </c>
      <c r="PR170" s="2" t="s">
        <v>129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168</v>
      </c>
      <c r="QD170" s="2" t="s">
        <v>129</v>
      </c>
      <c r="QE170" s="2" t="s">
        <v>132</v>
      </c>
      <c r="QF170" s="2" t="s">
        <v>132</v>
      </c>
      <c r="QG170" s="2" t="s">
        <v>141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169</v>
      </c>
      <c r="RB170" s="2" t="s">
        <v>129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169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132</v>
      </c>
    </row>
    <row r="171">
      <c r="A171" s="2" t="s">
        <v>1958</v>
      </c>
      <c r="B171" s="2" t="s">
        <v>121</v>
      </c>
      <c r="C171" s="2" t="s">
        <v>1875</v>
      </c>
      <c r="D171" s="2" t="s">
        <v>510</v>
      </c>
      <c r="E171" s="2" t="s">
        <v>511</v>
      </c>
      <c r="F171" s="2" t="s">
        <v>1959</v>
      </c>
      <c r="G171" s="2" t="s">
        <v>1959</v>
      </c>
      <c r="H171" s="2" t="s">
        <v>1959</v>
      </c>
      <c r="I171" s="2" t="s">
        <v>1960</v>
      </c>
      <c r="J171" s="2" t="s">
        <v>127</v>
      </c>
      <c r="K171" s="2" t="s">
        <v>645</v>
      </c>
      <c r="L171" s="3">
        <v>63</v>
      </c>
      <c r="M171" s="3">
        <v>66.15</v>
      </c>
      <c r="N171" s="3">
        <v>129.99</v>
      </c>
      <c r="O171" s="2" t="s">
        <v>129</v>
      </c>
      <c r="P171" s="2" t="s">
        <v>385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180</v>
      </c>
      <c r="V171" s="2" t="s">
        <v>181</v>
      </c>
      <c r="W171" s="2" t="s">
        <v>1911</v>
      </c>
      <c r="X171" s="2" t="s">
        <v>712</v>
      </c>
      <c r="Y171" s="2" t="s">
        <v>1131</v>
      </c>
      <c r="Z171" s="4">
        <v>87</v>
      </c>
      <c r="AA171" s="4">
        <f>=ROUNDDOWN(43.5,0)</f>
      </c>
      <c r="AB171" s="5">
        <v>2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10</v>
      </c>
      <c r="AQ171" s="8">
        <v>677.73</v>
      </c>
      <c r="AR171" s="4"/>
      <c r="AS171" s="8"/>
      <c r="AT171" s="7"/>
      <c r="AU171" s="7"/>
      <c r="AV171" s="4">
        <v>10</v>
      </c>
      <c r="AW171" s="8">
        <v>677.73</v>
      </c>
      <c r="AX171" s="4"/>
      <c r="AY171" s="8"/>
      <c r="AZ171" s="7"/>
      <c r="BA171" s="7"/>
      <c r="BB171" s="7">
        <v>1</v>
      </c>
      <c r="BC171" s="4">
        <v>10</v>
      </c>
      <c r="BD171" s="8">
        <v>677.73</v>
      </c>
      <c r="BE171" s="4"/>
      <c r="BF171" s="8"/>
      <c r="BG171" s="7"/>
      <c r="BH171" s="7"/>
      <c r="BI171" s="7">
        <v>1</v>
      </c>
      <c r="BJ171" s="4">
        <v>10</v>
      </c>
      <c r="BK171" s="8">
        <v>677.73</v>
      </c>
      <c r="BL171" s="2" t="s">
        <v>1961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138</v>
      </c>
      <c r="BV171" s="2" t="s">
        <v>129</v>
      </c>
      <c r="BW171" s="2" t="s">
        <v>640</v>
      </c>
      <c r="BX171" s="2" t="s">
        <v>132</v>
      </c>
      <c r="BY171" s="2" t="s">
        <v>141</v>
      </c>
      <c r="BZ171" s="2" t="s">
        <v>132</v>
      </c>
      <c r="CA171" s="4">
        <v>1</v>
      </c>
      <c r="CB171" s="8">
        <v>72.45</v>
      </c>
      <c r="CC171" s="4"/>
      <c r="CD171" s="8"/>
      <c r="CE171" s="7"/>
      <c r="CF171" s="7"/>
      <c r="CG171" s="2" t="s">
        <v>138</v>
      </c>
      <c r="CH171" s="2" t="s">
        <v>129</v>
      </c>
      <c r="CI171" s="2" t="s">
        <v>132</v>
      </c>
      <c r="CJ171" s="2" t="s">
        <v>391</v>
      </c>
      <c r="CK171" s="2" t="s">
        <v>141</v>
      </c>
      <c r="CL171" s="2" t="s">
        <v>132</v>
      </c>
      <c r="CM171" s="4">
        <v>6</v>
      </c>
      <c r="CN171" s="8">
        <v>396.9</v>
      </c>
      <c r="CO171" s="4"/>
      <c r="CP171" s="8"/>
      <c r="CQ171" s="7"/>
      <c r="CR171" s="7"/>
      <c r="CS171" s="2" t="s">
        <v>138</v>
      </c>
      <c r="CT171" s="2" t="s">
        <v>129</v>
      </c>
      <c r="CU171" s="2" t="s">
        <v>1132</v>
      </c>
      <c r="CV171" s="2" t="s">
        <v>397</v>
      </c>
      <c r="CW171" s="2" t="s">
        <v>141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129</v>
      </c>
      <c r="DG171" s="2" t="s">
        <v>640</v>
      </c>
      <c r="DH171" s="2" t="s">
        <v>1962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129</v>
      </c>
      <c r="DS171" s="2" t="s">
        <v>396</v>
      </c>
      <c r="DT171" s="2" t="s">
        <v>132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129</v>
      </c>
      <c r="EE171" s="2" t="s">
        <v>639</v>
      </c>
      <c r="EF171" s="2" t="s">
        <v>132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168</v>
      </c>
      <c r="EP171" s="2" t="s">
        <v>129</v>
      </c>
      <c r="EQ171" s="2" t="s">
        <v>132</v>
      </c>
      <c r="ER171" s="2" t="s">
        <v>132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481</v>
      </c>
      <c r="FB171" s="2" t="s">
        <v>129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169</v>
      </c>
      <c r="FN171" s="2" t="s">
        <v>129</v>
      </c>
      <c r="FO171" s="2" t="s">
        <v>132</v>
      </c>
      <c r="FP171" s="2" t="s">
        <v>132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153</v>
      </c>
      <c r="FZ171" s="2" t="s">
        <v>129</v>
      </c>
      <c r="GA171" s="2" t="s">
        <v>132</v>
      </c>
      <c r="GB171" s="2" t="s">
        <v>132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168</v>
      </c>
      <c r="GL171" s="2" t="s">
        <v>129</v>
      </c>
      <c r="GM171" s="2" t="s">
        <v>132</v>
      </c>
      <c r="GN171" s="2" t="s">
        <v>132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168</v>
      </c>
      <c r="GX171" s="2" t="s">
        <v>129</v>
      </c>
      <c r="GY171" s="2" t="s">
        <v>132</v>
      </c>
      <c r="GZ171" s="2" t="s">
        <v>132</v>
      </c>
      <c r="HA171" s="2" t="s">
        <v>141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210</v>
      </c>
      <c r="HJ171" s="2" t="s">
        <v>129</v>
      </c>
      <c r="HK171" s="2" t="s">
        <v>132</v>
      </c>
      <c r="HL171" s="2" t="s">
        <v>132</v>
      </c>
      <c r="HM171" s="2" t="s">
        <v>141</v>
      </c>
      <c r="HN171" s="2" t="s">
        <v>132</v>
      </c>
      <c r="HO171" s="4">
        <v>3</v>
      </c>
      <c r="HP171" s="8">
        <v>208.38</v>
      </c>
      <c r="HQ171" s="4"/>
      <c r="HR171" s="8"/>
      <c r="HS171" s="7"/>
      <c r="HT171" s="7"/>
      <c r="HU171" s="2" t="s">
        <v>138</v>
      </c>
      <c r="HV171" s="2" t="s">
        <v>129</v>
      </c>
      <c r="HW171" s="2" t="s">
        <v>400</v>
      </c>
      <c r="HX171" s="2" t="s">
        <v>641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138</v>
      </c>
      <c r="IH171" s="2" t="s">
        <v>129</v>
      </c>
      <c r="II171" s="2" t="s">
        <v>1132</v>
      </c>
      <c r="IJ171" s="2" t="s">
        <v>132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168</v>
      </c>
      <c r="IT171" s="2" t="s">
        <v>129</v>
      </c>
      <c r="IU171" s="2" t="s">
        <v>132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138</v>
      </c>
      <c r="JF171" s="2" t="s">
        <v>129</v>
      </c>
      <c r="JG171" s="2" t="s">
        <v>1132</v>
      </c>
      <c r="JH171" s="2" t="s">
        <v>132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168</v>
      </c>
      <c r="JR171" s="2" t="s">
        <v>129</v>
      </c>
      <c r="JS171" s="2" t="s">
        <v>132</v>
      </c>
      <c r="JT171" s="2" t="s">
        <v>132</v>
      </c>
      <c r="JU171" s="2" t="s">
        <v>141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168</v>
      </c>
      <c r="KP171" s="2" t="s">
        <v>129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169</v>
      </c>
      <c r="LN171" s="2" t="s">
        <v>129</v>
      </c>
      <c r="LO171" s="2" t="s">
        <v>132</v>
      </c>
      <c r="LP171" s="2" t="s">
        <v>132</v>
      </c>
      <c r="LQ171" s="2" t="s">
        <v>141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168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168</v>
      </c>
      <c r="ML171" s="2" t="s">
        <v>129</v>
      </c>
      <c r="MM171" s="2" t="s">
        <v>132</v>
      </c>
      <c r="MN171" s="2" t="s">
        <v>132</v>
      </c>
      <c r="MO171" s="2" t="s">
        <v>141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129</v>
      </c>
      <c r="NK171" s="2" t="s">
        <v>132</v>
      </c>
      <c r="NL171" s="2" t="s">
        <v>132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168</v>
      </c>
      <c r="NV171" s="2" t="s">
        <v>129</v>
      </c>
      <c r="NW171" s="2" t="s">
        <v>132</v>
      </c>
      <c r="NX171" s="2" t="s">
        <v>132</v>
      </c>
      <c r="NY171" s="2" t="s">
        <v>141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169</v>
      </c>
      <c r="OH171" s="2" t="s">
        <v>129</v>
      </c>
      <c r="OI171" s="2" t="s">
        <v>132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168</v>
      </c>
      <c r="OT171" s="2" t="s">
        <v>129</v>
      </c>
      <c r="OU171" s="2" t="s">
        <v>132</v>
      </c>
      <c r="OV171" s="2" t="s">
        <v>132</v>
      </c>
      <c r="OW171" s="2" t="s">
        <v>141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168</v>
      </c>
      <c r="PF171" s="2" t="s">
        <v>129</v>
      </c>
      <c r="PG171" s="2" t="s">
        <v>132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169</v>
      </c>
      <c r="PR171" s="2" t="s">
        <v>129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168</v>
      </c>
      <c r="QD171" s="2" t="s">
        <v>129</v>
      </c>
      <c r="QE171" s="2" t="s">
        <v>132</v>
      </c>
      <c r="QF171" s="2" t="s">
        <v>132</v>
      </c>
      <c r="QG171" s="2" t="s">
        <v>141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169</v>
      </c>
      <c r="RB171" s="2" t="s">
        <v>129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169</v>
      </c>
      <c r="RN171" s="2" t="s">
        <v>129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1963</v>
      </c>
      <c r="B172" s="2" t="s">
        <v>121</v>
      </c>
      <c r="C172" s="2" t="s">
        <v>1875</v>
      </c>
      <c r="D172" s="2" t="s">
        <v>510</v>
      </c>
      <c r="E172" s="2" t="s">
        <v>511</v>
      </c>
      <c r="F172" s="2" t="s">
        <v>1964</v>
      </c>
      <c r="G172" s="2" t="s">
        <v>1964</v>
      </c>
      <c r="H172" s="2" t="s">
        <v>1964</v>
      </c>
      <c r="I172" s="2" t="s">
        <v>1965</v>
      </c>
      <c r="J172" s="2" t="s">
        <v>127</v>
      </c>
      <c r="K172" s="2" t="s">
        <v>270</v>
      </c>
      <c r="L172" s="3">
        <v>45</v>
      </c>
      <c r="M172" s="3">
        <v>47.25</v>
      </c>
      <c r="N172" s="3">
        <v>104.99</v>
      </c>
      <c r="O172" s="2" t="s">
        <v>129</v>
      </c>
      <c r="P172" s="2" t="s">
        <v>475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180</v>
      </c>
      <c r="V172" s="2" t="s">
        <v>181</v>
      </c>
      <c r="W172" s="2" t="s">
        <v>273</v>
      </c>
      <c r="X172" s="2" t="s">
        <v>1911</v>
      </c>
      <c r="Y172" s="2" t="s">
        <v>934</v>
      </c>
      <c r="Z172" s="4">
        <v>97</v>
      </c>
      <c r="AA172" s="4">
        <f>=ROUNDDOWN(48.5,0)</f>
      </c>
      <c r="AB172" s="5">
        <v>2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9</v>
      </c>
      <c r="AQ172" s="8">
        <v>474.26</v>
      </c>
      <c r="AR172" s="4"/>
      <c r="AS172" s="8"/>
      <c r="AT172" s="7"/>
      <c r="AU172" s="7"/>
      <c r="AV172" s="4">
        <v>9</v>
      </c>
      <c r="AW172" s="8">
        <v>474.26</v>
      </c>
      <c r="AX172" s="4"/>
      <c r="AY172" s="8"/>
      <c r="AZ172" s="7"/>
      <c r="BA172" s="7"/>
      <c r="BB172" s="7">
        <v>1</v>
      </c>
      <c r="BC172" s="4">
        <v>9</v>
      </c>
      <c r="BD172" s="8">
        <v>474.26</v>
      </c>
      <c r="BE172" s="4"/>
      <c r="BF172" s="8"/>
      <c r="BG172" s="7"/>
      <c r="BH172" s="7"/>
      <c r="BI172" s="7">
        <v>1</v>
      </c>
      <c r="BJ172" s="4">
        <v>9</v>
      </c>
      <c r="BK172" s="8">
        <v>474.26</v>
      </c>
      <c r="BL172" s="2" t="s">
        <v>1966</v>
      </c>
      <c r="BM172" s="7">
        <v>1</v>
      </c>
      <c r="BN172" s="7">
        <v>1</v>
      </c>
      <c r="BO172" s="4">
        <v>2</v>
      </c>
      <c r="BP172" s="8">
        <v>89.36</v>
      </c>
      <c r="BQ172" s="4"/>
      <c r="BR172" s="8"/>
      <c r="BS172" s="7"/>
      <c r="BT172" s="7"/>
      <c r="BU172" s="2" t="s">
        <v>138</v>
      </c>
      <c r="BV172" s="2" t="s">
        <v>129</v>
      </c>
      <c r="BW172" s="2" t="s">
        <v>936</v>
      </c>
      <c r="BX172" s="2" t="s">
        <v>1763</v>
      </c>
      <c r="BY172" s="2" t="s">
        <v>141</v>
      </c>
      <c r="BZ172" s="2" t="s">
        <v>132</v>
      </c>
      <c r="CA172" s="4">
        <v>2</v>
      </c>
      <c r="CB172" s="8">
        <v>103.5</v>
      </c>
      <c r="CC172" s="4"/>
      <c r="CD172" s="8"/>
      <c r="CE172" s="7"/>
      <c r="CF172" s="7"/>
      <c r="CG172" s="2" t="s">
        <v>138</v>
      </c>
      <c r="CH172" s="2" t="s">
        <v>129</v>
      </c>
      <c r="CI172" s="2" t="s">
        <v>132</v>
      </c>
      <c r="CJ172" s="2" t="s">
        <v>1967</v>
      </c>
      <c r="CK172" s="2" t="s">
        <v>141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138</v>
      </c>
      <c r="CT172" s="2" t="s">
        <v>129</v>
      </c>
      <c r="CU172" s="2" t="s">
        <v>934</v>
      </c>
      <c r="CV172" s="2" t="s">
        <v>1968</v>
      </c>
      <c r="CW172" s="2" t="s">
        <v>141</v>
      </c>
      <c r="CX172" s="2" t="s">
        <v>132</v>
      </c>
      <c r="CY172" s="4">
        <v>1</v>
      </c>
      <c r="CZ172" s="8">
        <v>57.75</v>
      </c>
      <c r="DA172" s="4"/>
      <c r="DB172" s="8"/>
      <c r="DC172" s="7"/>
      <c r="DD172" s="7"/>
      <c r="DE172" s="2" t="s">
        <v>138</v>
      </c>
      <c r="DF172" s="2" t="s">
        <v>129</v>
      </c>
      <c r="DG172" s="2" t="s">
        <v>824</v>
      </c>
      <c r="DH172" s="2" t="s">
        <v>1807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129</v>
      </c>
      <c r="DS172" s="2" t="s">
        <v>396</v>
      </c>
      <c r="DT172" s="2" t="s">
        <v>132</v>
      </c>
      <c r="DU172" s="2" t="s">
        <v>141</v>
      </c>
      <c r="DV172" s="2" t="s">
        <v>132</v>
      </c>
      <c r="DW172" s="4">
        <v>3</v>
      </c>
      <c r="DX172" s="8">
        <v>176.4</v>
      </c>
      <c r="DY172" s="4"/>
      <c r="DZ172" s="8"/>
      <c r="EA172" s="7"/>
      <c r="EB172" s="7"/>
      <c r="EC172" s="2" t="s">
        <v>138</v>
      </c>
      <c r="ED172" s="2" t="s">
        <v>129</v>
      </c>
      <c r="EE172" s="2" t="s">
        <v>939</v>
      </c>
      <c r="EF172" s="2" t="s">
        <v>1924</v>
      </c>
      <c r="EG172" s="2" t="s">
        <v>141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168</v>
      </c>
      <c r="EP172" s="2" t="s">
        <v>129</v>
      </c>
      <c r="EQ172" s="2" t="s">
        <v>132</v>
      </c>
      <c r="ER172" s="2" t="s">
        <v>132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481</v>
      </c>
      <c r="FB172" s="2" t="s">
        <v>129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169</v>
      </c>
      <c r="FN172" s="2" t="s">
        <v>129</v>
      </c>
      <c r="FO172" s="2" t="s">
        <v>132</v>
      </c>
      <c r="FP172" s="2" t="s">
        <v>132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138</v>
      </c>
      <c r="FZ172" s="2" t="s">
        <v>129</v>
      </c>
      <c r="GA172" s="2" t="s">
        <v>1281</v>
      </c>
      <c r="GB172" s="2" t="s">
        <v>1563</v>
      </c>
      <c r="GC172" s="2" t="s">
        <v>141</v>
      </c>
      <c r="GD172" s="2" t="s">
        <v>132</v>
      </c>
      <c r="GE172" s="4">
        <v>1</v>
      </c>
      <c r="GF172" s="8">
        <v>47.25</v>
      </c>
      <c r="GG172" s="4"/>
      <c r="GH172" s="8"/>
      <c r="GI172" s="7"/>
      <c r="GJ172" s="7"/>
      <c r="GK172" s="2" t="s">
        <v>138</v>
      </c>
      <c r="GL172" s="2" t="s">
        <v>129</v>
      </c>
      <c r="GM172" s="2" t="s">
        <v>482</v>
      </c>
      <c r="GN172" s="2" t="s">
        <v>492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159</v>
      </c>
      <c r="GX172" s="2" t="s">
        <v>129</v>
      </c>
      <c r="GY172" s="2" t="s">
        <v>132</v>
      </c>
      <c r="GZ172" s="2" t="s">
        <v>132</v>
      </c>
      <c r="HA172" s="2" t="s">
        <v>141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138</v>
      </c>
      <c r="HJ172" s="2" t="s">
        <v>129</v>
      </c>
      <c r="HK172" s="2" t="s">
        <v>484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129</v>
      </c>
      <c r="HW172" s="2" t="s">
        <v>668</v>
      </c>
      <c r="HX172" s="2" t="s">
        <v>479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132</v>
      </c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168</v>
      </c>
      <c r="IT172" s="2" t="s">
        <v>129</v>
      </c>
      <c r="IU172" s="2" t="s">
        <v>132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138</v>
      </c>
      <c r="JF172" s="2" t="s">
        <v>129</v>
      </c>
      <c r="JG172" s="2" t="s">
        <v>824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168</v>
      </c>
      <c r="KD172" s="2" t="s">
        <v>129</v>
      </c>
      <c r="KE172" s="2" t="s">
        <v>132</v>
      </c>
      <c r="KF172" s="2" t="s">
        <v>132</v>
      </c>
      <c r="KG172" s="2" t="s">
        <v>141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168</v>
      </c>
      <c r="KP172" s="2" t="s">
        <v>129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169</v>
      </c>
      <c r="LN172" s="2" t="s">
        <v>129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168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168</v>
      </c>
      <c r="ML172" s="2" t="s">
        <v>129</v>
      </c>
      <c r="MM172" s="2" t="s">
        <v>132</v>
      </c>
      <c r="MN172" s="2" t="s">
        <v>132</v>
      </c>
      <c r="MO172" s="2" t="s">
        <v>141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129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169</v>
      </c>
      <c r="OH172" s="2" t="s">
        <v>129</v>
      </c>
      <c r="OI172" s="2" t="s">
        <v>132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168</v>
      </c>
      <c r="OT172" s="2" t="s">
        <v>129</v>
      </c>
      <c r="OU172" s="2" t="s">
        <v>132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169</v>
      </c>
      <c r="PR172" s="2" t="s">
        <v>129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168</v>
      </c>
      <c r="QD172" s="2" t="s">
        <v>129</v>
      </c>
      <c r="QE172" s="2" t="s">
        <v>132</v>
      </c>
      <c r="QF172" s="2" t="s">
        <v>132</v>
      </c>
      <c r="QG172" s="2" t="s">
        <v>141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169</v>
      </c>
      <c r="RB172" s="2" t="s">
        <v>129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169</v>
      </c>
      <c r="RN172" s="2" t="s">
        <v>129</v>
      </c>
      <c r="RO172" s="2" t="s">
        <v>132</v>
      </c>
      <c r="RP172" s="2" t="s">
        <v>132</v>
      </c>
      <c r="RQ172" s="2" t="s">
        <v>141</v>
      </c>
      <c r="RR172" s="2" t="s">
        <v>132</v>
      </c>
    </row>
    <row r="173">
      <c r="A173" s="2" t="s">
        <v>1969</v>
      </c>
      <c r="B173" s="2" t="s">
        <v>121</v>
      </c>
      <c r="C173" s="2" t="s">
        <v>1875</v>
      </c>
      <c r="D173" s="2" t="s">
        <v>510</v>
      </c>
      <c r="E173" s="2" t="s">
        <v>511</v>
      </c>
      <c r="F173" s="2" t="s">
        <v>1970</v>
      </c>
      <c r="G173" s="2" t="s">
        <v>1970</v>
      </c>
      <c r="H173" s="2" t="s">
        <v>1970</v>
      </c>
      <c r="I173" s="2" t="s">
        <v>1971</v>
      </c>
      <c r="J173" s="2" t="s">
        <v>127</v>
      </c>
      <c r="K173" s="2" t="s">
        <v>908</v>
      </c>
      <c r="L173" s="3">
        <v>48.75</v>
      </c>
      <c r="M173" s="3">
        <v>51.19</v>
      </c>
      <c r="N173" s="3">
        <v>99.99</v>
      </c>
      <c r="O173" s="2" t="s">
        <v>129</v>
      </c>
      <c r="P173" s="2" t="s">
        <v>385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180</v>
      </c>
      <c r="V173" s="2" t="s">
        <v>181</v>
      </c>
      <c r="W173" s="2" t="s">
        <v>332</v>
      </c>
      <c r="X173" s="2" t="s">
        <v>1884</v>
      </c>
      <c r="Y173" s="2" t="s">
        <v>702</v>
      </c>
      <c r="Z173" s="4">
        <v>61</v>
      </c>
      <c r="AA173" s="4">
        <f>=ROUNDDOWN(46.9230769230769,0)</f>
      </c>
      <c r="AB173" s="5">
        <v>1.3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7</v>
      </c>
      <c r="AQ173" s="8">
        <v>387.55</v>
      </c>
      <c r="AR173" s="4"/>
      <c r="AS173" s="8"/>
      <c r="AT173" s="7"/>
      <c r="AU173" s="7"/>
      <c r="AV173" s="4">
        <v>7</v>
      </c>
      <c r="AW173" s="8">
        <v>387.55</v>
      </c>
      <c r="AX173" s="4"/>
      <c r="AY173" s="8"/>
      <c r="AZ173" s="7"/>
      <c r="BA173" s="7"/>
      <c r="BB173" s="7">
        <v>1</v>
      </c>
      <c r="BC173" s="4">
        <v>7</v>
      </c>
      <c r="BD173" s="8">
        <v>387.55</v>
      </c>
      <c r="BE173" s="4"/>
      <c r="BF173" s="8"/>
      <c r="BG173" s="7"/>
      <c r="BH173" s="7"/>
      <c r="BI173" s="7">
        <v>1</v>
      </c>
      <c r="BJ173" s="4">
        <v>7</v>
      </c>
      <c r="BK173" s="8">
        <v>387.55</v>
      </c>
      <c r="BL173" s="2" t="s">
        <v>1972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138</v>
      </c>
      <c r="BV173" s="2" t="s">
        <v>129</v>
      </c>
      <c r="BW173" s="2" t="s">
        <v>1973</v>
      </c>
      <c r="BX173" s="2" t="s">
        <v>1278</v>
      </c>
      <c r="BY173" s="2" t="s">
        <v>141</v>
      </c>
      <c r="BZ173" s="2" t="s">
        <v>132</v>
      </c>
      <c r="CA173" s="4">
        <v>6</v>
      </c>
      <c r="CB173" s="8">
        <v>336.36</v>
      </c>
      <c r="CC173" s="4"/>
      <c r="CD173" s="8"/>
      <c r="CE173" s="7"/>
      <c r="CF173" s="7"/>
      <c r="CG173" s="2" t="s">
        <v>138</v>
      </c>
      <c r="CH173" s="2" t="s">
        <v>129</v>
      </c>
      <c r="CI173" s="2" t="s">
        <v>132</v>
      </c>
      <c r="CJ173" s="2" t="s">
        <v>639</v>
      </c>
      <c r="CK173" s="2" t="s">
        <v>141</v>
      </c>
      <c r="CL173" s="2" t="s">
        <v>132</v>
      </c>
      <c r="CM173" s="4">
        <v>1</v>
      </c>
      <c r="CN173" s="8">
        <v>51.19</v>
      </c>
      <c r="CO173" s="4"/>
      <c r="CP173" s="8"/>
      <c r="CQ173" s="7"/>
      <c r="CR173" s="7"/>
      <c r="CS173" s="2" t="s">
        <v>138</v>
      </c>
      <c r="CT173" s="2" t="s">
        <v>129</v>
      </c>
      <c r="CU173" s="2" t="s">
        <v>479</v>
      </c>
      <c r="CV173" s="2" t="s">
        <v>647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129</v>
      </c>
      <c r="DG173" s="2" t="s">
        <v>1974</v>
      </c>
      <c r="DH173" s="2" t="s">
        <v>1419</v>
      </c>
      <c r="DI173" s="2" t="s">
        <v>141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129</v>
      </c>
      <c r="DS173" s="2" t="s">
        <v>396</v>
      </c>
      <c r="DT173" s="2" t="s">
        <v>132</v>
      </c>
      <c r="DU173" s="2" t="s">
        <v>141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138</v>
      </c>
      <c r="ED173" s="2" t="s">
        <v>129</v>
      </c>
      <c r="EE173" s="2" t="s">
        <v>1957</v>
      </c>
      <c r="EF173" s="2" t="s">
        <v>132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168</v>
      </c>
      <c r="EP173" s="2" t="s">
        <v>129</v>
      </c>
      <c r="EQ173" s="2" t="s">
        <v>132</v>
      </c>
      <c r="ER173" s="2" t="s">
        <v>132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153</v>
      </c>
      <c r="FB173" s="2" t="s">
        <v>129</v>
      </c>
      <c r="FC173" s="2" t="s">
        <v>132</v>
      </c>
      <c r="FD173" s="2" t="s">
        <v>132</v>
      </c>
      <c r="FE173" s="2" t="s">
        <v>141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169</v>
      </c>
      <c r="FN173" s="2" t="s">
        <v>129</v>
      </c>
      <c r="FO173" s="2" t="s">
        <v>132</v>
      </c>
      <c r="FP173" s="2" t="s">
        <v>132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129</v>
      </c>
      <c r="GA173" s="2" t="s">
        <v>1281</v>
      </c>
      <c r="GB173" s="2" t="s">
        <v>1975</v>
      </c>
      <c r="GC173" s="2" t="s">
        <v>141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129</v>
      </c>
      <c r="GM173" s="2" t="s">
        <v>399</v>
      </c>
      <c r="GN173" s="2" t="s">
        <v>132</v>
      </c>
      <c r="GO173" s="2" t="s">
        <v>141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159</v>
      </c>
      <c r="GX173" s="2" t="s">
        <v>129</v>
      </c>
      <c r="GY173" s="2" t="s">
        <v>132</v>
      </c>
      <c r="GZ173" s="2" t="s">
        <v>132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210</v>
      </c>
      <c r="HJ173" s="2" t="s">
        <v>129</v>
      </c>
      <c r="HK173" s="2" t="s">
        <v>132</v>
      </c>
      <c r="HL173" s="2" t="s">
        <v>132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129</v>
      </c>
      <c r="HW173" s="2" t="s">
        <v>724</v>
      </c>
      <c r="HX173" s="2" t="s">
        <v>132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168</v>
      </c>
      <c r="IT173" s="2" t="s">
        <v>129</v>
      </c>
      <c r="IU173" s="2" t="s">
        <v>132</v>
      </c>
      <c r="IV173" s="2" t="s">
        <v>132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138</v>
      </c>
      <c r="JF173" s="2" t="s">
        <v>129</v>
      </c>
      <c r="JG173" s="2" t="s">
        <v>479</v>
      </c>
      <c r="JH173" s="2" t="s">
        <v>132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168</v>
      </c>
      <c r="KP173" s="2" t="s">
        <v>129</v>
      </c>
      <c r="KQ173" s="2" t="s">
        <v>132</v>
      </c>
      <c r="KR173" s="2" t="s">
        <v>132</v>
      </c>
      <c r="KS173" s="2" t="s">
        <v>141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169</v>
      </c>
      <c r="LN173" s="2" t="s">
        <v>129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168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168</v>
      </c>
      <c r="ML173" s="2" t="s">
        <v>129</v>
      </c>
      <c r="MM173" s="2" t="s">
        <v>132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129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169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168</v>
      </c>
      <c r="OT173" s="2" t="s">
        <v>129</v>
      </c>
      <c r="OU173" s="2" t="s">
        <v>132</v>
      </c>
      <c r="OV173" s="2" t="s">
        <v>132</v>
      </c>
      <c r="OW173" s="2" t="s">
        <v>141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168</v>
      </c>
      <c r="PF173" s="2" t="s">
        <v>129</v>
      </c>
      <c r="PG173" s="2" t="s">
        <v>132</v>
      </c>
      <c r="PH173" s="2" t="s">
        <v>132</v>
      </c>
      <c r="PI173" s="2" t="s">
        <v>141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169</v>
      </c>
      <c r="PR173" s="2" t="s">
        <v>129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168</v>
      </c>
      <c r="QD173" s="2" t="s">
        <v>129</v>
      </c>
      <c r="QE173" s="2" t="s">
        <v>132</v>
      </c>
      <c r="QF173" s="2" t="s">
        <v>132</v>
      </c>
      <c r="QG173" s="2" t="s">
        <v>141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169</v>
      </c>
      <c r="RB173" s="2" t="s">
        <v>129</v>
      </c>
      <c r="RC173" s="2" t="s">
        <v>132</v>
      </c>
      <c r="RD173" s="2" t="s">
        <v>132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169</v>
      </c>
      <c r="RN173" s="2" t="s">
        <v>129</v>
      </c>
      <c r="RO173" s="2" t="s">
        <v>132</v>
      </c>
      <c r="RP173" s="2" t="s">
        <v>132</v>
      </c>
      <c r="RQ173" s="2" t="s">
        <v>141</v>
      </c>
      <c r="RR173" s="2" t="s">
        <v>132</v>
      </c>
    </row>
    <row r="174">
      <c r="A174" s="2" t="s">
        <v>1976</v>
      </c>
      <c r="B174" s="2" t="s">
        <v>121</v>
      </c>
      <c r="C174" s="2" t="s">
        <v>1875</v>
      </c>
      <c r="D174" s="2" t="s">
        <v>510</v>
      </c>
      <c r="E174" s="2" t="s">
        <v>511</v>
      </c>
      <c r="F174" s="2" t="s">
        <v>1977</v>
      </c>
      <c r="G174" s="2" t="s">
        <v>1977</v>
      </c>
      <c r="H174" s="2" t="s">
        <v>1977</v>
      </c>
      <c r="I174" s="2" t="s">
        <v>1978</v>
      </c>
      <c r="J174" s="2" t="s">
        <v>127</v>
      </c>
      <c r="K174" s="2" t="s">
        <v>128</v>
      </c>
      <c r="L174" s="3">
        <v>82.8</v>
      </c>
      <c r="M174" s="3">
        <v>86.94</v>
      </c>
      <c r="N174" s="3">
        <v>189.99</v>
      </c>
      <c r="O174" s="2" t="s">
        <v>129</v>
      </c>
      <c r="P174" s="2" t="s">
        <v>271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180</v>
      </c>
      <c r="V174" s="2" t="s">
        <v>181</v>
      </c>
      <c r="W174" s="2" t="s">
        <v>332</v>
      </c>
      <c r="X174" s="2" t="s">
        <v>1884</v>
      </c>
      <c r="Y174" s="2" t="s">
        <v>874</v>
      </c>
      <c r="Z174" s="4">
        <v>55</v>
      </c>
      <c r="AA174" s="4">
        <f>=ROUNDDOWN(55,0)</f>
      </c>
      <c r="AB174" s="5">
        <v>1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6</v>
      </c>
      <c r="AQ174" s="8">
        <v>243.42</v>
      </c>
      <c r="AR174" s="4"/>
      <c r="AS174" s="8"/>
      <c r="AT174" s="7"/>
      <c r="AU174" s="7"/>
      <c r="AV174" s="4">
        <v>6</v>
      </c>
      <c r="AW174" s="8">
        <v>243.42</v>
      </c>
      <c r="AX174" s="4"/>
      <c r="AY174" s="8"/>
      <c r="AZ174" s="7"/>
      <c r="BA174" s="7"/>
      <c r="BB174" s="7">
        <v>1</v>
      </c>
      <c r="BC174" s="4">
        <v>6</v>
      </c>
      <c r="BD174" s="8">
        <v>243.42</v>
      </c>
      <c r="BE174" s="4"/>
      <c r="BF174" s="8"/>
      <c r="BG174" s="7"/>
      <c r="BH174" s="7"/>
      <c r="BI174" s="7">
        <v>1</v>
      </c>
      <c r="BJ174" s="4">
        <v>6</v>
      </c>
      <c r="BK174" s="8">
        <v>243.42</v>
      </c>
      <c r="BL174" s="2" t="s">
        <v>16</v>
      </c>
      <c r="BM174" s="7">
        <v>1</v>
      </c>
      <c r="BN174" s="7">
        <v>1</v>
      </c>
      <c r="BO174" s="4">
        <v>6</v>
      </c>
      <c r="BP174" s="8">
        <v>243.42</v>
      </c>
      <c r="BQ174" s="4"/>
      <c r="BR174" s="8"/>
      <c r="BS174" s="7"/>
      <c r="BT174" s="7"/>
      <c r="BU174" s="2" t="s">
        <v>138</v>
      </c>
      <c r="BV174" s="2" t="s">
        <v>129</v>
      </c>
      <c r="BW174" s="2" t="s">
        <v>312</v>
      </c>
      <c r="BX174" s="2" t="s">
        <v>1979</v>
      </c>
      <c r="BY174" s="2" t="s">
        <v>141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168</v>
      </c>
      <c r="CH174" s="2" t="s">
        <v>129</v>
      </c>
      <c r="CI174" s="2" t="s">
        <v>132</v>
      </c>
      <c r="CJ174" s="2" t="s">
        <v>132</v>
      </c>
      <c r="CK174" s="2" t="s">
        <v>141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138</v>
      </c>
      <c r="CT174" s="2" t="s">
        <v>129</v>
      </c>
      <c r="CU174" s="2" t="s">
        <v>874</v>
      </c>
      <c r="CV174" s="2" t="s">
        <v>743</v>
      </c>
      <c r="CW174" s="2" t="s">
        <v>141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129</v>
      </c>
      <c r="DG174" s="2" t="s">
        <v>880</v>
      </c>
      <c r="DH174" s="2" t="s">
        <v>1980</v>
      </c>
      <c r="DI174" s="2" t="s">
        <v>141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168</v>
      </c>
      <c r="DR174" s="2" t="s">
        <v>129</v>
      </c>
      <c r="DS174" s="2" t="s">
        <v>132</v>
      </c>
      <c r="DT174" s="2" t="s">
        <v>132</v>
      </c>
      <c r="DU174" s="2" t="s">
        <v>141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138</v>
      </c>
      <c r="ED174" s="2" t="s">
        <v>129</v>
      </c>
      <c r="EE174" s="2" t="s">
        <v>751</v>
      </c>
      <c r="EF174" s="2" t="s">
        <v>132</v>
      </c>
      <c r="EG174" s="2" t="s">
        <v>141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168</v>
      </c>
      <c r="EP174" s="2" t="s">
        <v>129</v>
      </c>
      <c r="EQ174" s="2" t="s">
        <v>132</v>
      </c>
      <c r="ER174" s="2" t="s">
        <v>132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153</v>
      </c>
      <c r="FB174" s="2" t="s">
        <v>129</v>
      </c>
      <c r="FC174" s="2" t="s">
        <v>132</v>
      </c>
      <c r="FD174" s="2" t="s">
        <v>132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169</v>
      </c>
      <c r="FN174" s="2" t="s">
        <v>129</v>
      </c>
      <c r="FO174" s="2" t="s">
        <v>132</v>
      </c>
      <c r="FP174" s="2" t="s">
        <v>132</v>
      </c>
      <c r="FQ174" s="2" t="s">
        <v>141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138</v>
      </c>
      <c r="FZ174" s="2" t="s">
        <v>129</v>
      </c>
      <c r="GA174" s="2" t="s">
        <v>753</v>
      </c>
      <c r="GB174" s="2" t="s">
        <v>1981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129</v>
      </c>
      <c r="GM174" s="2" t="s">
        <v>482</v>
      </c>
      <c r="GN174" s="2" t="s">
        <v>132</v>
      </c>
      <c r="GO174" s="2" t="s">
        <v>141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159</v>
      </c>
      <c r="GX174" s="2" t="s">
        <v>129</v>
      </c>
      <c r="GY174" s="2" t="s">
        <v>132</v>
      </c>
      <c r="GZ174" s="2" t="s">
        <v>132</v>
      </c>
      <c r="HA174" s="2" t="s">
        <v>141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138</v>
      </c>
      <c r="HJ174" s="2" t="s">
        <v>129</v>
      </c>
      <c r="HK174" s="2" t="s">
        <v>289</v>
      </c>
      <c r="HL174" s="2" t="s">
        <v>132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138</v>
      </c>
      <c r="HV174" s="2" t="s">
        <v>129</v>
      </c>
      <c r="HW174" s="2" t="s">
        <v>291</v>
      </c>
      <c r="HX174" s="2" t="s">
        <v>132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132</v>
      </c>
      <c r="IH174" s="2" t="s">
        <v>132</v>
      </c>
      <c r="II174" s="2" t="s">
        <v>132</v>
      </c>
      <c r="IJ174" s="2" t="s">
        <v>132</v>
      </c>
      <c r="IK174" s="2" t="s">
        <v>132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168</v>
      </c>
      <c r="IT174" s="2" t="s">
        <v>129</v>
      </c>
      <c r="IU174" s="2" t="s">
        <v>132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138</v>
      </c>
      <c r="JF174" s="2" t="s">
        <v>129</v>
      </c>
      <c r="JG174" s="2" t="s">
        <v>874</v>
      </c>
      <c r="JH174" s="2" t="s">
        <v>132</v>
      </c>
      <c r="JI174" s="2" t="s">
        <v>141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132</v>
      </c>
      <c r="JR174" s="2" t="s">
        <v>132</v>
      </c>
      <c r="JS174" s="2" t="s">
        <v>132</v>
      </c>
      <c r="JT174" s="2" t="s">
        <v>132</v>
      </c>
      <c r="JU174" s="2" t="s">
        <v>132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168</v>
      </c>
      <c r="KD174" s="2" t="s">
        <v>129</v>
      </c>
      <c r="KE174" s="2" t="s">
        <v>132</v>
      </c>
      <c r="KF174" s="2" t="s">
        <v>132</v>
      </c>
      <c r="KG174" s="2" t="s">
        <v>141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168</v>
      </c>
      <c r="KP174" s="2" t="s">
        <v>129</v>
      </c>
      <c r="KQ174" s="2" t="s">
        <v>132</v>
      </c>
      <c r="KR174" s="2" t="s">
        <v>132</v>
      </c>
      <c r="KS174" s="2" t="s">
        <v>141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129</v>
      </c>
      <c r="LC174" s="2" t="s">
        <v>132</v>
      </c>
      <c r="LD174" s="2" t="s">
        <v>132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169</v>
      </c>
      <c r="LN174" s="2" t="s">
        <v>129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168</v>
      </c>
      <c r="LZ174" s="2" t="s">
        <v>129</v>
      </c>
      <c r="MA174" s="2" t="s">
        <v>132</v>
      </c>
      <c r="MB174" s="2" t="s">
        <v>132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168</v>
      </c>
      <c r="ML174" s="2" t="s">
        <v>129</v>
      </c>
      <c r="MM174" s="2" t="s">
        <v>132</v>
      </c>
      <c r="MN174" s="2" t="s">
        <v>132</v>
      </c>
      <c r="MO174" s="2" t="s">
        <v>141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129</v>
      </c>
      <c r="MY174" s="2" t="s">
        <v>132</v>
      </c>
      <c r="MZ174" s="2" t="s">
        <v>132</v>
      </c>
      <c r="NA174" s="2" t="s">
        <v>141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129</v>
      </c>
      <c r="NK174" s="2" t="s">
        <v>132</v>
      </c>
      <c r="NL174" s="2" t="s">
        <v>132</v>
      </c>
      <c r="NM174" s="2" t="s">
        <v>141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169</v>
      </c>
      <c r="OH174" s="2" t="s">
        <v>129</v>
      </c>
      <c r="OI174" s="2" t="s">
        <v>132</v>
      </c>
      <c r="OJ174" s="2" t="s">
        <v>132</v>
      </c>
      <c r="OK174" s="2" t="s">
        <v>141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168</v>
      </c>
      <c r="OT174" s="2" t="s">
        <v>129</v>
      </c>
      <c r="OU174" s="2" t="s">
        <v>132</v>
      </c>
      <c r="OV174" s="2" t="s">
        <v>132</v>
      </c>
      <c r="OW174" s="2" t="s">
        <v>141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169</v>
      </c>
      <c r="PR174" s="2" t="s">
        <v>129</v>
      </c>
      <c r="PS174" s="2" t="s">
        <v>132</v>
      </c>
      <c r="PT174" s="2" t="s">
        <v>132</v>
      </c>
      <c r="PU174" s="2" t="s">
        <v>141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168</v>
      </c>
      <c r="QD174" s="2" t="s">
        <v>129</v>
      </c>
      <c r="QE174" s="2" t="s">
        <v>132</v>
      </c>
      <c r="QF174" s="2" t="s">
        <v>132</v>
      </c>
      <c r="QG174" s="2" t="s">
        <v>141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169</v>
      </c>
      <c r="RB174" s="2" t="s">
        <v>129</v>
      </c>
      <c r="RC174" s="2" t="s">
        <v>132</v>
      </c>
      <c r="RD174" s="2" t="s">
        <v>132</v>
      </c>
      <c r="RE174" s="2" t="s">
        <v>141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168</v>
      </c>
      <c r="RN174" s="2" t="s">
        <v>129</v>
      </c>
      <c r="RO174" s="2" t="s">
        <v>132</v>
      </c>
      <c r="RP174" s="2" t="s">
        <v>132</v>
      </c>
      <c r="RQ174" s="2" t="s">
        <v>141</v>
      </c>
      <c r="RR174" s="2" t="s">
        <v>132</v>
      </c>
    </row>
    <row r="175">
      <c r="A175" s="2" t="s">
        <v>1982</v>
      </c>
      <c r="B175" s="2" t="s">
        <v>121</v>
      </c>
      <c r="C175" s="2" t="s">
        <v>1875</v>
      </c>
      <c r="D175" s="2" t="s">
        <v>510</v>
      </c>
      <c r="E175" s="2" t="s">
        <v>511</v>
      </c>
      <c r="F175" s="2" t="s">
        <v>1876</v>
      </c>
      <c r="G175" s="2" t="s">
        <v>1876</v>
      </c>
      <c r="H175" s="2" t="s">
        <v>1876</v>
      </c>
      <c r="I175" s="2" t="s">
        <v>1983</v>
      </c>
      <c r="J175" s="2" t="s">
        <v>127</v>
      </c>
      <c r="K175" s="2" t="s">
        <v>362</v>
      </c>
      <c r="L175" s="3">
        <v>39.85</v>
      </c>
      <c r="M175" s="3">
        <v>41.84</v>
      </c>
      <c r="N175" s="3">
        <v>79.99</v>
      </c>
      <c r="O175" s="2" t="s">
        <v>129</v>
      </c>
      <c r="P175" s="2" t="s">
        <v>385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180</v>
      </c>
      <c r="V175" s="2" t="s">
        <v>181</v>
      </c>
      <c r="W175" s="2" t="s">
        <v>273</v>
      </c>
      <c r="X175" s="2" t="s">
        <v>1878</v>
      </c>
      <c r="Y175" s="2" t="s">
        <v>489</v>
      </c>
      <c r="Z175" s="4">
        <v>98</v>
      </c>
      <c r="AA175" s="4">
        <f>=ROUNDDOWN(49,0)</f>
      </c>
      <c r="AB175" s="5">
        <v>2</v>
      </c>
      <c r="AC175" s="2" t="s">
        <v>132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</v>
      </c>
      <c r="AQ175" s="8">
        <v>46.86</v>
      </c>
      <c r="AR175" s="4"/>
      <c r="AS175" s="8"/>
      <c r="AT175" s="7"/>
      <c r="AU175" s="7"/>
      <c r="AV175" s="4">
        <v>1</v>
      </c>
      <c r="AW175" s="8">
        <v>46.86</v>
      </c>
      <c r="AX175" s="4"/>
      <c r="AY175" s="8"/>
      <c r="AZ175" s="7"/>
      <c r="BA175" s="7"/>
      <c r="BB175" s="7">
        <v>1</v>
      </c>
      <c r="BC175" s="4">
        <v>1</v>
      </c>
      <c r="BD175" s="8">
        <v>46.86</v>
      </c>
      <c r="BE175" s="4"/>
      <c r="BF175" s="8"/>
      <c r="BG175" s="7"/>
      <c r="BH175" s="7"/>
      <c r="BI175" s="7">
        <v>1</v>
      </c>
      <c r="BJ175" s="4">
        <v>1</v>
      </c>
      <c r="BK175" s="8">
        <v>46.86</v>
      </c>
      <c r="BL175" s="2" t="s">
        <v>20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168</v>
      </c>
      <c r="BV175" s="2" t="s">
        <v>129</v>
      </c>
      <c r="BW175" s="2" t="s">
        <v>132</v>
      </c>
      <c r="BX175" s="2" t="s">
        <v>132</v>
      </c>
      <c r="BY175" s="2" t="s">
        <v>141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138</v>
      </c>
      <c r="CH175" s="2" t="s">
        <v>129</v>
      </c>
      <c r="CI175" s="2" t="s">
        <v>132</v>
      </c>
      <c r="CJ175" s="2" t="s">
        <v>132</v>
      </c>
      <c r="CK175" s="2" t="s">
        <v>141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129</v>
      </c>
      <c r="CU175" s="2" t="s">
        <v>493</v>
      </c>
      <c r="CV175" s="2" t="s">
        <v>132</v>
      </c>
      <c r="CW175" s="2" t="s">
        <v>141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210</v>
      </c>
      <c r="DF175" s="2" t="s">
        <v>129</v>
      </c>
      <c r="DG175" s="2" t="s">
        <v>132</v>
      </c>
      <c r="DH175" s="2" t="s">
        <v>132</v>
      </c>
      <c r="DI175" s="2" t="s">
        <v>141</v>
      </c>
      <c r="DJ175" s="2" t="s">
        <v>132</v>
      </c>
      <c r="DK175" s="4">
        <v>1</v>
      </c>
      <c r="DL175" s="8">
        <v>46.86</v>
      </c>
      <c r="DM175" s="4"/>
      <c r="DN175" s="8"/>
      <c r="DO175" s="7"/>
      <c r="DP175" s="7"/>
      <c r="DQ175" s="2" t="s">
        <v>138</v>
      </c>
      <c r="DR175" s="2" t="s">
        <v>129</v>
      </c>
      <c r="DS175" s="2" t="s">
        <v>396</v>
      </c>
      <c r="DT175" s="2" t="s">
        <v>642</v>
      </c>
      <c r="DU175" s="2" t="s">
        <v>141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481</v>
      </c>
      <c r="ED175" s="2" t="s">
        <v>129</v>
      </c>
      <c r="EE175" s="2" t="s">
        <v>132</v>
      </c>
      <c r="EF175" s="2" t="s">
        <v>132</v>
      </c>
      <c r="EG175" s="2" t="s">
        <v>141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168</v>
      </c>
      <c r="EP175" s="2" t="s">
        <v>129</v>
      </c>
      <c r="EQ175" s="2" t="s">
        <v>132</v>
      </c>
      <c r="ER175" s="2" t="s">
        <v>132</v>
      </c>
      <c r="ES175" s="2" t="s">
        <v>141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481</v>
      </c>
      <c r="FB175" s="2" t="s">
        <v>129</v>
      </c>
      <c r="FC175" s="2" t="s">
        <v>132</v>
      </c>
      <c r="FD175" s="2" t="s">
        <v>132</v>
      </c>
      <c r="FE175" s="2" t="s">
        <v>141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169</v>
      </c>
      <c r="FN175" s="2" t="s">
        <v>129</v>
      </c>
      <c r="FO175" s="2" t="s">
        <v>132</v>
      </c>
      <c r="FP175" s="2" t="s">
        <v>132</v>
      </c>
      <c r="FQ175" s="2" t="s">
        <v>141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210</v>
      </c>
      <c r="FZ175" s="2" t="s">
        <v>129</v>
      </c>
      <c r="GA175" s="2" t="s">
        <v>132</v>
      </c>
      <c r="GB175" s="2" t="s">
        <v>132</v>
      </c>
      <c r="GC175" s="2" t="s">
        <v>141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168</v>
      </c>
      <c r="GL175" s="2" t="s">
        <v>129</v>
      </c>
      <c r="GM175" s="2" t="s">
        <v>132</v>
      </c>
      <c r="GN175" s="2" t="s">
        <v>132</v>
      </c>
      <c r="GO175" s="2" t="s">
        <v>141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168</v>
      </c>
      <c r="GX175" s="2" t="s">
        <v>129</v>
      </c>
      <c r="GY175" s="2" t="s">
        <v>132</v>
      </c>
      <c r="GZ175" s="2" t="s">
        <v>132</v>
      </c>
      <c r="HA175" s="2" t="s">
        <v>141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210</v>
      </c>
      <c r="HJ175" s="2" t="s">
        <v>129</v>
      </c>
      <c r="HK175" s="2" t="s">
        <v>132</v>
      </c>
      <c r="HL175" s="2" t="s">
        <v>132</v>
      </c>
      <c r="HM175" s="2" t="s">
        <v>141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210</v>
      </c>
      <c r="HV175" s="2" t="s">
        <v>129</v>
      </c>
      <c r="HW175" s="2" t="s">
        <v>132</v>
      </c>
      <c r="HX175" s="2" t="s">
        <v>132</v>
      </c>
      <c r="HY175" s="2" t="s">
        <v>141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138</v>
      </c>
      <c r="IH175" s="2" t="s">
        <v>129</v>
      </c>
      <c r="II175" s="2" t="s">
        <v>493</v>
      </c>
      <c r="IJ175" s="2" t="s">
        <v>132</v>
      </c>
      <c r="IK175" s="2" t="s">
        <v>141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168</v>
      </c>
      <c r="IT175" s="2" t="s">
        <v>129</v>
      </c>
      <c r="IU175" s="2" t="s">
        <v>132</v>
      </c>
      <c r="IV175" s="2" t="s">
        <v>132</v>
      </c>
      <c r="IW175" s="2" t="s">
        <v>141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138</v>
      </c>
      <c r="JF175" s="2" t="s">
        <v>129</v>
      </c>
      <c r="JG175" s="2" t="s">
        <v>493</v>
      </c>
      <c r="JH175" s="2" t="s">
        <v>132</v>
      </c>
      <c r="JI175" s="2" t="s">
        <v>141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168</v>
      </c>
      <c r="JR175" s="2" t="s">
        <v>129</v>
      </c>
      <c r="JS175" s="2" t="s">
        <v>132</v>
      </c>
      <c r="JT175" s="2" t="s">
        <v>132</v>
      </c>
      <c r="JU175" s="2" t="s">
        <v>141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132</v>
      </c>
      <c r="KD175" s="2" t="s">
        <v>132</v>
      </c>
      <c r="KE175" s="2" t="s">
        <v>132</v>
      </c>
      <c r="KF175" s="2" t="s">
        <v>132</v>
      </c>
      <c r="KG175" s="2" t="s">
        <v>132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168</v>
      </c>
      <c r="KP175" s="2" t="s">
        <v>129</v>
      </c>
      <c r="KQ175" s="2" t="s">
        <v>132</v>
      </c>
      <c r="KR175" s="2" t="s">
        <v>132</v>
      </c>
      <c r="KS175" s="2" t="s">
        <v>141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129</v>
      </c>
      <c r="LC175" s="2" t="s">
        <v>132</v>
      </c>
      <c r="LD175" s="2" t="s">
        <v>132</v>
      </c>
      <c r="LE175" s="2" t="s">
        <v>141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169</v>
      </c>
      <c r="LN175" s="2" t="s">
        <v>129</v>
      </c>
      <c r="LO175" s="2" t="s">
        <v>132</v>
      </c>
      <c r="LP175" s="2" t="s">
        <v>132</v>
      </c>
      <c r="LQ175" s="2" t="s">
        <v>141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129</v>
      </c>
      <c r="MA175" s="2" t="s">
        <v>132</v>
      </c>
      <c r="MB175" s="2" t="s">
        <v>132</v>
      </c>
      <c r="MC175" s="2" t="s">
        <v>141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168</v>
      </c>
      <c r="ML175" s="2" t="s">
        <v>129</v>
      </c>
      <c r="MM175" s="2" t="s">
        <v>132</v>
      </c>
      <c r="MN175" s="2" t="s">
        <v>132</v>
      </c>
      <c r="MO175" s="2" t="s">
        <v>141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129</v>
      </c>
      <c r="NK175" s="2" t="s">
        <v>132</v>
      </c>
      <c r="NL175" s="2" t="s">
        <v>132</v>
      </c>
      <c r="NM175" s="2" t="s">
        <v>141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168</v>
      </c>
      <c r="NV175" s="2" t="s">
        <v>129</v>
      </c>
      <c r="NW175" s="2" t="s">
        <v>132</v>
      </c>
      <c r="NX175" s="2" t="s">
        <v>132</v>
      </c>
      <c r="NY175" s="2" t="s">
        <v>141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169</v>
      </c>
      <c r="OH175" s="2" t="s">
        <v>129</v>
      </c>
      <c r="OI175" s="2" t="s">
        <v>132</v>
      </c>
      <c r="OJ175" s="2" t="s">
        <v>132</v>
      </c>
      <c r="OK175" s="2" t="s">
        <v>141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168</v>
      </c>
      <c r="OT175" s="2" t="s">
        <v>129</v>
      </c>
      <c r="OU175" s="2" t="s">
        <v>132</v>
      </c>
      <c r="OV175" s="2" t="s">
        <v>132</v>
      </c>
      <c r="OW175" s="2" t="s">
        <v>141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168</v>
      </c>
      <c r="PF175" s="2" t="s">
        <v>129</v>
      </c>
      <c r="PG175" s="2" t="s">
        <v>132</v>
      </c>
      <c r="PH175" s="2" t="s">
        <v>132</v>
      </c>
      <c r="PI175" s="2" t="s">
        <v>141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169</v>
      </c>
      <c r="PR175" s="2" t="s">
        <v>129</v>
      </c>
      <c r="PS175" s="2" t="s">
        <v>132</v>
      </c>
      <c r="PT175" s="2" t="s">
        <v>132</v>
      </c>
      <c r="PU175" s="2" t="s">
        <v>141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168</v>
      </c>
      <c r="QD175" s="2" t="s">
        <v>129</v>
      </c>
      <c r="QE175" s="2" t="s">
        <v>132</v>
      </c>
      <c r="QF175" s="2" t="s">
        <v>132</v>
      </c>
      <c r="QG175" s="2" t="s">
        <v>141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169</v>
      </c>
      <c r="RB175" s="2" t="s">
        <v>129</v>
      </c>
      <c r="RC175" s="2" t="s">
        <v>132</v>
      </c>
      <c r="RD175" s="2" t="s">
        <v>132</v>
      </c>
      <c r="RE175" s="2" t="s">
        <v>141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169</v>
      </c>
      <c r="RN175" s="2" t="s">
        <v>129</v>
      </c>
      <c r="RO175" s="2" t="s">
        <v>132</v>
      </c>
      <c r="RP175" s="2" t="s">
        <v>132</v>
      </c>
      <c r="RQ175" s="2" t="s">
        <v>141</v>
      </c>
      <c r="RR175" s="2" t="s">
        <v>132</v>
      </c>
    </row>
    <row r="176">
      <c r="A176" s="2" t="s">
        <v>1984</v>
      </c>
      <c r="B176" s="2" t="s">
        <v>121</v>
      </c>
      <c r="C176" s="2" t="s">
        <v>1875</v>
      </c>
      <c r="D176" s="2" t="s">
        <v>123</v>
      </c>
      <c r="E176" s="2" t="s">
        <v>124</v>
      </c>
      <c r="F176" s="2" t="s">
        <v>1985</v>
      </c>
      <c r="G176" s="2" t="s">
        <v>1985</v>
      </c>
      <c r="H176" s="2" t="s">
        <v>1985</v>
      </c>
      <c r="I176" s="2" t="s">
        <v>1986</v>
      </c>
      <c r="J176" s="2" t="s">
        <v>127</v>
      </c>
      <c r="K176" s="2" t="s">
        <v>1987</v>
      </c>
      <c r="L176" s="3">
        <v>142.2</v>
      </c>
      <c r="M176" s="3">
        <v>149.31</v>
      </c>
      <c r="N176" s="3">
        <v>329.99</v>
      </c>
      <c r="O176" s="2" t="s">
        <v>129</v>
      </c>
      <c r="P176" s="2" t="s">
        <v>271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180</v>
      </c>
      <c r="V176" s="2" t="s">
        <v>181</v>
      </c>
      <c r="W176" s="2" t="s">
        <v>636</v>
      </c>
      <c r="X176" s="2" t="s">
        <v>1878</v>
      </c>
      <c r="Y176" s="2" t="s">
        <v>874</v>
      </c>
      <c r="Z176" s="4">
        <v>93</v>
      </c>
      <c r="AA176" s="4">
        <f>=ROUNDDOWN(93,0)</f>
      </c>
      <c r="AB176" s="5">
        <v>1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1</v>
      </c>
      <c r="AQ176" s="8">
        <v>174.2</v>
      </c>
      <c r="AR176" s="4"/>
      <c r="AS176" s="8"/>
      <c r="AT176" s="7"/>
      <c r="AU176" s="7"/>
      <c r="AV176" s="4">
        <v>1</v>
      </c>
      <c r="AW176" s="8">
        <v>174.2</v>
      </c>
      <c r="AX176" s="4"/>
      <c r="AY176" s="8"/>
      <c r="AZ176" s="7"/>
      <c r="BA176" s="7"/>
      <c r="BB176" s="7">
        <v>1</v>
      </c>
      <c r="BC176" s="4">
        <v>1</v>
      </c>
      <c r="BD176" s="8">
        <v>174.2</v>
      </c>
      <c r="BE176" s="4"/>
      <c r="BF176" s="8"/>
      <c r="BG176" s="7"/>
      <c r="BH176" s="7"/>
      <c r="BI176" s="7">
        <v>1</v>
      </c>
      <c r="BJ176" s="4">
        <v>1</v>
      </c>
      <c r="BK176" s="8">
        <v>174.2</v>
      </c>
      <c r="BL176" s="2" t="s">
        <v>29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138</v>
      </c>
      <c r="BV176" s="2" t="s">
        <v>129</v>
      </c>
      <c r="BW176" s="2" t="s">
        <v>877</v>
      </c>
      <c r="BX176" s="2" t="s">
        <v>132</v>
      </c>
      <c r="BY176" s="2" t="s">
        <v>141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129</v>
      </c>
      <c r="CI176" s="2" t="s">
        <v>132</v>
      </c>
      <c r="CJ176" s="2" t="s">
        <v>132</v>
      </c>
      <c r="CK176" s="2" t="s">
        <v>141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129</v>
      </c>
      <c r="CU176" s="2" t="s">
        <v>874</v>
      </c>
      <c r="CV176" s="2" t="s">
        <v>1280</v>
      </c>
      <c r="CW176" s="2" t="s">
        <v>141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129</v>
      </c>
      <c r="DG176" s="2" t="s">
        <v>880</v>
      </c>
      <c r="DH176" s="2" t="s">
        <v>1988</v>
      </c>
      <c r="DI176" s="2" t="s">
        <v>141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168</v>
      </c>
      <c r="DR176" s="2" t="s">
        <v>129</v>
      </c>
      <c r="DS176" s="2" t="s">
        <v>132</v>
      </c>
      <c r="DT176" s="2" t="s">
        <v>132</v>
      </c>
      <c r="DU176" s="2" t="s">
        <v>141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129</v>
      </c>
      <c r="EE176" s="2" t="s">
        <v>751</v>
      </c>
      <c r="EF176" s="2" t="s">
        <v>132</v>
      </c>
      <c r="EG176" s="2" t="s">
        <v>141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129</v>
      </c>
      <c r="EQ176" s="2" t="s">
        <v>285</v>
      </c>
      <c r="ER176" s="2" t="s">
        <v>132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138</v>
      </c>
      <c r="FB176" s="2" t="s">
        <v>129</v>
      </c>
      <c r="FC176" s="2" t="s">
        <v>286</v>
      </c>
      <c r="FD176" s="2" t="s">
        <v>132</v>
      </c>
      <c r="FE176" s="2" t="s">
        <v>141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169</v>
      </c>
      <c r="FN176" s="2" t="s">
        <v>129</v>
      </c>
      <c r="FO176" s="2" t="s">
        <v>132</v>
      </c>
      <c r="FP176" s="2" t="s">
        <v>132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138</v>
      </c>
      <c r="FZ176" s="2" t="s">
        <v>129</v>
      </c>
      <c r="GA176" s="2" t="s">
        <v>753</v>
      </c>
      <c r="GB176" s="2" t="s">
        <v>132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129</v>
      </c>
      <c r="GM176" s="2" t="s">
        <v>482</v>
      </c>
      <c r="GN176" s="2" t="s">
        <v>132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159</v>
      </c>
      <c r="GX176" s="2" t="s">
        <v>129</v>
      </c>
      <c r="GY176" s="2" t="s">
        <v>132</v>
      </c>
      <c r="GZ176" s="2" t="s">
        <v>132</v>
      </c>
      <c r="HA176" s="2" t="s">
        <v>141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138</v>
      </c>
      <c r="HJ176" s="2" t="s">
        <v>129</v>
      </c>
      <c r="HK176" s="2" t="s">
        <v>289</v>
      </c>
      <c r="HL176" s="2" t="s">
        <v>132</v>
      </c>
      <c r="HM176" s="2" t="s">
        <v>141</v>
      </c>
      <c r="HN176" s="2" t="s">
        <v>132</v>
      </c>
      <c r="HO176" s="4">
        <v>1</v>
      </c>
      <c r="HP176" s="8">
        <v>174.2</v>
      </c>
      <c r="HQ176" s="4"/>
      <c r="HR176" s="8"/>
      <c r="HS176" s="7"/>
      <c r="HT176" s="7"/>
      <c r="HU176" s="2" t="s">
        <v>138</v>
      </c>
      <c r="HV176" s="2" t="s">
        <v>129</v>
      </c>
      <c r="HW176" s="2" t="s">
        <v>291</v>
      </c>
      <c r="HX176" s="2" t="s">
        <v>787</v>
      </c>
      <c r="HY176" s="2" t="s">
        <v>141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168</v>
      </c>
      <c r="IT176" s="2" t="s">
        <v>129</v>
      </c>
      <c r="IU176" s="2" t="s">
        <v>132</v>
      </c>
      <c r="IV176" s="2" t="s">
        <v>132</v>
      </c>
      <c r="IW176" s="2" t="s">
        <v>141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129</v>
      </c>
      <c r="JG176" s="2" t="s">
        <v>874</v>
      </c>
      <c r="JH176" s="2" t="s">
        <v>132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168</v>
      </c>
      <c r="KD176" s="2" t="s">
        <v>129</v>
      </c>
      <c r="KE176" s="2" t="s">
        <v>132</v>
      </c>
      <c r="KF176" s="2" t="s">
        <v>132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168</v>
      </c>
      <c r="KP176" s="2" t="s">
        <v>129</v>
      </c>
      <c r="KQ176" s="2" t="s">
        <v>132</v>
      </c>
      <c r="KR176" s="2" t="s">
        <v>132</v>
      </c>
      <c r="KS176" s="2" t="s">
        <v>141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129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169</v>
      </c>
      <c r="LN176" s="2" t="s">
        <v>129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168</v>
      </c>
      <c r="LZ176" s="2" t="s">
        <v>129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168</v>
      </c>
      <c r="ML176" s="2" t="s">
        <v>129</v>
      </c>
      <c r="MM176" s="2" t="s">
        <v>132</v>
      </c>
      <c r="MN176" s="2" t="s">
        <v>132</v>
      </c>
      <c r="MO176" s="2" t="s">
        <v>141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129</v>
      </c>
      <c r="MY176" s="2" t="s">
        <v>132</v>
      </c>
      <c r="MZ176" s="2" t="s">
        <v>132</v>
      </c>
      <c r="NA176" s="2" t="s">
        <v>141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129</v>
      </c>
      <c r="NK176" s="2" t="s">
        <v>132</v>
      </c>
      <c r="NL176" s="2" t="s">
        <v>132</v>
      </c>
      <c r="NM176" s="2" t="s">
        <v>141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169</v>
      </c>
      <c r="OH176" s="2" t="s">
        <v>129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168</v>
      </c>
      <c r="OT176" s="2" t="s">
        <v>129</v>
      </c>
      <c r="OU176" s="2" t="s">
        <v>132</v>
      </c>
      <c r="OV176" s="2" t="s">
        <v>132</v>
      </c>
      <c r="OW176" s="2" t="s">
        <v>141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169</v>
      </c>
      <c r="PR176" s="2" t="s">
        <v>129</v>
      </c>
      <c r="PS176" s="2" t="s">
        <v>132</v>
      </c>
      <c r="PT176" s="2" t="s">
        <v>132</v>
      </c>
      <c r="PU176" s="2" t="s">
        <v>141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168</v>
      </c>
      <c r="QD176" s="2" t="s">
        <v>129</v>
      </c>
      <c r="QE176" s="2" t="s">
        <v>132</v>
      </c>
      <c r="QF176" s="2" t="s">
        <v>132</v>
      </c>
      <c r="QG176" s="2" t="s">
        <v>141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169</v>
      </c>
      <c r="RB176" s="2" t="s">
        <v>129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168</v>
      </c>
      <c r="RN176" s="2" t="s">
        <v>129</v>
      </c>
      <c r="RO176" s="2" t="s">
        <v>132</v>
      </c>
      <c r="RP176" s="2" t="s">
        <v>132</v>
      </c>
      <c r="RQ176" s="2" t="s">
        <v>141</v>
      </c>
      <c r="RR176" s="2" t="s">
        <v>132</v>
      </c>
    </row>
    <row r="177">
      <c r="A177" s="2" t="s">
        <v>1989</v>
      </c>
      <c r="B177" s="2" t="s">
        <v>121</v>
      </c>
      <c r="C177" s="2" t="s">
        <v>1875</v>
      </c>
      <c r="D177" s="2" t="s">
        <v>123</v>
      </c>
      <c r="E177" s="2" t="s">
        <v>124</v>
      </c>
      <c r="F177" s="2" t="s">
        <v>1990</v>
      </c>
      <c r="G177" s="2" t="s">
        <v>1990</v>
      </c>
      <c r="H177" s="2" t="s">
        <v>1990</v>
      </c>
      <c r="I177" s="2" t="s">
        <v>1991</v>
      </c>
      <c r="J177" s="2" t="s">
        <v>127</v>
      </c>
      <c r="K177" s="2" t="s">
        <v>362</v>
      </c>
      <c r="L177" s="3">
        <v>89.1</v>
      </c>
      <c r="M177" s="3">
        <v>93.56</v>
      </c>
      <c r="N177" s="3">
        <v>209</v>
      </c>
      <c r="O177" s="2" t="s">
        <v>129</v>
      </c>
      <c r="P177" s="2" t="s">
        <v>271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180</v>
      </c>
      <c r="V177" s="2" t="s">
        <v>181</v>
      </c>
      <c r="W177" s="2" t="s">
        <v>135</v>
      </c>
      <c r="X177" s="2" t="s">
        <v>1878</v>
      </c>
      <c r="Y177" s="2" t="s">
        <v>874</v>
      </c>
      <c r="Z177" s="4">
        <v>72</v>
      </c>
      <c r="AA177" s="4">
        <f>=ROUNDDOWN(72,0)</f>
      </c>
      <c r="AB177" s="5">
        <v>1</v>
      </c>
      <c r="AC177" s="2" t="s">
        <v>132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3</v>
      </c>
      <c r="AQ177" s="8">
        <v>169.25</v>
      </c>
      <c r="AR177" s="4"/>
      <c r="AS177" s="8"/>
      <c r="AT177" s="7"/>
      <c r="AU177" s="7"/>
      <c r="AV177" s="4">
        <v>3</v>
      </c>
      <c r="AW177" s="8">
        <v>169.25</v>
      </c>
      <c r="AX177" s="4"/>
      <c r="AY177" s="8"/>
      <c r="AZ177" s="7"/>
      <c r="BA177" s="7"/>
      <c r="BB177" s="7">
        <v>1</v>
      </c>
      <c r="BC177" s="4">
        <v>3</v>
      </c>
      <c r="BD177" s="8">
        <v>169.25</v>
      </c>
      <c r="BE177" s="4"/>
      <c r="BF177" s="8"/>
      <c r="BG177" s="7"/>
      <c r="BH177" s="7"/>
      <c r="BI177" s="7">
        <v>1</v>
      </c>
      <c r="BJ177" s="4">
        <v>3</v>
      </c>
      <c r="BK177" s="8">
        <v>169.25</v>
      </c>
      <c r="BL177" s="2" t="s">
        <v>1992</v>
      </c>
      <c r="BM177" s="7">
        <v>1</v>
      </c>
      <c r="BN177" s="7">
        <v>1</v>
      </c>
      <c r="BO177" s="4">
        <v>1</v>
      </c>
      <c r="BP177" s="8">
        <v>39.5</v>
      </c>
      <c r="BQ177" s="4"/>
      <c r="BR177" s="8"/>
      <c r="BS177" s="7"/>
      <c r="BT177" s="7"/>
      <c r="BU177" s="2" t="s">
        <v>138</v>
      </c>
      <c r="BV177" s="2" t="s">
        <v>129</v>
      </c>
      <c r="BW177" s="2" t="s">
        <v>877</v>
      </c>
      <c r="BX177" s="2" t="s">
        <v>893</v>
      </c>
      <c r="BY177" s="2" t="s">
        <v>141</v>
      </c>
      <c r="BZ177" s="2" t="s">
        <v>132</v>
      </c>
      <c r="CA177" s="4">
        <v>1</v>
      </c>
      <c r="CB177" s="8">
        <v>79.69</v>
      </c>
      <c r="CC177" s="4"/>
      <c r="CD177" s="8"/>
      <c r="CE177" s="7"/>
      <c r="CF177" s="7"/>
      <c r="CG177" s="2" t="s">
        <v>138</v>
      </c>
      <c r="CH177" s="2" t="s">
        <v>129</v>
      </c>
      <c r="CI177" s="2" t="s">
        <v>132</v>
      </c>
      <c r="CJ177" s="2" t="s">
        <v>132</v>
      </c>
      <c r="CK177" s="2" t="s">
        <v>141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138</v>
      </c>
      <c r="CT177" s="2" t="s">
        <v>129</v>
      </c>
      <c r="CU177" s="2" t="s">
        <v>874</v>
      </c>
      <c r="CV177" s="2" t="s">
        <v>1993</v>
      </c>
      <c r="CW177" s="2" t="s">
        <v>141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138</v>
      </c>
      <c r="DF177" s="2" t="s">
        <v>129</v>
      </c>
      <c r="DG177" s="2" t="s">
        <v>880</v>
      </c>
      <c r="DH177" s="2" t="s">
        <v>805</v>
      </c>
      <c r="DI177" s="2" t="s">
        <v>141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168</v>
      </c>
      <c r="DR177" s="2" t="s">
        <v>129</v>
      </c>
      <c r="DS177" s="2" t="s">
        <v>132</v>
      </c>
      <c r="DT177" s="2" t="s">
        <v>132</v>
      </c>
      <c r="DU177" s="2" t="s">
        <v>141</v>
      </c>
      <c r="DV177" s="2" t="s">
        <v>132</v>
      </c>
      <c r="DW177" s="4">
        <v>1</v>
      </c>
      <c r="DX177" s="8">
        <v>50.06</v>
      </c>
      <c r="DY177" s="4"/>
      <c r="DZ177" s="8"/>
      <c r="EA177" s="7"/>
      <c r="EB177" s="7"/>
      <c r="EC177" s="2" t="s">
        <v>138</v>
      </c>
      <c r="ED177" s="2" t="s">
        <v>129</v>
      </c>
      <c r="EE177" s="2" t="s">
        <v>751</v>
      </c>
      <c r="EF177" s="2" t="s">
        <v>1262</v>
      </c>
      <c r="EG177" s="2" t="s">
        <v>141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168</v>
      </c>
      <c r="EP177" s="2" t="s">
        <v>129</v>
      </c>
      <c r="EQ177" s="2" t="s">
        <v>132</v>
      </c>
      <c r="ER177" s="2" t="s">
        <v>132</v>
      </c>
      <c r="ES177" s="2" t="s">
        <v>141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138</v>
      </c>
      <c r="FB177" s="2" t="s">
        <v>129</v>
      </c>
      <c r="FC177" s="2" t="s">
        <v>286</v>
      </c>
      <c r="FD177" s="2" t="s">
        <v>132</v>
      </c>
      <c r="FE177" s="2" t="s">
        <v>141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169</v>
      </c>
      <c r="FN177" s="2" t="s">
        <v>129</v>
      </c>
      <c r="FO177" s="2" t="s">
        <v>132</v>
      </c>
      <c r="FP177" s="2" t="s">
        <v>132</v>
      </c>
      <c r="FQ177" s="2" t="s">
        <v>141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138</v>
      </c>
      <c r="FZ177" s="2" t="s">
        <v>129</v>
      </c>
      <c r="GA177" s="2" t="s">
        <v>753</v>
      </c>
      <c r="GB177" s="2" t="s">
        <v>505</v>
      </c>
      <c r="GC177" s="2" t="s">
        <v>141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138</v>
      </c>
      <c r="GL177" s="2" t="s">
        <v>129</v>
      </c>
      <c r="GM177" s="2" t="s">
        <v>482</v>
      </c>
      <c r="GN177" s="2" t="s">
        <v>1994</v>
      </c>
      <c r="GO177" s="2" t="s">
        <v>141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159</v>
      </c>
      <c r="GX177" s="2" t="s">
        <v>129</v>
      </c>
      <c r="GY177" s="2" t="s">
        <v>132</v>
      </c>
      <c r="GZ177" s="2" t="s">
        <v>132</v>
      </c>
      <c r="HA177" s="2" t="s">
        <v>141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138</v>
      </c>
      <c r="HJ177" s="2" t="s">
        <v>129</v>
      </c>
      <c r="HK177" s="2" t="s">
        <v>484</v>
      </c>
      <c r="HL177" s="2" t="s">
        <v>132</v>
      </c>
      <c r="HM177" s="2" t="s">
        <v>141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138</v>
      </c>
      <c r="HV177" s="2" t="s">
        <v>129</v>
      </c>
      <c r="HW177" s="2" t="s">
        <v>291</v>
      </c>
      <c r="HX177" s="2" t="s">
        <v>132</v>
      </c>
      <c r="HY177" s="2" t="s">
        <v>141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132</v>
      </c>
      <c r="IH177" s="2" t="s">
        <v>132</v>
      </c>
      <c r="II177" s="2" t="s">
        <v>132</v>
      </c>
      <c r="IJ177" s="2" t="s">
        <v>132</v>
      </c>
      <c r="IK177" s="2" t="s">
        <v>132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168</v>
      </c>
      <c r="IT177" s="2" t="s">
        <v>129</v>
      </c>
      <c r="IU177" s="2" t="s">
        <v>132</v>
      </c>
      <c r="IV177" s="2" t="s">
        <v>132</v>
      </c>
      <c r="IW177" s="2" t="s">
        <v>141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138</v>
      </c>
      <c r="JF177" s="2" t="s">
        <v>129</v>
      </c>
      <c r="JG177" s="2" t="s">
        <v>874</v>
      </c>
      <c r="JH177" s="2" t="s">
        <v>132</v>
      </c>
      <c r="JI177" s="2" t="s">
        <v>141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132</v>
      </c>
      <c r="JR177" s="2" t="s">
        <v>132</v>
      </c>
      <c r="JS177" s="2" t="s">
        <v>132</v>
      </c>
      <c r="JT177" s="2" t="s">
        <v>132</v>
      </c>
      <c r="JU177" s="2" t="s">
        <v>132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168</v>
      </c>
      <c r="KD177" s="2" t="s">
        <v>129</v>
      </c>
      <c r="KE177" s="2" t="s">
        <v>132</v>
      </c>
      <c r="KF177" s="2" t="s">
        <v>132</v>
      </c>
      <c r="KG177" s="2" t="s">
        <v>141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168</v>
      </c>
      <c r="KP177" s="2" t="s">
        <v>129</v>
      </c>
      <c r="KQ177" s="2" t="s">
        <v>132</v>
      </c>
      <c r="KR177" s="2" t="s">
        <v>132</v>
      </c>
      <c r="KS177" s="2" t="s">
        <v>141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129</v>
      </c>
      <c r="LC177" s="2" t="s">
        <v>132</v>
      </c>
      <c r="LD177" s="2" t="s">
        <v>132</v>
      </c>
      <c r="LE177" s="2" t="s">
        <v>141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129</v>
      </c>
      <c r="LO177" s="2" t="s">
        <v>132</v>
      </c>
      <c r="LP177" s="2" t="s">
        <v>132</v>
      </c>
      <c r="LQ177" s="2" t="s">
        <v>141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168</v>
      </c>
      <c r="LZ177" s="2" t="s">
        <v>129</v>
      </c>
      <c r="MA177" s="2" t="s">
        <v>132</v>
      </c>
      <c r="MB177" s="2" t="s">
        <v>132</v>
      </c>
      <c r="MC177" s="2" t="s">
        <v>141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168</v>
      </c>
      <c r="ML177" s="2" t="s">
        <v>129</v>
      </c>
      <c r="MM177" s="2" t="s">
        <v>132</v>
      </c>
      <c r="MN177" s="2" t="s">
        <v>132</v>
      </c>
      <c r="MO177" s="2" t="s">
        <v>141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129</v>
      </c>
      <c r="MY177" s="2" t="s">
        <v>132</v>
      </c>
      <c r="MZ177" s="2" t="s">
        <v>132</v>
      </c>
      <c r="NA177" s="2" t="s">
        <v>141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129</v>
      </c>
      <c r="NK177" s="2" t="s">
        <v>132</v>
      </c>
      <c r="NL177" s="2" t="s">
        <v>132</v>
      </c>
      <c r="NM177" s="2" t="s">
        <v>141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169</v>
      </c>
      <c r="OH177" s="2" t="s">
        <v>129</v>
      </c>
      <c r="OI177" s="2" t="s">
        <v>132</v>
      </c>
      <c r="OJ177" s="2" t="s">
        <v>132</v>
      </c>
      <c r="OK177" s="2" t="s">
        <v>141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168</v>
      </c>
      <c r="OT177" s="2" t="s">
        <v>129</v>
      </c>
      <c r="OU177" s="2" t="s">
        <v>132</v>
      </c>
      <c r="OV177" s="2" t="s">
        <v>132</v>
      </c>
      <c r="OW177" s="2" t="s">
        <v>141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169</v>
      </c>
      <c r="PR177" s="2" t="s">
        <v>129</v>
      </c>
      <c r="PS177" s="2" t="s">
        <v>132</v>
      </c>
      <c r="PT177" s="2" t="s">
        <v>132</v>
      </c>
      <c r="PU177" s="2" t="s">
        <v>141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168</v>
      </c>
      <c r="QD177" s="2" t="s">
        <v>129</v>
      </c>
      <c r="QE177" s="2" t="s">
        <v>132</v>
      </c>
      <c r="QF177" s="2" t="s">
        <v>132</v>
      </c>
      <c r="QG177" s="2" t="s">
        <v>141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169</v>
      </c>
      <c r="RB177" s="2" t="s">
        <v>129</v>
      </c>
      <c r="RC177" s="2" t="s">
        <v>132</v>
      </c>
      <c r="RD177" s="2" t="s">
        <v>132</v>
      </c>
      <c r="RE177" s="2" t="s">
        <v>141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168</v>
      </c>
      <c r="RN177" s="2" t="s">
        <v>129</v>
      </c>
      <c r="RO177" s="2" t="s">
        <v>132</v>
      </c>
      <c r="RP177" s="2" t="s">
        <v>132</v>
      </c>
      <c r="RQ177" s="2" t="s">
        <v>141</v>
      </c>
      <c r="RR177" s="2" t="s">
        <v>132</v>
      </c>
    </row>
    <row r="178">
      <c r="A178" s="2" t="s">
        <v>1995</v>
      </c>
      <c r="B178" s="2" t="s">
        <v>121</v>
      </c>
      <c r="C178" s="2" t="s">
        <v>1875</v>
      </c>
      <c r="D178" s="2" t="s">
        <v>123</v>
      </c>
      <c r="E178" s="2" t="s">
        <v>124</v>
      </c>
      <c r="F178" s="2" t="s">
        <v>1996</v>
      </c>
      <c r="G178" s="2" t="s">
        <v>1996</v>
      </c>
      <c r="H178" s="2" t="s">
        <v>1996</v>
      </c>
      <c r="I178" s="2" t="s">
        <v>1997</v>
      </c>
      <c r="J178" s="2" t="s">
        <v>127</v>
      </c>
      <c r="K178" s="2" t="s">
        <v>1998</v>
      </c>
      <c r="L178" s="3">
        <v>182</v>
      </c>
      <c r="M178" s="3">
        <v>191.1</v>
      </c>
      <c r="N178" s="3">
        <v>369.99</v>
      </c>
      <c r="O178" s="2" t="s">
        <v>129</v>
      </c>
      <c r="P178" s="2" t="s">
        <v>363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180</v>
      </c>
      <c r="V178" s="2" t="s">
        <v>1999</v>
      </c>
      <c r="W178" s="2" t="s">
        <v>135</v>
      </c>
      <c r="X178" s="2" t="s">
        <v>1878</v>
      </c>
      <c r="Y178" s="2" t="s">
        <v>132</v>
      </c>
      <c r="Z178" s="4"/>
      <c r="AA178" s="4">
        <f>=ROUNDDOWN({0},0)</f>
      </c>
      <c r="AB178" s="5"/>
      <c r="AC178" s="2" t="s">
        <v>364</v>
      </c>
      <c r="AD178" s="4">
        <v>200</v>
      </c>
      <c r="AE178" s="4">
        <v>200</v>
      </c>
      <c r="AF178" s="6">
        <v>72</v>
      </c>
      <c r="AG178" s="6"/>
      <c r="AH178" s="7">
        <v>0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168</v>
      </c>
      <c r="BV178" s="2" t="s">
        <v>129</v>
      </c>
      <c r="BW178" s="2" t="s">
        <v>132</v>
      </c>
      <c r="BX178" s="2" t="s">
        <v>132</v>
      </c>
      <c r="BY178" s="2" t="s">
        <v>141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168</v>
      </c>
      <c r="CH178" s="2" t="s">
        <v>129</v>
      </c>
      <c r="CI178" s="2" t="s">
        <v>132</v>
      </c>
      <c r="CJ178" s="2" t="s">
        <v>132</v>
      </c>
      <c r="CK178" s="2" t="s">
        <v>141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138</v>
      </c>
      <c r="CT178" s="2" t="s">
        <v>129</v>
      </c>
      <c r="CU178" s="2" t="s">
        <v>132</v>
      </c>
      <c r="CV178" s="2" t="s">
        <v>132</v>
      </c>
      <c r="CW178" s="2" t="s">
        <v>141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168</v>
      </c>
      <c r="DF178" s="2" t="s">
        <v>129</v>
      </c>
      <c r="DG178" s="2" t="s">
        <v>132</v>
      </c>
      <c r="DH178" s="2" t="s">
        <v>132</v>
      </c>
      <c r="DI178" s="2" t="s">
        <v>141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168</v>
      </c>
      <c r="DR178" s="2" t="s">
        <v>129</v>
      </c>
      <c r="DS178" s="2" t="s">
        <v>132</v>
      </c>
      <c r="DT178" s="2" t="s">
        <v>132</v>
      </c>
      <c r="DU178" s="2" t="s">
        <v>141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168</v>
      </c>
      <c r="ED178" s="2" t="s">
        <v>129</v>
      </c>
      <c r="EE178" s="2" t="s">
        <v>132</v>
      </c>
      <c r="EF178" s="2" t="s">
        <v>132</v>
      </c>
      <c r="EG178" s="2" t="s">
        <v>141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168</v>
      </c>
      <c r="EP178" s="2" t="s">
        <v>129</v>
      </c>
      <c r="EQ178" s="2" t="s">
        <v>132</v>
      </c>
      <c r="ER178" s="2" t="s">
        <v>132</v>
      </c>
      <c r="ES178" s="2" t="s">
        <v>141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168</v>
      </c>
      <c r="FB178" s="2" t="s">
        <v>129</v>
      </c>
      <c r="FC178" s="2" t="s">
        <v>132</v>
      </c>
      <c r="FD178" s="2" t="s">
        <v>132</v>
      </c>
      <c r="FE178" s="2" t="s">
        <v>141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169</v>
      </c>
      <c r="FN178" s="2" t="s">
        <v>129</v>
      </c>
      <c r="FO178" s="2" t="s">
        <v>132</v>
      </c>
      <c r="FP178" s="2" t="s">
        <v>132</v>
      </c>
      <c r="FQ178" s="2" t="s">
        <v>141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168</v>
      </c>
      <c r="FZ178" s="2" t="s">
        <v>129</v>
      </c>
      <c r="GA178" s="2" t="s">
        <v>132</v>
      </c>
      <c r="GB178" s="2" t="s">
        <v>132</v>
      </c>
      <c r="GC178" s="2" t="s">
        <v>141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168</v>
      </c>
      <c r="GL178" s="2" t="s">
        <v>129</v>
      </c>
      <c r="GM178" s="2" t="s">
        <v>132</v>
      </c>
      <c r="GN178" s="2" t="s">
        <v>132</v>
      </c>
      <c r="GO178" s="2" t="s">
        <v>141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168</v>
      </c>
      <c r="GX178" s="2" t="s">
        <v>129</v>
      </c>
      <c r="GY178" s="2" t="s">
        <v>132</v>
      </c>
      <c r="GZ178" s="2" t="s">
        <v>132</v>
      </c>
      <c r="HA178" s="2" t="s">
        <v>141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168</v>
      </c>
      <c r="HJ178" s="2" t="s">
        <v>129</v>
      </c>
      <c r="HK178" s="2" t="s">
        <v>132</v>
      </c>
      <c r="HL178" s="2" t="s">
        <v>132</v>
      </c>
      <c r="HM178" s="2" t="s">
        <v>141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129</v>
      </c>
      <c r="HW178" s="2" t="s">
        <v>132</v>
      </c>
      <c r="HX178" s="2" t="s">
        <v>132</v>
      </c>
      <c r="HY178" s="2" t="s">
        <v>141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138</v>
      </c>
      <c r="IH178" s="2" t="s">
        <v>129</v>
      </c>
      <c r="II178" s="2" t="s">
        <v>132</v>
      </c>
      <c r="IJ178" s="2" t="s">
        <v>132</v>
      </c>
      <c r="IK178" s="2" t="s">
        <v>141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168</v>
      </c>
      <c r="IT178" s="2" t="s">
        <v>129</v>
      </c>
      <c r="IU178" s="2" t="s">
        <v>132</v>
      </c>
      <c r="IV178" s="2" t="s">
        <v>132</v>
      </c>
      <c r="IW178" s="2" t="s">
        <v>141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138</v>
      </c>
      <c r="JF178" s="2" t="s">
        <v>129</v>
      </c>
      <c r="JG178" s="2" t="s">
        <v>132</v>
      </c>
      <c r="JH178" s="2" t="s">
        <v>132</v>
      </c>
      <c r="JI178" s="2" t="s">
        <v>141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168</v>
      </c>
      <c r="JR178" s="2" t="s">
        <v>129</v>
      </c>
      <c r="JS178" s="2" t="s">
        <v>132</v>
      </c>
      <c r="JT178" s="2" t="s">
        <v>132</v>
      </c>
      <c r="JU178" s="2" t="s">
        <v>141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132</v>
      </c>
      <c r="KD178" s="2" t="s">
        <v>132</v>
      </c>
      <c r="KE178" s="2" t="s">
        <v>132</v>
      </c>
      <c r="KF178" s="2" t="s">
        <v>132</v>
      </c>
      <c r="KG178" s="2" t="s">
        <v>132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168</v>
      </c>
      <c r="KP178" s="2" t="s">
        <v>129</v>
      </c>
      <c r="KQ178" s="2" t="s">
        <v>132</v>
      </c>
      <c r="KR178" s="2" t="s">
        <v>132</v>
      </c>
      <c r="KS178" s="2" t="s">
        <v>141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129</v>
      </c>
      <c r="LC178" s="2" t="s">
        <v>132</v>
      </c>
      <c r="LD178" s="2" t="s">
        <v>132</v>
      </c>
      <c r="LE178" s="2" t="s">
        <v>141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129</v>
      </c>
      <c r="LO178" s="2" t="s">
        <v>132</v>
      </c>
      <c r="LP178" s="2" t="s">
        <v>132</v>
      </c>
      <c r="LQ178" s="2" t="s">
        <v>141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168</v>
      </c>
      <c r="LZ178" s="2" t="s">
        <v>129</v>
      </c>
      <c r="MA178" s="2" t="s">
        <v>132</v>
      </c>
      <c r="MB178" s="2" t="s">
        <v>132</v>
      </c>
      <c r="MC178" s="2" t="s">
        <v>141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168</v>
      </c>
      <c r="ML178" s="2" t="s">
        <v>129</v>
      </c>
      <c r="MM178" s="2" t="s">
        <v>132</v>
      </c>
      <c r="MN178" s="2" t="s">
        <v>132</v>
      </c>
      <c r="MO178" s="2" t="s">
        <v>141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129</v>
      </c>
      <c r="NK178" s="2" t="s">
        <v>132</v>
      </c>
      <c r="NL178" s="2" t="s">
        <v>132</v>
      </c>
      <c r="NM178" s="2" t="s">
        <v>141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129</v>
      </c>
      <c r="NW178" s="2" t="s">
        <v>132</v>
      </c>
      <c r="NX178" s="2" t="s">
        <v>132</v>
      </c>
      <c r="NY178" s="2" t="s">
        <v>141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129</v>
      </c>
      <c r="OI178" s="2" t="s">
        <v>132</v>
      </c>
      <c r="OJ178" s="2" t="s">
        <v>132</v>
      </c>
      <c r="OK178" s="2" t="s">
        <v>141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168</v>
      </c>
      <c r="OT178" s="2" t="s">
        <v>129</v>
      </c>
      <c r="OU178" s="2" t="s">
        <v>132</v>
      </c>
      <c r="OV178" s="2" t="s">
        <v>132</v>
      </c>
      <c r="OW178" s="2" t="s">
        <v>141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168</v>
      </c>
      <c r="PF178" s="2" t="s">
        <v>129</v>
      </c>
      <c r="PG178" s="2" t="s">
        <v>132</v>
      </c>
      <c r="PH178" s="2" t="s">
        <v>132</v>
      </c>
      <c r="PI178" s="2" t="s">
        <v>141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168</v>
      </c>
      <c r="QD178" s="2" t="s">
        <v>129</v>
      </c>
      <c r="QE178" s="2" t="s">
        <v>132</v>
      </c>
      <c r="QF178" s="2" t="s">
        <v>132</v>
      </c>
      <c r="QG178" s="2" t="s">
        <v>141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169</v>
      </c>
      <c r="RB178" s="2" t="s">
        <v>129</v>
      </c>
      <c r="RC178" s="2" t="s">
        <v>132</v>
      </c>
      <c r="RD178" s="2" t="s">
        <v>132</v>
      </c>
      <c r="RE178" s="2" t="s">
        <v>141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132</v>
      </c>
      <c r="RN178" s="2" t="s">
        <v>132</v>
      </c>
      <c r="RO178" s="2" t="s">
        <v>132</v>
      </c>
      <c r="RP178" s="2" t="s">
        <v>132</v>
      </c>
      <c r="RQ178" s="2" t="s">
        <v>132</v>
      </c>
      <c r="RR178" s="2" t="s">
        <v>132</v>
      </c>
    </row>
    <row r="179">
      <c r="A179" s="2" t="s">
        <v>2000</v>
      </c>
      <c r="B179" s="2" t="s">
        <v>121</v>
      </c>
      <c r="C179" s="2" t="s">
        <v>1875</v>
      </c>
      <c r="D179" s="2" t="s">
        <v>123</v>
      </c>
      <c r="E179" s="2" t="s">
        <v>124</v>
      </c>
      <c r="F179" s="2" t="s">
        <v>1996</v>
      </c>
      <c r="G179" s="2" t="s">
        <v>1996</v>
      </c>
      <c r="H179" s="2" t="s">
        <v>1996</v>
      </c>
      <c r="I179" s="2" t="s">
        <v>1997</v>
      </c>
      <c r="J179" s="2" t="s">
        <v>127</v>
      </c>
      <c r="K179" s="2" t="s">
        <v>2001</v>
      </c>
      <c r="L179" s="3">
        <v>182</v>
      </c>
      <c r="M179" s="3">
        <v>191.1</v>
      </c>
      <c r="N179" s="3">
        <v>369.99</v>
      </c>
      <c r="O179" s="2" t="s">
        <v>129</v>
      </c>
      <c r="P179" s="2" t="s">
        <v>363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180</v>
      </c>
      <c r="V179" s="2" t="s">
        <v>1999</v>
      </c>
      <c r="W179" s="2" t="s">
        <v>135</v>
      </c>
      <c r="X179" s="2" t="s">
        <v>1878</v>
      </c>
      <c r="Y179" s="2" t="s">
        <v>132</v>
      </c>
      <c r="Z179" s="4"/>
      <c r="AA179" s="4">
        <f>=ROUNDDOWN({0},0)</f>
      </c>
      <c r="AB179" s="5"/>
      <c r="AC179" s="2" t="s">
        <v>364</v>
      </c>
      <c r="AD179" s="4">
        <v>100</v>
      </c>
      <c r="AE179" s="4">
        <v>100</v>
      </c>
      <c r="AF179" s="6">
        <v>72</v>
      </c>
      <c r="AG179" s="6"/>
      <c r="AH179" s="7">
        <v>0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168</v>
      </c>
      <c r="BV179" s="2" t="s">
        <v>129</v>
      </c>
      <c r="BW179" s="2" t="s">
        <v>132</v>
      </c>
      <c r="BX179" s="2" t="s">
        <v>132</v>
      </c>
      <c r="BY179" s="2" t="s">
        <v>141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168</v>
      </c>
      <c r="CH179" s="2" t="s">
        <v>129</v>
      </c>
      <c r="CI179" s="2" t="s">
        <v>132</v>
      </c>
      <c r="CJ179" s="2" t="s">
        <v>132</v>
      </c>
      <c r="CK179" s="2" t="s">
        <v>141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138</v>
      </c>
      <c r="CT179" s="2" t="s">
        <v>129</v>
      </c>
      <c r="CU179" s="2" t="s">
        <v>132</v>
      </c>
      <c r="CV179" s="2" t="s">
        <v>132</v>
      </c>
      <c r="CW179" s="2" t="s">
        <v>141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168</v>
      </c>
      <c r="DF179" s="2" t="s">
        <v>129</v>
      </c>
      <c r="DG179" s="2" t="s">
        <v>132</v>
      </c>
      <c r="DH179" s="2" t="s">
        <v>132</v>
      </c>
      <c r="DI179" s="2" t="s">
        <v>141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168</v>
      </c>
      <c r="DR179" s="2" t="s">
        <v>129</v>
      </c>
      <c r="DS179" s="2" t="s">
        <v>132</v>
      </c>
      <c r="DT179" s="2" t="s">
        <v>132</v>
      </c>
      <c r="DU179" s="2" t="s">
        <v>141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168</v>
      </c>
      <c r="ED179" s="2" t="s">
        <v>129</v>
      </c>
      <c r="EE179" s="2" t="s">
        <v>132</v>
      </c>
      <c r="EF179" s="2" t="s">
        <v>132</v>
      </c>
      <c r="EG179" s="2" t="s">
        <v>141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168</v>
      </c>
      <c r="EP179" s="2" t="s">
        <v>129</v>
      </c>
      <c r="EQ179" s="2" t="s">
        <v>132</v>
      </c>
      <c r="ER179" s="2" t="s">
        <v>132</v>
      </c>
      <c r="ES179" s="2" t="s">
        <v>141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168</v>
      </c>
      <c r="FB179" s="2" t="s">
        <v>129</v>
      </c>
      <c r="FC179" s="2" t="s">
        <v>132</v>
      </c>
      <c r="FD179" s="2" t="s">
        <v>132</v>
      </c>
      <c r="FE179" s="2" t="s">
        <v>141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169</v>
      </c>
      <c r="FN179" s="2" t="s">
        <v>129</v>
      </c>
      <c r="FO179" s="2" t="s">
        <v>132</v>
      </c>
      <c r="FP179" s="2" t="s">
        <v>132</v>
      </c>
      <c r="FQ179" s="2" t="s">
        <v>141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168</v>
      </c>
      <c r="FZ179" s="2" t="s">
        <v>129</v>
      </c>
      <c r="GA179" s="2" t="s">
        <v>132</v>
      </c>
      <c r="GB179" s="2" t="s">
        <v>132</v>
      </c>
      <c r="GC179" s="2" t="s">
        <v>141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168</v>
      </c>
      <c r="GL179" s="2" t="s">
        <v>129</v>
      </c>
      <c r="GM179" s="2" t="s">
        <v>132</v>
      </c>
      <c r="GN179" s="2" t="s">
        <v>132</v>
      </c>
      <c r="GO179" s="2" t="s">
        <v>141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168</v>
      </c>
      <c r="GX179" s="2" t="s">
        <v>129</v>
      </c>
      <c r="GY179" s="2" t="s">
        <v>132</v>
      </c>
      <c r="GZ179" s="2" t="s">
        <v>132</v>
      </c>
      <c r="HA179" s="2" t="s">
        <v>141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168</v>
      </c>
      <c r="HJ179" s="2" t="s">
        <v>129</v>
      </c>
      <c r="HK179" s="2" t="s">
        <v>132</v>
      </c>
      <c r="HL179" s="2" t="s">
        <v>132</v>
      </c>
      <c r="HM179" s="2" t="s">
        <v>141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129</v>
      </c>
      <c r="HW179" s="2" t="s">
        <v>132</v>
      </c>
      <c r="HX179" s="2" t="s">
        <v>132</v>
      </c>
      <c r="HY179" s="2" t="s">
        <v>141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138</v>
      </c>
      <c r="IH179" s="2" t="s">
        <v>129</v>
      </c>
      <c r="II179" s="2" t="s">
        <v>132</v>
      </c>
      <c r="IJ179" s="2" t="s">
        <v>132</v>
      </c>
      <c r="IK179" s="2" t="s">
        <v>141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168</v>
      </c>
      <c r="IT179" s="2" t="s">
        <v>129</v>
      </c>
      <c r="IU179" s="2" t="s">
        <v>132</v>
      </c>
      <c r="IV179" s="2" t="s">
        <v>132</v>
      </c>
      <c r="IW179" s="2" t="s">
        <v>141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138</v>
      </c>
      <c r="JF179" s="2" t="s">
        <v>129</v>
      </c>
      <c r="JG179" s="2" t="s">
        <v>132</v>
      </c>
      <c r="JH179" s="2" t="s">
        <v>132</v>
      </c>
      <c r="JI179" s="2" t="s">
        <v>141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168</v>
      </c>
      <c r="JR179" s="2" t="s">
        <v>129</v>
      </c>
      <c r="JS179" s="2" t="s">
        <v>132</v>
      </c>
      <c r="JT179" s="2" t="s">
        <v>132</v>
      </c>
      <c r="JU179" s="2" t="s">
        <v>141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168</v>
      </c>
      <c r="KP179" s="2" t="s">
        <v>129</v>
      </c>
      <c r="KQ179" s="2" t="s">
        <v>132</v>
      </c>
      <c r="KR179" s="2" t="s">
        <v>132</v>
      </c>
      <c r="KS179" s="2" t="s">
        <v>141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129</v>
      </c>
      <c r="LC179" s="2" t="s">
        <v>132</v>
      </c>
      <c r="LD179" s="2" t="s">
        <v>132</v>
      </c>
      <c r="LE179" s="2" t="s">
        <v>141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169</v>
      </c>
      <c r="LN179" s="2" t="s">
        <v>129</v>
      </c>
      <c r="LO179" s="2" t="s">
        <v>132</v>
      </c>
      <c r="LP179" s="2" t="s">
        <v>132</v>
      </c>
      <c r="LQ179" s="2" t="s">
        <v>141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168</v>
      </c>
      <c r="LZ179" s="2" t="s">
        <v>129</v>
      </c>
      <c r="MA179" s="2" t="s">
        <v>132</v>
      </c>
      <c r="MB179" s="2" t="s">
        <v>132</v>
      </c>
      <c r="MC179" s="2" t="s">
        <v>141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168</v>
      </c>
      <c r="ML179" s="2" t="s">
        <v>129</v>
      </c>
      <c r="MM179" s="2" t="s">
        <v>132</v>
      </c>
      <c r="MN179" s="2" t="s">
        <v>132</v>
      </c>
      <c r="MO179" s="2" t="s">
        <v>141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129</v>
      </c>
      <c r="NK179" s="2" t="s">
        <v>132</v>
      </c>
      <c r="NL179" s="2" t="s">
        <v>132</v>
      </c>
      <c r="NM179" s="2" t="s">
        <v>141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168</v>
      </c>
      <c r="NV179" s="2" t="s">
        <v>129</v>
      </c>
      <c r="NW179" s="2" t="s">
        <v>132</v>
      </c>
      <c r="NX179" s="2" t="s">
        <v>132</v>
      </c>
      <c r="NY179" s="2" t="s">
        <v>141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169</v>
      </c>
      <c r="OH179" s="2" t="s">
        <v>129</v>
      </c>
      <c r="OI179" s="2" t="s">
        <v>132</v>
      </c>
      <c r="OJ179" s="2" t="s">
        <v>132</v>
      </c>
      <c r="OK179" s="2" t="s">
        <v>141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168</v>
      </c>
      <c r="OT179" s="2" t="s">
        <v>129</v>
      </c>
      <c r="OU179" s="2" t="s">
        <v>132</v>
      </c>
      <c r="OV179" s="2" t="s">
        <v>132</v>
      </c>
      <c r="OW179" s="2" t="s">
        <v>141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168</v>
      </c>
      <c r="PF179" s="2" t="s">
        <v>129</v>
      </c>
      <c r="PG179" s="2" t="s">
        <v>132</v>
      </c>
      <c r="PH179" s="2" t="s">
        <v>132</v>
      </c>
      <c r="PI179" s="2" t="s">
        <v>141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168</v>
      </c>
      <c r="QD179" s="2" t="s">
        <v>129</v>
      </c>
      <c r="QE179" s="2" t="s">
        <v>132</v>
      </c>
      <c r="QF179" s="2" t="s">
        <v>132</v>
      </c>
      <c r="QG179" s="2" t="s">
        <v>141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169</v>
      </c>
      <c r="RB179" s="2" t="s">
        <v>129</v>
      </c>
      <c r="RC179" s="2" t="s">
        <v>132</v>
      </c>
      <c r="RD179" s="2" t="s">
        <v>132</v>
      </c>
      <c r="RE179" s="2" t="s">
        <v>141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2002</v>
      </c>
      <c r="B180" s="2" t="s">
        <v>121</v>
      </c>
      <c r="C180" s="2" t="s">
        <v>2003</v>
      </c>
      <c r="D180" s="2" t="s">
        <v>510</v>
      </c>
      <c r="E180" s="2" t="s">
        <v>1154</v>
      </c>
      <c r="F180" s="2" t="s">
        <v>2004</v>
      </c>
      <c r="G180" s="2" t="s">
        <v>132</v>
      </c>
      <c r="H180" s="2" t="s">
        <v>132</v>
      </c>
      <c r="I180" s="2" t="s">
        <v>132</v>
      </c>
      <c r="J180" s="2" t="s">
        <v>2005</v>
      </c>
      <c r="K180" s="2" t="s">
        <v>561</v>
      </c>
      <c r="L180" s="3">
        <v>13.3</v>
      </c>
      <c r="M180" s="3"/>
      <c r="N180" s="3"/>
      <c r="O180" s="2" t="s">
        <v>1444</v>
      </c>
      <c r="P180" s="2" t="s">
        <v>132</v>
      </c>
      <c r="Q180" s="2" t="s">
        <v>132</v>
      </c>
      <c r="R180" s="2" t="s">
        <v>132</v>
      </c>
      <c r="S180" s="2" t="s">
        <v>2006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132</v>
      </c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132</v>
      </c>
      <c r="CT180" s="2" t="s">
        <v>132</v>
      </c>
      <c r="CU180" s="2" t="s">
        <v>132</v>
      </c>
      <c r="CV180" s="2" t="s">
        <v>132</v>
      </c>
      <c r="CW180" s="2" t="s">
        <v>132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132</v>
      </c>
      <c r="DF180" s="2" t="s">
        <v>132</v>
      </c>
      <c r="DG180" s="2" t="s">
        <v>132</v>
      </c>
      <c r="DH180" s="2" t="s">
        <v>132</v>
      </c>
      <c r="DI180" s="2" t="s">
        <v>132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132</v>
      </c>
      <c r="DR180" s="2" t="s">
        <v>132</v>
      </c>
      <c r="DS180" s="2" t="s">
        <v>132</v>
      </c>
      <c r="DT180" s="2" t="s">
        <v>132</v>
      </c>
      <c r="DU180" s="2" t="s">
        <v>132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132</v>
      </c>
      <c r="ED180" s="2" t="s">
        <v>132</v>
      </c>
      <c r="EE180" s="2" t="s">
        <v>132</v>
      </c>
      <c r="EF180" s="2" t="s">
        <v>132</v>
      </c>
      <c r="EG180" s="2" t="s">
        <v>132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132</v>
      </c>
      <c r="EP180" s="2" t="s">
        <v>132</v>
      </c>
      <c r="EQ180" s="2" t="s">
        <v>132</v>
      </c>
      <c r="ER180" s="2" t="s">
        <v>132</v>
      </c>
      <c r="ES180" s="2" t="s">
        <v>132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132</v>
      </c>
      <c r="FB180" s="2" t="s">
        <v>132</v>
      </c>
      <c r="FC180" s="2" t="s">
        <v>132</v>
      </c>
      <c r="FD180" s="2" t="s">
        <v>132</v>
      </c>
      <c r="FE180" s="2" t="s">
        <v>132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132</v>
      </c>
      <c r="FN180" s="2" t="s">
        <v>132</v>
      </c>
      <c r="FO180" s="2" t="s">
        <v>132</v>
      </c>
      <c r="FP180" s="2" t="s">
        <v>132</v>
      </c>
      <c r="FQ180" s="2" t="s">
        <v>132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132</v>
      </c>
      <c r="FZ180" s="2" t="s">
        <v>132</v>
      </c>
      <c r="GA180" s="2" t="s">
        <v>132</v>
      </c>
      <c r="GB180" s="2" t="s">
        <v>132</v>
      </c>
      <c r="GC180" s="2" t="s">
        <v>132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132</v>
      </c>
      <c r="GL180" s="2" t="s">
        <v>132</v>
      </c>
      <c r="GM180" s="2" t="s">
        <v>132</v>
      </c>
      <c r="GN180" s="2" t="s">
        <v>132</v>
      </c>
      <c r="GO180" s="2" t="s">
        <v>132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132</v>
      </c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132</v>
      </c>
      <c r="RN180" s="2" t="s">
        <v>132</v>
      </c>
      <c r="RO180" s="2" t="s">
        <v>132</v>
      </c>
      <c r="RP180" s="2" t="s">
        <v>132</v>
      </c>
      <c r="RQ180" s="2" t="s">
        <v>132</v>
      </c>
      <c r="RR180" s="2" t="s">
        <v>132</v>
      </c>
    </row>
    <row r="181">
      <c r="A181" s="2" t="s">
        <v>2007</v>
      </c>
      <c r="B181" s="2" t="s">
        <v>121</v>
      </c>
      <c r="C181" s="2" t="s">
        <v>2003</v>
      </c>
      <c r="D181" s="2" t="s">
        <v>510</v>
      </c>
      <c r="E181" s="2" t="s">
        <v>1154</v>
      </c>
      <c r="F181" s="2" t="s">
        <v>2004</v>
      </c>
      <c r="G181" s="2" t="s">
        <v>132</v>
      </c>
      <c r="H181" s="2" t="s">
        <v>132</v>
      </c>
      <c r="I181" s="2" t="s">
        <v>132</v>
      </c>
      <c r="J181" s="2" t="s">
        <v>2008</v>
      </c>
      <c r="K181" s="2" t="s">
        <v>561</v>
      </c>
      <c r="L181" s="3">
        <v>53.2</v>
      </c>
      <c r="M181" s="3"/>
      <c r="N181" s="3"/>
      <c r="O181" s="2" t="s">
        <v>1444</v>
      </c>
      <c r="P181" s="2" t="s">
        <v>132</v>
      </c>
      <c r="Q181" s="2" t="s">
        <v>132</v>
      </c>
      <c r="R181" s="2" t="s">
        <v>132</v>
      </c>
      <c r="S181" s="2" t="s">
        <v>2009</v>
      </c>
      <c r="T181" s="2" t="s">
        <v>132</v>
      </c>
      <c r="U181" s="2" t="s">
        <v>132</v>
      </c>
      <c r="V181" s="2" t="s">
        <v>132</v>
      </c>
      <c r="W181" s="2" t="s">
        <v>132</v>
      </c>
      <c r="X181" s="2" t="s">
        <v>132</v>
      </c>
      <c r="Y181" s="2" t="s">
        <v>132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132</v>
      </c>
      <c r="BV181" s="2" t="s">
        <v>132</v>
      </c>
      <c r="BW181" s="2" t="s">
        <v>132</v>
      </c>
      <c r="BX181" s="2" t="s">
        <v>132</v>
      </c>
      <c r="BY181" s="2" t="s">
        <v>132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132</v>
      </c>
      <c r="CH181" s="2" t="s">
        <v>132</v>
      </c>
      <c r="CI181" s="2" t="s">
        <v>132</v>
      </c>
      <c r="CJ181" s="2" t="s">
        <v>132</v>
      </c>
      <c r="CK181" s="2" t="s">
        <v>132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132</v>
      </c>
      <c r="CT181" s="2" t="s">
        <v>132</v>
      </c>
      <c r="CU181" s="2" t="s">
        <v>132</v>
      </c>
      <c r="CV181" s="2" t="s">
        <v>132</v>
      </c>
      <c r="CW181" s="2" t="s">
        <v>132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132</v>
      </c>
      <c r="DF181" s="2" t="s">
        <v>132</v>
      </c>
      <c r="DG181" s="2" t="s">
        <v>132</v>
      </c>
      <c r="DH181" s="2" t="s">
        <v>132</v>
      </c>
      <c r="DI181" s="2" t="s">
        <v>132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132</v>
      </c>
      <c r="DR181" s="2" t="s">
        <v>132</v>
      </c>
      <c r="DS181" s="2" t="s">
        <v>132</v>
      </c>
      <c r="DT181" s="2" t="s">
        <v>132</v>
      </c>
      <c r="DU181" s="2" t="s">
        <v>132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132</v>
      </c>
      <c r="ED181" s="2" t="s">
        <v>132</v>
      </c>
      <c r="EE181" s="2" t="s">
        <v>132</v>
      </c>
      <c r="EF181" s="2" t="s">
        <v>132</v>
      </c>
      <c r="EG181" s="2" t="s">
        <v>132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132</v>
      </c>
      <c r="EP181" s="2" t="s">
        <v>132</v>
      </c>
      <c r="EQ181" s="2" t="s">
        <v>132</v>
      </c>
      <c r="ER181" s="2" t="s">
        <v>132</v>
      </c>
      <c r="ES181" s="2" t="s">
        <v>132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132</v>
      </c>
      <c r="FB181" s="2" t="s">
        <v>132</v>
      </c>
      <c r="FC181" s="2" t="s">
        <v>132</v>
      </c>
      <c r="FD181" s="2" t="s">
        <v>132</v>
      </c>
      <c r="FE181" s="2" t="s">
        <v>132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132</v>
      </c>
      <c r="FN181" s="2" t="s">
        <v>132</v>
      </c>
      <c r="FO181" s="2" t="s">
        <v>132</v>
      </c>
      <c r="FP181" s="2" t="s">
        <v>132</v>
      </c>
      <c r="FQ181" s="2" t="s">
        <v>132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132</v>
      </c>
      <c r="FZ181" s="2" t="s">
        <v>132</v>
      </c>
      <c r="GA181" s="2" t="s">
        <v>132</v>
      </c>
      <c r="GB181" s="2" t="s">
        <v>132</v>
      </c>
      <c r="GC181" s="2" t="s">
        <v>132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132</v>
      </c>
      <c r="GL181" s="2" t="s">
        <v>132</v>
      </c>
      <c r="GM181" s="2" t="s">
        <v>132</v>
      </c>
      <c r="GN181" s="2" t="s">
        <v>132</v>
      </c>
      <c r="GO181" s="2" t="s">
        <v>132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132</v>
      </c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132</v>
      </c>
      <c r="IT181" s="2" t="s">
        <v>132</v>
      </c>
      <c r="IU181" s="2" t="s">
        <v>132</v>
      </c>
      <c r="IV181" s="2" t="s">
        <v>132</v>
      </c>
      <c r="IW181" s="2" t="s">
        <v>132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132</v>
      </c>
      <c r="KD181" s="2" t="s">
        <v>132</v>
      </c>
      <c r="KE181" s="2" t="s">
        <v>132</v>
      </c>
      <c r="KF181" s="2" t="s">
        <v>132</v>
      </c>
      <c r="KG181" s="2" t="s">
        <v>132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132</v>
      </c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132</v>
      </c>
      <c r="PR181" s="2" t="s">
        <v>132</v>
      </c>
      <c r="PS181" s="2" t="s">
        <v>132</v>
      </c>
      <c r="PT181" s="2" t="s">
        <v>132</v>
      </c>
      <c r="PU181" s="2" t="s">
        <v>132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132</v>
      </c>
      <c r="RB181" s="2" t="s">
        <v>132</v>
      </c>
      <c r="RC181" s="2" t="s">
        <v>132</v>
      </c>
      <c r="RD181" s="2" t="s">
        <v>132</v>
      </c>
      <c r="RE181" s="2" t="s">
        <v>132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132</v>
      </c>
      <c r="RN181" s="2" t="s">
        <v>132</v>
      </c>
      <c r="RO181" s="2" t="s">
        <v>132</v>
      </c>
      <c r="RP181" s="2" t="s">
        <v>132</v>
      </c>
      <c r="RQ181" s="2" t="s">
        <v>132</v>
      </c>
      <c r="RR181" s="2" t="s">
        <v>132</v>
      </c>
    </row>
    <row r="182">
      <c r="A182" s="16" t="s">
        <v>2010</v>
      </c>
      <c r="B182" s="9" t="s">
        <v>132</v>
      </c>
      <c r="C182" s="9" t="s">
        <v>132</v>
      </c>
      <c r="D182" s="9" t="s">
        <v>132</v>
      </c>
      <c r="E182" s="9" t="s">
        <v>132</v>
      </c>
      <c r="F182" s="9" t="s">
        <v>132</v>
      </c>
      <c r="G182" s="9" t="s">
        <v>132</v>
      </c>
      <c r="H182" s="9" t="s">
        <v>132</v>
      </c>
      <c r="I182" s="9" t="s">
        <v>132</v>
      </c>
      <c r="J182" s="9" t="s">
        <v>132</v>
      </c>
      <c r="K182" s="9" t="s">
        <v>132</v>
      </c>
      <c r="L182" s="10"/>
      <c r="M182" s="10"/>
      <c r="N182" s="10"/>
      <c r="O182" s="9" t="s">
        <v>132</v>
      </c>
      <c r="P182" s="9" t="s">
        <v>132</v>
      </c>
      <c r="Q182" s="9" t="s">
        <v>132</v>
      </c>
      <c r="R182" s="9" t="s">
        <v>132</v>
      </c>
      <c r="S182" s="9" t="s">
        <v>132</v>
      </c>
      <c r="T182" s="9" t="s">
        <v>132</v>
      </c>
      <c r="U182" s="9" t="s">
        <v>132</v>
      </c>
      <c r="V182" s="9" t="s">
        <v>132</v>
      </c>
      <c r="W182" s="9" t="s">
        <v>132</v>
      </c>
      <c r="X182" s="9" t="s">
        <v>132</v>
      </c>
      <c r="Y182" s="9" t="s">
        <v>132</v>
      </c>
      <c r="Z182" s="11">
        <v>16676</v>
      </c>
      <c r="AA182" s="11">
        <f>=ROUNDDOWN({0},0)</f>
      </c>
      <c r="AB182" s="12">
        <v>624.6</v>
      </c>
      <c r="AC182" s="9" t="s">
        <v>132</v>
      </c>
      <c r="AD182" s="11"/>
      <c r="AE182" s="11">
        <v>11280</v>
      </c>
      <c r="AF182" s="13"/>
      <c r="AG182" s="13"/>
      <c r="AH182" s="14"/>
      <c r="AI182" s="11"/>
      <c r="AJ182" s="11">
        <f>=ROUNDDOWN({0},0)</f>
      </c>
      <c r="AK182" s="12"/>
      <c r="AL182" s="9" t="s">
        <v>132</v>
      </c>
      <c r="AM182" s="11"/>
      <c r="AN182" s="11"/>
      <c r="AO182" s="14"/>
      <c r="AP182" s="11">
        <v>4873</v>
      </c>
      <c r="AQ182" s="15">
        <v>357953.69</v>
      </c>
      <c r="AR182" s="11"/>
      <c r="AS182" s="15"/>
      <c r="AT182" s="14"/>
      <c r="AU182" s="14"/>
      <c r="AV182" s="11">
        <v>4873</v>
      </c>
      <c r="AW182" s="15">
        <v>357953.69</v>
      </c>
      <c r="AX182" s="11"/>
      <c r="AY182" s="15"/>
      <c r="AZ182" s="14"/>
      <c r="BA182" s="14"/>
      <c r="BB182" s="14"/>
      <c r="BC182" s="11">
        <v>4873</v>
      </c>
      <c r="BD182" s="15">
        <v>357953.69</v>
      </c>
      <c r="BE182" s="11"/>
      <c r="BF182" s="15"/>
      <c r="BG182" s="14"/>
      <c r="BH182" s="14"/>
      <c r="BI182" s="14"/>
      <c r="BJ182" s="11"/>
      <c r="BK182" s="15"/>
      <c r="BL182" s="9" t="s">
        <v>132</v>
      </c>
      <c r="BM182" s="14"/>
      <c r="BN182" s="14"/>
      <c r="BO182" s="11">
        <v>1368</v>
      </c>
      <c r="BP182" s="15">
        <v>89264.67</v>
      </c>
      <c r="BQ182" s="11"/>
      <c r="BR182" s="15"/>
      <c r="BS182" s="14"/>
      <c r="BT182" s="14"/>
      <c r="BU182" s="9" t="s">
        <v>132</v>
      </c>
      <c r="BV182" s="9" t="s">
        <v>132</v>
      </c>
      <c r="BW182" s="9" t="s">
        <v>132</v>
      </c>
      <c r="BX182" s="9" t="s">
        <v>132</v>
      </c>
      <c r="BY182" s="9" t="s">
        <v>132</v>
      </c>
      <c r="BZ182" s="9" t="s">
        <v>132</v>
      </c>
      <c r="CA182" s="11">
        <v>884</v>
      </c>
      <c r="CB182" s="15">
        <v>63147.49</v>
      </c>
      <c r="CC182" s="11"/>
      <c r="CD182" s="15"/>
      <c r="CE182" s="14"/>
      <c r="CF182" s="14"/>
      <c r="CG182" s="9" t="s">
        <v>132</v>
      </c>
      <c r="CH182" s="9" t="s">
        <v>132</v>
      </c>
      <c r="CI182" s="9" t="s">
        <v>132</v>
      </c>
      <c r="CJ182" s="9" t="s">
        <v>132</v>
      </c>
      <c r="CK182" s="9" t="s">
        <v>132</v>
      </c>
      <c r="CL182" s="9" t="s">
        <v>132</v>
      </c>
      <c r="CM182" s="11">
        <v>641</v>
      </c>
      <c r="CN182" s="15">
        <v>50780.54</v>
      </c>
      <c r="CO182" s="11"/>
      <c r="CP182" s="15"/>
      <c r="CQ182" s="14"/>
      <c r="CR182" s="14"/>
      <c r="CS182" s="9" t="s">
        <v>132</v>
      </c>
      <c r="CT182" s="9" t="s">
        <v>132</v>
      </c>
      <c r="CU182" s="9" t="s">
        <v>132</v>
      </c>
      <c r="CV182" s="9" t="s">
        <v>132</v>
      </c>
      <c r="CW182" s="9" t="s">
        <v>132</v>
      </c>
      <c r="CX182" s="9" t="s">
        <v>132</v>
      </c>
      <c r="CY182" s="11">
        <v>576</v>
      </c>
      <c r="CZ182" s="15">
        <v>49043.33</v>
      </c>
      <c r="DA182" s="11"/>
      <c r="DB182" s="15"/>
      <c r="DC182" s="14"/>
      <c r="DD182" s="14"/>
      <c r="DE182" s="9" t="s">
        <v>132</v>
      </c>
      <c r="DF182" s="9" t="s">
        <v>132</v>
      </c>
      <c r="DG182" s="9" t="s">
        <v>132</v>
      </c>
      <c r="DH182" s="9" t="s">
        <v>132</v>
      </c>
      <c r="DI182" s="9" t="s">
        <v>132</v>
      </c>
      <c r="DJ182" s="9" t="s">
        <v>132</v>
      </c>
      <c r="DK182" s="11">
        <v>303</v>
      </c>
      <c r="DL182" s="15">
        <v>25347.46</v>
      </c>
      <c r="DM182" s="11"/>
      <c r="DN182" s="15"/>
      <c r="DO182" s="14"/>
      <c r="DP182" s="14"/>
      <c r="DQ182" s="9" t="s">
        <v>132</v>
      </c>
      <c r="DR182" s="9" t="s">
        <v>132</v>
      </c>
      <c r="DS182" s="9" t="s">
        <v>132</v>
      </c>
      <c r="DT182" s="9" t="s">
        <v>132</v>
      </c>
      <c r="DU182" s="9" t="s">
        <v>132</v>
      </c>
      <c r="DV182" s="9" t="s">
        <v>132</v>
      </c>
      <c r="DW182" s="11">
        <v>260</v>
      </c>
      <c r="DX182" s="15">
        <v>15677.01</v>
      </c>
      <c r="DY182" s="11"/>
      <c r="DZ182" s="15"/>
      <c r="EA182" s="14"/>
      <c r="EB182" s="14"/>
      <c r="EC182" s="9" t="s">
        <v>132</v>
      </c>
      <c r="ED182" s="9" t="s">
        <v>132</v>
      </c>
      <c r="EE182" s="9" t="s">
        <v>132</v>
      </c>
      <c r="EF182" s="9" t="s">
        <v>132</v>
      </c>
      <c r="EG182" s="9" t="s">
        <v>132</v>
      </c>
      <c r="EH182" s="9" t="s">
        <v>132</v>
      </c>
      <c r="EI182" s="11">
        <v>104</v>
      </c>
      <c r="EJ182" s="15">
        <v>11853.84</v>
      </c>
      <c r="EK182" s="11"/>
      <c r="EL182" s="15"/>
      <c r="EM182" s="14"/>
      <c r="EN182" s="14"/>
      <c r="EO182" s="9" t="s">
        <v>132</v>
      </c>
      <c r="EP182" s="9" t="s">
        <v>132</v>
      </c>
      <c r="EQ182" s="9" t="s">
        <v>132</v>
      </c>
      <c r="ER182" s="9" t="s">
        <v>132</v>
      </c>
      <c r="ES182" s="9" t="s">
        <v>132</v>
      </c>
      <c r="ET182" s="9" t="s">
        <v>132</v>
      </c>
      <c r="EU182" s="11">
        <v>171</v>
      </c>
      <c r="EV182" s="15">
        <v>11205.21</v>
      </c>
      <c r="EW182" s="11"/>
      <c r="EX182" s="15"/>
      <c r="EY182" s="14"/>
      <c r="EZ182" s="14"/>
      <c r="FA182" s="9" t="s">
        <v>132</v>
      </c>
      <c r="FB182" s="9" t="s">
        <v>132</v>
      </c>
      <c r="FC182" s="9" t="s">
        <v>132</v>
      </c>
      <c r="FD182" s="9" t="s">
        <v>132</v>
      </c>
      <c r="FE182" s="9" t="s">
        <v>132</v>
      </c>
      <c r="FF182" s="9" t="s">
        <v>132</v>
      </c>
      <c r="FG182" s="11">
        <v>121</v>
      </c>
      <c r="FH182" s="15">
        <v>9526.19</v>
      </c>
      <c r="FI182" s="11"/>
      <c r="FJ182" s="15"/>
      <c r="FK182" s="14"/>
      <c r="FL182" s="14"/>
      <c r="FM182" s="9" t="s">
        <v>132</v>
      </c>
      <c r="FN182" s="9" t="s">
        <v>132</v>
      </c>
      <c r="FO182" s="9" t="s">
        <v>132</v>
      </c>
      <c r="FP182" s="9" t="s">
        <v>132</v>
      </c>
      <c r="FQ182" s="9" t="s">
        <v>132</v>
      </c>
      <c r="FR182" s="9" t="s">
        <v>132</v>
      </c>
      <c r="FS182" s="11">
        <v>124</v>
      </c>
      <c r="FT182" s="15">
        <v>8462.18</v>
      </c>
      <c r="FU182" s="11"/>
      <c r="FV182" s="15"/>
      <c r="FW182" s="14"/>
      <c r="FX182" s="14"/>
      <c r="FY182" s="9" t="s">
        <v>132</v>
      </c>
      <c r="FZ182" s="9" t="s">
        <v>132</v>
      </c>
      <c r="GA182" s="9" t="s">
        <v>132</v>
      </c>
      <c r="GB182" s="9" t="s">
        <v>132</v>
      </c>
      <c r="GC182" s="9" t="s">
        <v>132</v>
      </c>
      <c r="GD182" s="9" t="s">
        <v>132</v>
      </c>
      <c r="GE182" s="11">
        <v>110</v>
      </c>
      <c r="GF182" s="15">
        <v>7358.31</v>
      </c>
      <c r="GG182" s="11"/>
      <c r="GH182" s="15"/>
      <c r="GI182" s="14"/>
      <c r="GJ182" s="14"/>
      <c r="GK182" s="9" t="s">
        <v>132</v>
      </c>
      <c r="GL182" s="9" t="s">
        <v>132</v>
      </c>
      <c r="GM182" s="9" t="s">
        <v>132</v>
      </c>
      <c r="GN182" s="9" t="s">
        <v>132</v>
      </c>
      <c r="GO182" s="9" t="s">
        <v>132</v>
      </c>
      <c r="GP182" s="9" t="s">
        <v>132</v>
      </c>
      <c r="GQ182" s="11">
        <v>74</v>
      </c>
      <c r="GR182" s="15">
        <v>5397.54</v>
      </c>
      <c r="GS182" s="11"/>
      <c r="GT182" s="15"/>
      <c r="GU182" s="14"/>
      <c r="GV182" s="14"/>
      <c r="GW182" s="9" t="s">
        <v>132</v>
      </c>
      <c r="GX182" s="9" t="s">
        <v>132</v>
      </c>
      <c r="GY182" s="9" t="s">
        <v>132</v>
      </c>
      <c r="GZ182" s="9" t="s">
        <v>132</v>
      </c>
      <c r="HA182" s="9" t="s">
        <v>132</v>
      </c>
      <c r="HB182" s="9" t="s">
        <v>132</v>
      </c>
      <c r="HC182" s="11">
        <v>62</v>
      </c>
      <c r="HD182" s="15">
        <v>4608</v>
      </c>
      <c r="HE182" s="11"/>
      <c r="HF182" s="15"/>
      <c r="HG182" s="14"/>
      <c r="HH182" s="14"/>
      <c r="HI182" s="9" t="s">
        <v>132</v>
      </c>
      <c r="HJ182" s="9" t="s">
        <v>132</v>
      </c>
      <c r="HK182" s="9" t="s">
        <v>132</v>
      </c>
      <c r="HL182" s="9" t="s">
        <v>132</v>
      </c>
      <c r="HM182" s="9" t="s">
        <v>132</v>
      </c>
      <c r="HN182" s="9" t="s">
        <v>132</v>
      </c>
      <c r="HO182" s="11">
        <v>47</v>
      </c>
      <c r="HP182" s="15">
        <v>3286.85</v>
      </c>
      <c r="HQ182" s="11"/>
      <c r="HR182" s="15"/>
      <c r="HS182" s="14"/>
      <c r="HT182" s="14"/>
      <c r="HU182" s="9" t="s">
        <v>132</v>
      </c>
      <c r="HV182" s="9" t="s">
        <v>132</v>
      </c>
      <c r="HW182" s="9" t="s">
        <v>132</v>
      </c>
      <c r="HX182" s="9" t="s">
        <v>132</v>
      </c>
      <c r="HY182" s="9" t="s">
        <v>132</v>
      </c>
      <c r="HZ182" s="9" t="s">
        <v>132</v>
      </c>
      <c r="IA182" s="11">
        <v>15</v>
      </c>
      <c r="IB182" s="15">
        <v>1745.81</v>
      </c>
      <c r="IC182" s="11"/>
      <c r="ID182" s="15"/>
      <c r="IE182" s="14"/>
      <c r="IF182" s="14"/>
      <c r="IG182" s="9" t="s">
        <v>132</v>
      </c>
      <c r="IH182" s="9" t="s">
        <v>132</v>
      </c>
      <c r="II182" s="9" t="s">
        <v>132</v>
      </c>
      <c r="IJ182" s="9" t="s">
        <v>132</v>
      </c>
      <c r="IK182" s="9" t="s">
        <v>132</v>
      </c>
      <c r="IL182" s="9" t="s">
        <v>132</v>
      </c>
      <c r="IM182" s="11">
        <v>8</v>
      </c>
      <c r="IN182" s="15">
        <v>729.31</v>
      </c>
      <c r="IO182" s="11"/>
      <c r="IP182" s="15"/>
      <c r="IQ182" s="14"/>
      <c r="IR182" s="14"/>
      <c r="IS182" s="9" t="s">
        <v>132</v>
      </c>
      <c r="IT182" s="9" t="s">
        <v>132</v>
      </c>
      <c r="IU182" s="9" t="s">
        <v>132</v>
      </c>
      <c r="IV182" s="9" t="s">
        <v>132</v>
      </c>
      <c r="IW182" s="9" t="s">
        <v>132</v>
      </c>
      <c r="IX182" s="9" t="s">
        <v>132</v>
      </c>
      <c r="IY182" s="11">
        <v>5</v>
      </c>
      <c r="IZ182" s="15">
        <v>519.95</v>
      </c>
      <c r="JA182" s="11"/>
      <c r="JB182" s="15"/>
      <c r="JC182" s="14"/>
      <c r="JD182" s="14"/>
      <c r="JE182" s="9" t="s">
        <v>132</v>
      </c>
      <c r="JF182" s="9" t="s">
        <v>132</v>
      </c>
      <c r="JG182" s="9" t="s">
        <v>132</v>
      </c>
      <c r="JH182" s="9" t="s">
        <v>132</v>
      </c>
      <c r="JI182" s="9" t="s">
        <v>132</v>
      </c>
      <c r="JJ182" s="9" t="s">
        <v>132</v>
      </c>
      <c r="JK182" s="11"/>
      <c r="JL182" s="15"/>
      <c r="JM182" s="11"/>
      <c r="JN182" s="15"/>
      <c r="JO182" s="14"/>
      <c r="JP182" s="14"/>
      <c r="JQ182" s="9" t="s">
        <v>132</v>
      </c>
      <c r="JR182" s="9" t="s">
        <v>132</v>
      </c>
      <c r="JS182" s="9" t="s">
        <v>132</v>
      </c>
      <c r="JT182" s="9" t="s">
        <v>132</v>
      </c>
      <c r="JU182" s="9" t="s">
        <v>132</v>
      </c>
      <c r="JV182" s="9" t="s">
        <v>132</v>
      </c>
      <c r="JW182" s="11"/>
      <c r="JX182" s="15"/>
      <c r="JY182" s="11"/>
      <c r="JZ182" s="15"/>
      <c r="KA182" s="14"/>
      <c r="KB182" s="14"/>
      <c r="KC182" s="9" t="s">
        <v>132</v>
      </c>
      <c r="KD182" s="9" t="s">
        <v>132</v>
      </c>
      <c r="KE182" s="9" t="s">
        <v>132</v>
      </c>
      <c r="KF182" s="9" t="s">
        <v>132</v>
      </c>
      <c r="KG182" s="9" t="s">
        <v>132</v>
      </c>
      <c r="KH182" s="9" t="s">
        <v>132</v>
      </c>
      <c r="KI182" s="11"/>
      <c r="KJ182" s="15"/>
      <c r="KK182" s="11"/>
      <c r="KL182" s="15"/>
      <c r="KM182" s="14"/>
      <c r="KN182" s="14"/>
      <c r="KO182" s="9" t="s">
        <v>132</v>
      </c>
      <c r="KP182" s="9" t="s">
        <v>132</v>
      </c>
      <c r="KQ182" s="9" t="s">
        <v>132</v>
      </c>
      <c r="KR182" s="9" t="s">
        <v>132</v>
      </c>
      <c r="KS182" s="9" t="s">
        <v>132</v>
      </c>
      <c r="KT182" s="9" t="s">
        <v>132</v>
      </c>
      <c r="KU182" s="11"/>
      <c r="KV182" s="15"/>
      <c r="KW182" s="11"/>
      <c r="KX182" s="15"/>
      <c r="KY182" s="14"/>
      <c r="KZ182" s="14"/>
      <c r="LA182" s="9" t="s">
        <v>132</v>
      </c>
      <c r="LB182" s="9" t="s">
        <v>132</v>
      </c>
      <c r="LC182" s="9" t="s">
        <v>132</v>
      </c>
      <c r="LD182" s="9" t="s">
        <v>132</v>
      </c>
      <c r="LE182" s="9" t="s">
        <v>132</v>
      </c>
      <c r="LF182" s="9" t="s">
        <v>132</v>
      </c>
      <c r="LG182" s="11"/>
      <c r="LH182" s="15"/>
      <c r="LI182" s="11"/>
      <c r="LJ182" s="15"/>
      <c r="LK182" s="14"/>
      <c r="LL182" s="14"/>
      <c r="LM182" s="9" t="s">
        <v>132</v>
      </c>
      <c r="LN182" s="9" t="s">
        <v>132</v>
      </c>
      <c r="LO182" s="9" t="s">
        <v>132</v>
      </c>
      <c r="LP182" s="9" t="s">
        <v>132</v>
      </c>
      <c r="LQ182" s="9" t="s">
        <v>132</v>
      </c>
      <c r="LR182" s="9" t="s">
        <v>132</v>
      </c>
      <c r="LS182" s="11"/>
      <c r="LT182" s="15"/>
      <c r="LU182" s="11"/>
      <c r="LV182" s="15"/>
      <c r="LW182" s="14"/>
      <c r="LX182" s="14"/>
      <c r="LY182" s="9" t="s">
        <v>132</v>
      </c>
      <c r="LZ182" s="9" t="s">
        <v>132</v>
      </c>
      <c r="MA182" s="9" t="s">
        <v>132</v>
      </c>
      <c r="MB182" s="9" t="s">
        <v>132</v>
      </c>
      <c r="MC182" s="9" t="s">
        <v>132</v>
      </c>
      <c r="MD182" s="9" t="s">
        <v>132</v>
      </c>
      <c r="ME182" s="11"/>
      <c r="MF182" s="15"/>
      <c r="MG182" s="11"/>
      <c r="MH182" s="15"/>
      <c r="MI182" s="14"/>
      <c r="MJ182" s="14"/>
      <c r="MK182" s="9" t="s">
        <v>132</v>
      </c>
      <c r="ML182" s="9" t="s">
        <v>132</v>
      </c>
      <c r="MM182" s="9" t="s">
        <v>132</v>
      </c>
      <c r="MN182" s="9" t="s">
        <v>132</v>
      </c>
      <c r="MO182" s="9" t="s">
        <v>132</v>
      </c>
      <c r="MP182" s="9" t="s">
        <v>132</v>
      </c>
      <c r="MQ182" s="11"/>
      <c r="MR182" s="15"/>
      <c r="MS182" s="11"/>
      <c r="MT182" s="15"/>
      <c r="MU182" s="14"/>
      <c r="MV182" s="14"/>
      <c r="MW182" s="9" t="s">
        <v>132</v>
      </c>
      <c r="MX182" s="9" t="s">
        <v>132</v>
      </c>
      <c r="MY182" s="9" t="s">
        <v>132</v>
      </c>
      <c r="MZ182" s="9" t="s">
        <v>132</v>
      </c>
      <c r="NA182" s="9" t="s">
        <v>132</v>
      </c>
      <c r="NB182" s="9" t="s">
        <v>132</v>
      </c>
      <c r="NC182" s="11"/>
      <c r="ND182" s="15"/>
      <c r="NE182" s="11"/>
      <c r="NF182" s="15"/>
      <c r="NG182" s="14"/>
      <c r="NH182" s="14"/>
      <c r="NI182" s="9" t="s">
        <v>132</v>
      </c>
      <c r="NJ182" s="9" t="s">
        <v>132</v>
      </c>
      <c r="NK182" s="9" t="s">
        <v>132</v>
      </c>
      <c r="NL182" s="9" t="s">
        <v>132</v>
      </c>
      <c r="NM182" s="9" t="s">
        <v>132</v>
      </c>
      <c r="NN182" s="9" t="s">
        <v>132</v>
      </c>
      <c r="NO182" s="11"/>
      <c r="NP182" s="15"/>
      <c r="NQ182" s="11"/>
      <c r="NR182" s="15"/>
      <c r="NS182" s="14"/>
      <c r="NT182" s="14"/>
      <c r="NU182" s="9" t="s">
        <v>132</v>
      </c>
      <c r="NV182" s="9" t="s">
        <v>132</v>
      </c>
      <c r="NW182" s="9" t="s">
        <v>132</v>
      </c>
      <c r="NX182" s="9" t="s">
        <v>132</v>
      </c>
      <c r="NY182" s="9" t="s">
        <v>132</v>
      </c>
      <c r="NZ182" s="9" t="s">
        <v>132</v>
      </c>
      <c r="OA182" s="11"/>
      <c r="OB182" s="15"/>
      <c r="OC182" s="11"/>
      <c r="OD182" s="15"/>
      <c r="OE182" s="14"/>
      <c r="OF182" s="14"/>
      <c r="OG182" s="9" t="s">
        <v>132</v>
      </c>
      <c r="OH182" s="9" t="s">
        <v>132</v>
      </c>
      <c r="OI182" s="9" t="s">
        <v>132</v>
      </c>
      <c r="OJ182" s="9" t="s">
        <v>132</v>
      </c>
      <c r="OK182" s="9" t="s">
        <v>132</v>
      </c>
      <c r="OL182" s="9" t="s">
        <v>132</v>
      </c>
      <c r="OM182" s="11"/>
      <c r="ON182" s="15"/>
      <c r="OO182" s="11"/>
      <c r="OP182" s="15"/>
      <c r="OQ182" s="14"/>
      <c r="OR182" s="14"/>
      <c r="OS182" s="9" t="s">
        <v>132</v>
      </c>
      <c r="OT182" s="9" t="s">
        <v>132</v>
      </c>
      <c r="OU182" s="9" t="s">
        <v>132</v>
      </c>
      <c r="OV182" s="9" t="s">
        <v>132</v>
      </c>
      <c r="OW182" s="9" t="s">
        <v>132</v>
      </c>
      <c r="OX182" s="9" t="s">
        <v>132</v>
      </c>
      <c r="OY182" s="11"/>
      <c r="OZ182" s="15"/>
      <c r="PA182" s="11"/>
      <c r="PB182" s="15"/>
      <c r="PC182" s="14"/>
      <c r="PD182" s="14"/>
      <c r="PE182" s="9" t="s">
        <v>132</v>
      </c>
      <c r="PF182" s="9" t="s">
        <v>132</v>
      </c>
      <c r="PG182" s="9" t="s">
        <v>132</v>
      </c>
      <c r="PH182" s="9" t="s">
        <v>132</v>
      </c>
      <c r="PI182" s="9" t="s">
        <v>132</v>
      </c>
      <c r="PJ182" s="9" t="s">
        <v>132</v>
      </c>
      <c r="PK182" s="11"/>
      <c r="PL182" s="15"/>
      <c r="PM182" s="11"/>
      <c r="PN182" s="15"/>
      <c r="PO182" s="14"/>
      <c r="PP182" s="14"/>
      <c r="PQ182" s="9" t="s">
        <v>132</v>
      </c>
      <c r="PR182" s="9" t="s">
        <v>132</v>
      </c>
      <c r="PS182" s="9" t="s">
        <v>132</v>
      </c>
      <c r="PT182" s="9" t="s">
        <v>132</v>
      </c>
      <c r="PU182" s="9" t="s">
        <v>132</v>
      </c>
      <c r="PV182" s="9" t="s">
        <v>132</v>
      </c>
      <c r="PW182" s="11"/>
      <c r="PX182" s="15"/>
      <c r="PY182" s="11"/>
      <c r="PZ182" s="15"/>
      <c r="QA182" s="14"/>
      <c r="QB182" s="14"/>
      <c r="QC182" s="9" t="s">
        <v>132</v>
      </c>
      <c r="QD182" s="9" t="s">
        <v>132</v>
      </c>
      <c r="QE182" s="9" t="s">
        <v>132</v>
      </c>
      <c r="QF182" s="9" t="s">
        <v>132</v>
      </c>
      <c r="QG182" s="9" t="s">
        <v>132</v>
      </c>
      <c r="QH182" s="9" t="s">
        <v>132</v>
      </c>
      <c r="QI182" s="11"/>
      <c r="QJ182" s="15"/>
      <c r="QK182" s="11"/>
      <c r="QL182" s="15"/>
      <c r="QM182" s="14"/>
      <c r="QN182" s="14"/>
      <c r="QO182" s="9" t="s">
        <v>132</v>
      </c>
      <c r="QP182" s="9" t="s">
        <v>132</v>
      </c>
      <c r="QQ182" s="9" t="s">
        <v>132</v>
      </c>
      <c r="QR182" s="9" t="s">
        <v>132</v>
      </c>
      <c r="QS182" s="9" t="s">
        <v>132</v>
      </c>
      <c r="QT182" s="9" t="s">
        <v>132</v>
      </c>
      <c r="QU182" s="11"/>
      <c r="QV182" s="15"/>
      <c r="QW182" s="11"/>
      <c r="QX182" s="15"/>
      <c r="QY182" s="14"/>
      <c r="QZ182" s="14"/>
      <c r="RA182" s="9" t="s">
        <v>132</v>
      </c>
      <c r="RB182" s="9" t="s">
        <v>132</v>
      </c>
      <c r="RC182" s="9" t="s">
        <v>132</v>
      </c>
      <c r="RD182" s="9" t="s">
        <v>132</v>
      </c>
      <c r="RE182" s="9" t="s">
        <v>132</v>
      </c>
      <c r="RF182" s="9" t="s">
        <v>132</v>
      </c>
      <c r="RG182" s="11"/>
      <c r="RH182" s="15"/>
      <c r="RI182" s="11"/>
      <c r="RJ182" s="15"/>
      <c r="RK182" s="14"/>
      <c r="RL182" s="14"/>
      <c r="RM182" s="9" t="s">
        <v>132</v>
      </c>
      <c r="RN182" s="9" t="s">
        <v>132</v>
      </c>
      <c r="RO182" s="9" t="s">
        <v>132</v>
      </c>
      <c r="RP182" s="9" t="s">
        <v>132</v>
      </c>
      <c r="RQ182" s="9" t="s">
        <v>132</v>
      </c>
      <c r="RR1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8:BC23"/>
    <mergeCell ref="BD18:BD23"/>
    <mergeCell ref="BE18:BE23"/>
    <mergeCell ref="BF18:BF23"/>
    <mergeCell ref="BG18:BG23"/>
    <mergeCell ref="BH18:BH23"/>
    <mergeCell ref="BC25:BC26"/>
    <mergeCell ref="BD25:BD26"/>
    <mergeCell ref="BE25:BE26"/>
    <mergeCell ref="BF25:BF26"/>
    <mergeCell ref="BG25:BG26"/>
    <mergeCell ref="BH25:BH26"/>
    <mergeCell ref="BC30:BC32"/>
    <mergeCell ref="BD30:BD32"/>
    <mergeCell ref="BE30:BE32"/>
    <mergeCell ref="BF30:BF32"/>
    <mergeCell ref="BG30:BG32"/>
    <mergeCell ref="BH30:BH32"/>
    <mergeCell ref="BC34:BC36"/>
    <mergeCell ref="BD34:BD36"/>
    <mergeCell ref="BE34:BE36"/>
    <mergeCell ref="BF34:BF36"/>
    <mergeCell ref="BG34:BG36"/>
    <mergeCell ref="BH34:BH36"/>
    <mergeCell ref="BC39:BC40"/>
    <mergeCell ref="BD39:BD40"/>
    <mergeCell ref="BE39:BE40"/>
    <mergeCell ref="BF39:BF40"/>
    <mergeCell ref="BG39:BG40"/>
    <mergeCell ref="BH39:BH40"/>
    <mergeCell ref="BC46:BC47"/>
    <mergeCell ref="BD46:BD47"/>
    <mergeCell ref="BE46:BE47"/>
    <mergeCell ref="BF46:BF47"/>
    <mergeCell ref="BG46:BG47"/>
    <mergeCell ref="BH46:BH47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BC86:BC87"/>
    <mergeCell ref="BD86:BD87"/>
    <mergeCell ref="BE86:BE87"/>
    <mergeCell ref="BF86:BF87"/>
    <mergeCell ref="BG86:BG87"/>
    <mergeCell ref="BH86:BH87"/>
    <mergeCell ref="BC89:BC90"/>
    <mergeCell ref="BD89:BD90"/>
    <mergeCell ref="BE89:BE90"/>
    <mergeCell ref="BF89:BF90"/>
    <mergeCell ref="BG89:BG90"/>
    <mergeCell ref="BH89:BH90"/>
    <mergeCell ref="BC102:BC103"/>
    <mergeCell ref="BD102:BD103"/>
    <mergeCell ref="BE102:BE103"/>
    <mergeCell ref="BF102:BF103"/>
    <mergeCell ref="BG102:BG103"/>
    <mergeCell ref="BH102:BH103"/>
    <mergeCell ref="BC112:BC113"/>
    <mergeCell ref="BD112:BD113"/>
    <mergeCell ref="BE112:BE113"/>
    <mergeCell ref="BF112:BF113"/>
    <mergeCell ref="BG112:BG113"/>
    <mergeCell ref="BH112:BH113"/>
    <mergeCell ref="BC126:BC129"/>
    <mergeCell ref="BD126:BD129"/>
    <mergeCell ref="BE126:BE129"/>
    <mergeCell ref="BF126:BF129"/>
    <mergeCell ref="BG126:BG129"/>
    <mergeCell ref="BH126:BH129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40:BC142"/>
    <mergeCell ref="BD140:BD142"/>
    <mergeCell ref="BE140:BE142"/>
    <mergeCell ref="BF140:BF142"/>
    <mergeCell ref="BG140:BG142"/>
    <mergeCell ref="BH140:BH142"/>
    <mergeCell ref="BC146:BC147"/>
    <mergeCell ref="BD146:BD147"/>
    <mergeCell ref="BE146:BE147"/>
    <mergeCell ref="BF146:BF147"/>
    <mergeCell ref="BG146:BG147"/>
    <mergeCell ref="BH146:BH147"/>
    <mergeCell ref="BC152:BC153"/>
    <mergeCell ref="BD152:BD153"/>
    <mergeCell ref="BE152:BE153"/>
    <mergeCell ref="BF152:BF153"/>
    <mergeCell ref="BG152:BG153"/>
    <mergeCell ref="BH152:BH153"/>
    <mergeCell ref="BC157:BC158"/>
    <mergeCell ref="BD157:BD158"/>
    <mergeCell ref="BE157:BE158"/>
    <mergeCell ref="BF157:BF158"/>
    <mergeCell ref="BG157:BG158"/>
    <mergeCell ref="BH157:BH158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AV18:AV19"/>
    <mergeCell ref="AW18:AW19"/>
    <mergeCell ref="AX18:AX19"/>
    <mergeCell ref="AY18:AY19"/>
    <mergeCell ref="AZ18:AZ19"/>
    <mergeCell ref="BA18:BA19"/>
    <mergeCell ref="BI18:BI19"/>
    <mergeCell ref="AV89:AV90"/>
    <mergeCell ref="AW89:AW90"/>
    <mergeCell ref="AX89:AX90"/>
    <mergeCell ref="AY89:AY90"/>
    <mergeCell ref="AZ89:AZ90"/>
    <mergeCell ref="BA89:BA90"/>
    <mergeCell ref="BI89:BI90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2011</v>
      </c>
      <c r="D2" s="0" t="s">
        <v>2012</v>
      </c>
      <c r="E2" s="0" t="s">
        <v>2013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2014</v>
      </c>
      <c r="J4" s="1" t="s">
        <v>2015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2016</v>
      </c>
      <c r="P4" s="1" t="s">
        <v>2017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2018</v>
      </c>
      <c r="F5" s="1" t="s">
        <v>2019</v>
      </c>
      <c r="G5" s="1" t="s">
        <v>2018</v>
      </c>
      <c r="H5" s="1" t="s">
        <v>2019</v>
      </c>
      <c r="I5" s="1" t="s">
        <v>2014</v>
      </c>
      <c r="J5" s="1" t="s">
        <v>2015</v>
      </c>
      <c r="K5" s="1" t="s">
        <v>2020</v>
      </c>
      <c r="L5" s="1" t="s">
        <v>2021</v>
      </c>
      <c r="M5" s="1" t="s">
        <v>2020</v>
      </c>
      <c r="N5" s="1" t="s">
        <v>2021</v>
      </c>
      <c r="O5" s="1" t="s">
        <v>2016</v>
      </c>
      <c r="P5" s="1" t="s">
        <v>2017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359</v>
      </c>
      <c r="F6" s="8">
        <v>47447.22</v>
      </c>
      <c r="G6" s="4"/>
      <c r="H6" s="8"/>
      <c r="I6" s="7"/>
      <c r="J6" s="7"/>
      <c r="K6" s="4">
        <v>359</v>
      </c>
      <c r="L6" s="8">
        <v>47447.22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379</v>
      </c>
      <c r="D7" s="2" t="s">
        <v>380</v>
      </c>
      <c r="E7" s="4">
        <v>820</v>
      </c>
      <c r="F7" s="8">
        <v>45527.05</v>
      </c>
      <c r="G7" s="4"/>
      <c r="H7" s="8"/>
      <c r="I7" s="7"/>
      <c r="J7" s="7"/>
      <c r="K7" s="4">
        <v>820</v>
      </c>
      <c r="L7" s="8">
        <v>45527.05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510</v>
      </c>
      <c r="D8" s="2" t="s">
        <v>511</v>
      </c>
      <c r="E8" s="4">
        <v>446</v>
      </c>
      <c r="F8" s="8">
        <v>40227.47</v>
      </c>
      <c r="G8" s="4"/>
      <c r="H8" s="8"/>
      <c r="I8" s="7"/>
      <c r="J8" s="7"/>
      <c r="K8" s="4">
        <v>446</v>
      </c>
      <c r="L8" s="8">
        <v>40227.47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789</v>
      </c>
      <c r="D9" s="2" t="s">
        <v>790</v>
      </c>
      <c r="E9" s="4">
        <v>209</v>
      </c>
      <c r="F9" s="8">
        <v>14643.36</v>
      </c>
      <c r="G9" s="4"/>
      <c r="H9" s="8"/>
      <c r="I9" s="7"/>
      <c r="J9" s="7"/>
      <c r="K9" s="4">
        <v>209</v>
      </c>
      <c r="L9" s="8">
        <v>14643.36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869</v>
      </c>
      <c r="D10" s="2" t="s">
        <v>870</v>
      </c>
      <c r="E10" s="4">
        <v>46</v>
      </c>
      <c r="F10" s="8">
        <v>3139.43</v>
      </c>
      <c r="G10" s="4"/>
      <c r="H10" s="8"/>
      <c r="I10" s="7"/>
      <c r="J10" s="7"/>
      <c r="K10" s="4">
        <v>46</v>
      </c>
      <c r="L10" s="8">
        <v>3139.43</v>
      </c>
      <c r="M10" s="4"/>
      <c r="N10" s="8"/>
      <c r="O10" s="7"/>
      <c r="P10" s="7"/>
    </row>
    <row r="11">
      <c r="A11" s="2" t="s">
        <v>121</v>
      </c>
      <c r="B11" s="2" t="s">
        <v>905</v>
      </c>
      <c r="C11" s="2" t="s">
        <v>510</v>
      </c>
      <c r="D11" s="2" t="s">
        <v>511</v>
      </c>
      <c r="E11" s="4">
        <v>536</v>
      </c>
      <c r="F11" s="8">
        <v>30473.43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536</v>
      </c>
      <c r="L11" s="8">
        <v>30473.43</v>
      </c>
      <c r="M11" s="4"/>
      <c r="N11" s="8"/>
      <c r="O11" s="7"/>
      <c r="P11" s="7"/>
    </row>
    <row r="12">
      <c r="A12" s="2" t="s">
        <v>121</v>
      </c>
      <c r="B12" s="2" t="s">
        <v>905</v>
      </c>
      <c r="C12" s="2" t="s">
        <v>510</v>
      </c>
      <c r="D12" s="2" t="s">
        <v>1154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905</v>
      </c>
      <c r="C13" s="2" t="s">
        <v>123</v>
      </c>
      <c r="D13" s="2" t="s">
        <v>124</v>
      </c>
      <c r="E13" s="4">
        <v>165</v>
      </c>
      <c r="F13" s="8">
        <v>22813.49</v>
      </c>
      <c r="G13" s="4"/>
      <c r="H13" s="8"/>
      <c r="I13" s="7"/>
      <c r="J13" s="7"/>
      <c r="K13" s="4">
        <v>165</v>
      </c>
      <c r="L13" s="8">
        <v>22813.49</v>
      </c>
      <c r="M13" s="4"/>
      <c r="N13" s="8"/>
      <c r="O13" s="7"/>
      <c r="P13" s="7"/>
    </row>
    <row r="14">
      <c r="A14" s="2" t="s">
        <v>121</v>
      </c>
      <c r="B14" s="2" t="s">
        <v>905</v>
      </c>
      <c r="C14" s="2" t="s">
        <v>869</v>
      </c>
      <c r="D14" s="2" t="s">
        <v>870</v>
      </c>
      <c r="E14" s="4">
        <v>182</v>
      </c>
      <c r="F14" s="8">
        <v>11503.5</v>
      </c>
      <c r="G14" s="4"/>
      <c r="H14" s="8"/>
      <c r="I14" s="7"/>
      <c r="J14" s="7"/>
      <c r="K14" s="4">
        <v>182</v>
      </c>
      <c r="L14" s="8">
        <v>11503.5</v>
      </c>
      <c r="M14" s="4"/>
      <c r="N14" s="8"/>
      <c r="O14" s="7"/>
      <c r="P14" s="7"/>
    </row>
    <row r="15">
      <c r="A15" s="2" t="s">
        <v>121</v>
      </c>
      <c r="B15" s="2" t="s">
        <v>905</v>
      </c>
      <c r="C15" s="2" t="s">
        <v>789</v>
      </c>
      <c r="D15" s="2" t="s">
        <v>790</v>
      </c>
      <c r="E15" s="4">
        <v>90</v>
      </c>
      <c r="F15" s="8">
        <v>9325.76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90</v>
      </c>
      <c r="L15" s="8">
        <v>9325.76</v>
      </c>
      <c r="M15" s="4"/>
      <c r="N15" s="8"/>
      <c r="O15" s="7"/>
      <c r="P15" s="7"/>
    </row>
    <row r="16">
      <c r="A16" s="2" t="s">
        <v>121</v>
      </c>
      <c r="B16" s="2" t="s">
        <v>905</v>
      </c>
      <c r="C16" s="2" t="s">
        <v>789</v>
      </c>
      <c r="D16" s="2" t="s">
        <v>1154</v>
      </c>
      <c r="E16" s="4" t="s">
        <v>132</v>
      </c>
      <c r="F16" s="8" t="s">
        <v>132</v>
      </c>
      <c r="G16" s="4" t="s">
        <v>132</v>
      </c>
      <c r="H16" s="8" t="s">
        <v>132</v>
      </c>
      <c r="I16" s="7" t="s">
        <v>132</v>
      </c>
      <c r="J16" s="7" t="s">
        <v>132</v>
      </c>
      <c r="K16" s="4"/>
      <c r="L16" s="8"/>
      <c r="M16" s="4"/>
      <c r="N16" s="8"/>
      <c r="O16" s="7"/>
      <c r="P16" s="7"/>
    </row>
    <row r="17">
      <c r="A17" s="2" t="s">
        <v>121</v>
      </c>
      <c r="B17" s="2" t="s">
        <v>905</v>
      </c>
      <c r="C17" s="2" t="s">
        <v>1448</v>
      </c>
      <c r="D17" s="2" t="s">
        <v>1449</v>
      </c>
      <c r="E17" s="4">
        <v>79</v>
      </c>
      <c r="F17" s="8">
        <v>5440.15</v>
      </c>
      <c r="G17" s="4"/>
      <c r="H17" s="8"/>
      <c r="I17" s="7"/>
      <c r="J17" s="7"/>
      <c r="K17" s="4">
        <v>79</v>
      </c>
      <c r="L17" s="8">
        <v>5440.15</v>
      </c>
      <c r="M17" s="4"/>
      <c r="N17" s="8"/>
      <c r="O17" s="7"/>
      <c r="P17" s="7"/>
    </row>
    <row r="18">
      <c r="A18" s="2" t="s">
        <v>121</v>
      </c>
      <c r="B18" s="2" t="s">
        <v>905</v>
      </c>
      <c r="C18" s="2" t="s">
        <v>379</v>
      </c>
      <c r="D18" s="2" t="s">
        <v>380</v>
      </c>
      <c r="E18" s="4">
        <v>54</v>
      </c>
      <c r="F18" s="8">
        <v>2498.34</v>
      </c>
      <c r="G18" s="4"/>
      <c r="H18" s="8"/>
      <c r="I18" s="7"/>
      <c r="J18" s="7"/>
      <c r="K18" s="4">
        <v>54</v>
      </c>
      <c r="L18" s="8">
        <v>2498.34</v>
      </c>
      <c r="M18" s="4"/>
      <c r="N18" s="8"/>
      <c r="O18" s="7"/>
      <c r="P18" s="7"/>
    </row>
    <row r="19">
      <c r="A19" s="2" t="s">
        <v>121</v>
      </c>
      <c r="B19" s="2" t="s">
        <v>1525</v>
      </c>
      <c r="C19" s="2" t="s">
        <v>510</v>
      </c>
      <c r="D19" s="2" t="s">
        <v>511</v>
      </c>
      <c r="E19" s="4">
        <v>1225</v>
      </c>
      <c r="F19" s="8">
        <v>69751.67</v>
      </c>
      <c r="G19" s="4"/>
      <c r="H19" s="8"/>
      <c r="I19" s="7"/>
      <c r="J19" s="7"/>
      <c r="K19" s="4">
        <v>1225</v>
      </c>
      <c r="L19" s="8">
        <v>69751.67</v>
      </c>
      <c r="M19" s="4"/>
      <c r="N19" s="8"/>
      <c r="O19" s="7"/>
      <c r="P19" s="7"/>
    </row>
    <row r="20">
      <c r="A20" s="2" t="s">
        <v>121</v>
      </c>
      <c r="B20" s="2" t="s">
        <v>1525</v>
      </c>
      <c r="C20" s="2" t="s">
        <v>123</v>
      </c>
      <c r="D20" s="2" t="s">
        <v>124</v>
      </c>
      <c r="E20" s="4">
        <v>12</v>
      </c>
      <c r="F20" s="8">
        <v>733.21</v>
      </c>
      <c r="G20" s="4"/>
      <c r="H20" s="8"/>
      <c r="I20" s="7"/>
      <c r="J20" s="7"/>
      <c r="K20" s="4">
        <v>12</v>
      </c>
      <c r="L20" s="8">
        <v>733.21</v>
      </c>
      <c r="M20" s="4"/>
      <c r="N20" s="8"/>
      <c r="O20" s="7"/>
      <c r="P20" s="7"/>
    </row>
    <row r="21">
      <c r="A21" s="2" t="s">
        <v>121</v>
      </c>
      <c r="B21" s="2" t="s">
        <v>1813</v>
      </c>
      <c r="C21" s="2" t="s">
        <v>123</v>
      </c>
      <c r="D21" s="2" t="s">
        <v>124</v>
      </c>
      <c r="E21" s="4">
        <v>144</v>
      </c>
      <c r="F21" s="8">
        <v>19705.41</v>
      </c>
      <c r="G21" s="4"/>
      <c r="H21" s="8"/>
      <c r="I21" s="7"/>
      <c r="J21" s="7"/>
      <c r="K21" s="4">
        <v>144</v>
      </c>
      <c r="L21" s="8">
        <v>19705.41</v>
      </c>
      <c r="M21" s="4"/>
      <c r="N21" s="8"/>
      <c r="O21" s="7"/>
      <c r="P21" s="7"/>
    </row>
    <row r="22">
      <c r="A22" s="2" t="s">
        <v>121</v>
      </c>
      <c r="B22" s="2" t="s">
        <v>1813</v>
      </c>
      <c r="C22" s="2" t="s">
        <v>510</v>
      </c>
      <c r="D22" s="2" t="s">
        <v>511</v>
      </c>
      <c r="E22" s="4">
        <v>72</v>
      </c>
      <c r="F22" s="8">
        <v>4427.46</v>
      </c>
      <c r="G22" s="4"/>
      <c r="H22" s="8"/>
      <c r="I22" s="7"/>
      <c r="J22" s="7"/>
      <c r="K22" s="4">
        <v>72</v>
      </c>
      <c r="L22" s="8">
        <v>4427.46</v>
      </c>
      <c r="M22" s="4"/>
      <c r="N22" s="8"/>
      <c r="O22" s="7"/>
      <c r="P22" s="7"/>
    </row>
    <row r="23">
      <c r="A23" s="2" t="s">
        <v>121</v>
      </c>
      <c r="B23" s="2" t="s">
        <v>1813</v>
      </c>
      <c r="C23" s="2" t="s">
        <v>789</v>
      </c>
      <c r="D23" s="2" t="s">
        <v>790</v>
      </c>
      <c r="E23" s="4">
        <v>29</v>
      </c>
      <c r="F23" s="8">
        <v>4015.08</v>
      </c>
      <c r="G23" s="4"/>
      <c r="H23" s="8"/>
      <c r="I23" s="7"/>
      <c r="J23" s="7"/>
      <c r="K23" s="4">
        <v>29</v>
      </c>
      <c r="L23" s="8">
        <v>4015.08</v>
      </c>
      <c r="M23" s="4"/>
      <c r="N23" s="8"/>
      <c r="O23" s="7"/>
      <c r="P23" s="7"/>
    </row>
    <row r="24">
      <c r="A24" s="2" t="s">
        <v>121</v>
      </c>
      <c r="B24" s="2" t="s">
        <v>1875</v>
      </c>
      <c r="C24" s="2" t="s">
        <v>789</v>
      </c>
      <c r="D24" s="2" t="s">
        <v>790</v>
      </c>
      <c r="E24" s="4">
        <v>191</v>
      </c>
      <c r="F24" s="8">
        <v>14761.91</v>
      </c>
      <c r="G24" s="4"/>
      <c r="H24" s="8"/>
      <c r="I24" s="7"/>
      <c r="J24" s="7"/>
      <c r="K24" s="4">
        <v>191</v>
      </c>
      <c r="L24" s="8">
        <v>14761.91</v>
      </c>
      <c r="M24" s="4"/>
      <c r="N24" s="8"/>
      <c r="O24" s="7"/>
      <c r="P24" s="7"/>
    </row>
    <row r="25">
      <c r="A25" s="2" t="s">
        <v>121</v>
      </c>
      <c r="B25" s="2" t="s">
        <v>1875</v>
      </c>
      <c r="C25" s="2" t="s">
        <v>510</v>
      </c>
      <c r="D25" s="2" t="s">
        <v>511</v>
      </c>
      <c r="E25" s="4">
        <v>210</v>
      </c>
      <c r="F25" s="8">
        <v>11176.3</v>
      </c>
      <c r="G25" s="4"/>
      <c r="H25" s="8"/>
      <c r="I25" s="7"/>
      <c r="J25" s="7"/>
      <c r="K25" s="4">
        <v>210</v>
      </c>
      <c r="L25" s="8">
        <v>11176.3</v>
      </c>
      <c r="M25" s="4"/>
      <c r="N25" s="8"/>
      <c r="O25" s="7"/>
      <c r="P25" s="7"/>
    </row>
    <row r="26">
      <c r="A26" s="2" t="s">
        <v>121</v>
      </c>
      <c r="B26" s="2" t="s">
        <v>1875</v>
      </c>
      <c r="C26" s="2" t="s">
        <v>123</v>
      </c>
      <c r="D26" s="2" t="s">
        <v>124</v>
      </c>
      <c r="E26" s="4">
        <v>4</v>
      </c>
      <c r="F26" s="8">
        <v>343.45</v>
      </c>
      <c r="G26" s="4"/>
      <c r="H26" s="8"/>
      <c r="I26" s="7"/>
      <c r="J26" s="7"/>
      <c r="K26" s="4">
        <v>4</v>
      </c>
      <c r="L26" s="8">
        <v>343.45</v>
      </c>
      <c r="M26" s="4"/>
      <c r="N26" s="8"/>
      <c r="O26" s="7"/>
      <c r="P26" s="7"/>
    </row>
    <row r="27">
      <c r="A27" s="2" t="s">
        <v>121</v>
      </c>
      <c r="B27" s="2" t="s">
        <v>2003</v>
      </c>
      <c r="C27" s="2" t="s">
        <v>510</v>
      </c>
      <c r="D27" s="2" t="s">
        <v>1154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2011</v>
      </c>
      <c r="D2" s="0" t="s">
        <v>2012</v>
      </c>
      <c r="E2" s="0" t="s">
        <v>2013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2014</v>
      </c>
      <c r="I4" s="1" t="s">
        <v>2015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2016</v>
      </c>
      <c r="O4" s="1" t="s">
        <v>2017</v>
      </c>
    </row>
    <row r="5">
      <c r="A5" s="1" t="s">
        <v>86</v>
      </c>
      <c r="B5" s="1" t="s">
        <v>88</v>
      </c>
      <c r="C5" s="1" t="s">
        <v>89</v>
      </c>
      <c r="D5" s="1" t="s">
        <v>2018</v>
      </c>
      <c r="E5" s="1" t="s">
        <v>2019</v>
      </c>
      <c r="F5" s="1" t="s">
        <v>2018</v>
      </c>
      <c r="G5" s="1" t="s">
        <v>2019</v>
      </c>
      <c r="H5" s="1" t="s">
        <v>2014</v>
      </c>
      <c r="I5" s="1" t="s">
        <v>2015</v>
      </c>
      <c r="J5" s="1" t="s">
        <v>2020</v>
      </c>
      <c r="K5" s="1" t="s">
        <v>2021</v>
      </c>
      <c r="L5" s="1" t="s">
        <v>2020</v>
      </c>
      <c r="M5" s="1" t="s">
        <v>2021</v>
      </c>
      <c r="N5" s="1" t="s">
        <v>2016</v>
      </c>
      <c r="O5" s="1" t="s">
        <v>2017</v>
      </c>
    </row>
    <row r="6">
      <c r="A6" s="2" t="s">
        <v>121</v>
      </c>
      <c r="B6" s="2" t="s">
        <v>510</v>
      </c>
      <c r="C6" s="2" t="s">
        <v>511</v>
      </c>
      <c r="D6" s="4">
        <v>2489</v>
      </c>
      <c r="E6" s="8">
        <v>156056.33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2489</v>
      </c>
      <c r="K6" s="8">
        <v>156056.33</v>
      </c>
      <c r="L6" s="4"/>
      <c r="M6" s="8"/>
      <c r="N6" s="7"/>
      <c r="O6" s="7"/>
    </row>
    <row r="7">
      <c r="A7" s="2" t="s">
        <v>121</v>
      </c>
      <c r="B7" s="2" t="s">
        <v>510</v>
      </c>
      <c r="C7" s="2" t="s">
        <v>1154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684</v>
      </c>
      <c r="E8" s="8">
        <v>91042.78</v>
      </c>
      <c r="F8" s="4"/>
      <c r="G8" s="8"/>
      <c r="H8" s="7"/>
      <c r="I8" s="7"/>
      <c r="J8" s="4">
        <v>684</v>
      </c>
      <c r="K8" s="8">
        <v>91042.78</v>
      </c>
      <c r="L8" s="4"/>
      <c r="M8" s="8"/>
      <c r="N8" s="7"/>
      <c r="O8" s="7"/>
    </row>
    <row r="9">
      <c r="A9" s="2" t="s">
        <v>121</v>
      </c>
      <c r="B9" s="2" t="s">
        <v>379</v>
      </c>
      <c r="C9" s="2" t="s">
        <v>380</v>
      </c>
      <c r="D9" s="4">
        <v>874</v>
      </c>
      <c r="E9" s="8">
        <v>48025.39</v>
      </c>
      <c r="F9" s="4"/>
      <c r="G9" s="8"/>
      <c r="H9" s="7"/>
      <c r="I9" s="7"/>
      <c r="J9" s="4">
        <v>874</v>
      </c>
      <c r="K9" s="8">
        <v>48025.39</v>
      </c>
      <c r="L9" s="4"/>
      <c r="M9" s="8"/>
      <c r="N9" s="7"/>
      <c r="O9" s="7"/>
    </row>
    <row r="10">
      <c r="A10" s="2" t="s">
        <v>121</v>
      </c>
      <c r="B10" s="2" t="s">
        <v>789</v>
      </c>
      <c r="C10" s="2" t="s">
        <v>790</v>
      </c>
      <c r="D10" s="4">
        <v>519</v>
      </c>
      <c r="E10" s="8">
        <v>42746.11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519</v>
      </c>
      <c r="K10" s="8">
        <v>42746.11</v>
      </c>
      <c r="L10" s="4"/>
      <c r="M10" s="8"/>
      <c r="N10" s="7"/>
      <c r="O10" s="7"/>
    </row>
    <row r="11">
      <c r="A11" s="2" t="s">
        <v>121</v>
      </c>
      <c r="B11" s="2" t="s">
        <v>789</v>
      </c>
      <c r="C11" s="2" t="s">
        <v>1154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869</v>
      </c>
      <c r="C12" s="2" t="s">
        <v>870</v>
      </c>
      <c r="D12" s="4">
        <v>228</v>
      </c>
      <c r="E12" s="8">
        <v>14642.93</v>
      </c>
      <c r="F12" s="4"/>
      <c r="G12" s="8"/>
      <c r="H12" s="7"/>
      <c r="I12" s="7"/>
      <c r="J12" s="4">
        <v>228</v>
      </c>
      <c r="K12" s="8">
        <v>14642.93</v>
      </c>
      <c r="L12" s="4"/>
      <c r="M12" s="8"/>
      <c r="N12" s="7"/>
      <c r="O12" s="7"/>
    </row>
    <row r="13">
      <c r="A13" s="2" t="s">
        <v>121</v>
      </c>
      <c r="B13" s="2" t="s">
        <v>1448</v>
      </c>
      <c r="C13" s="2" t="s">
        <v>1449</v>
      </c>
      <c r="D13" s="4">
        <v>79</v>
      </c>
      <c r="E13" s="8">
        <v>5440.15</v>
      </c>
      <c r="F13" s="4"/>
      <c r="G13" s="8"/>
      <c r="H13" s="7"/>
      <c r="I13" s="7"/>
      <c r="J13" s="4">
        <v>79</v>
      </c>
      <c r="K13" s="8">
        <v>5440.15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