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<sst xmlns="http://schemas.openxmlformats.org/spreadsheetml/2006/main" count="48" uniqueCount="48">
  <si>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</si>
  <si>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</si>
  <si>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</si>
  <si>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</si>
  <si>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</si>
  <si>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</si>
  <si>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</si>
  <si>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</si>
  <si>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</si>
  <si>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Current And Future Inventory</t>
  </si>
  <si>
    <t>Current And History Sales Comparison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</si>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</sst>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569465</v>
      </c>
      <c r="C5" s="11">
        <f>=ROUNDDOWN(22.7523892475868,0)</f>
      </c>
      <c r="D5" s="11">
        <v>460874</v>
      </c>
      <c r="E5" s="12">
        <v>0.9376</v>
      </c>
      <c r="F5" s="11"/>
      <c r="G5" s="11">
        <f>=ROUNDDOWN({0},0)</f>
      </c>
      <c r="H5" s="11">
        <v>150</v>
      </c>
      <c r="I5" s="12"/>
      <c r="J5" s="11">
        <v>125</v>
      </c>
      <c r="K5" s="13">
        <v>11195.49</v>
      </c>
      <c r="L5" s="11">
        <v>1699</v>
      </c>
      <c r="M5" s="14">
        <v>6.59</v>
      </c>
      <c r="N5" s="11">
        <v>73</v>
      </c>
      <c r="O5" s="13">
        <v>7369.15</v>
      </c>
      <c r="P5" s="11">
        <v>1872</v>
      </c>
      <c r="Q5" s="14">
        <v>3.94</v>
      </c>
      <c r="R5" s="12">
        <v>0.7123</v>
      </c>
      <c r="S5" s="12">
        <v>0.5192</v>
      </c>
      <c r="T5" s="12">
        <v>-0.0924</v>
      </c>
      <c r="U5" s="12">
        <v>0.6726</v>
      </c>
      <c r="V5" s="11">
        <v>125</v>
      </c>
      <c r="W5" s="13">
        <v>11195.49</v>
      </c>
      <c r="X5" s="11">
        <v>291</v>
      </c>
      <c r="Y5" s="11">
        <v>73</v>
      </c>
      <c r="Z5" s="13">
        <v>7369.15</v>
      </c>
      <c r="AA5" s="11">
        <v>196</v>
      </c>
      <c r="AB5" s="12">
        <v>0.7123</v>
      </c>
      <c r="AC5" s="12">
        <v>0.5192</v>
      </c>
    </row>
    <row r="6">
      <c r="A6" s="10" t="s">
        <v>33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42</v>
      </c>
      <c r="M6" s="14"/>
      <c r="N6" s="11"/>
      <c r="O6" s="13"/>
      <c r="P6" s="11">
        <v>50</v>
      </c>
      <c r="Q6" s="14"/>
      <c r="R6" s="12"/>
      <c r="S6" s="12"/>
      <c r="T6" s="12">
        <v>-0.16</v>
      </c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26646</v>
      </c>
      <c r="C7" s="11">
        <f>=ROUNDDOWN(19.4326137689615,0)</f>
      </c>
      <c r="D7" s="11">
        <v>18215</v>
      </c>
      <c r="E7" s="12">
        <v>0.9564</v>
      </c>
      <c r="F7" s="11"/>
      <c r="G7" s="11">
        <f>=ROUNDDOWN({0},0)</f>
      </c>
      <c r="H7" s="11"/>
      <c r="I7" s="12"/>
      <c r="J7" s="11">
        <v>137</v>
      </c>
      <c r="K7" s="13">
        <v>6922.09</v>
      </c>
      <c r="L7" s="11">
        <v>199</v>
      </c>
      <c r="M7" s="14">
        <v>34.78</v>
      </c>
      <c r="N7" s="11">
        <v>54</v>
      </c>
      <c r="O7" s="13">
        <v>2914.2</v>
      </c>
      <c r="P7" s="11">
        <v>154</v>
      </c>
      <c r="Q7" s="14">
        <v>18.92</v>
      </c>
      <c r="R7" s="12">
        <v>1.537</v>
      </c>
      <c r="S7" s="12">
        <v>1.3753</v>
      </c>
      <c r="T7" s="12">
        <v>0.2922</v>
      </c>
      <c r="U7" s="12">
        <v>0.8383</v>
      </c>
      <c r="V7" s="11">
        <v>137</v>
      </c>
      <c r="W7" s="13">
        <v>6922.09</v>
      </c>
      <c r="X7" s="11">
        <v>105</v>
      </c>
      <c r="Y7" s="11">
        <v>54</v>
      </c>
      <c r="Z7" s="13">
        <v>2914.2</v>
      </c>
      <c r="AA7" s="11">
        <v>90</v>
      </c>
      <c r="AB7" s="12">
        <v>1.537</v>
      </c>
      <c r="AC7" s="12">
        <v>1.3753</v>
      </c>
    </row>
    <row r="8">
      <c r="A8" s="10" t="s">
        <v>35</v>
      </c>
      <c r="B8" s="11">
        <v>100455</v>
      </c>
      <c r="C8" s="11">
        <f>=ROUNDDOWN(17.1759053448689,0)</f>
      </c>
      <c r="D8" s="11">
        <v>139208</v>
      </c>
      <c r="E8" s="12">
        <v>0.8903</v>
      </c>
      <c r="F8" s="11"/>
      <c r="G8" s="11">
        <f>=ROUNDDOWN({0},0)</f>
      </c>
      <c r="H8" s="11"/>
      <c r="I8" s="12"/>
      <c r="J8" s="11">
        <v>16</v>
      </c>
      <c r="K8" s="13">
        <v>641.26</v>
      </c>
      <c r="L8" s="11">
        <v>280</v>
      </c>
      <c r="M8" s="14">
        <v>2.29</v>
      </c>
      <c r="N8" s="11">
        <v>10</v>
      </c>
      <c r="O8" s="13">
        <v>410.18</v>
      </c>
      <c r="P8" s="11">
        <v>235</v>
      </c>
      <c r="Q8" s="14">
        <v>1.75</v>
      </c>
      <c r="R8" s="12">
        <v>0.6</v>
      </c>
      <c r="S8" s="12">
        <v>0.5634</v>
      </c>
      <c r="T8" s="12">
        <v>0.1915</v>
      </c>
      <c r="U8" s="12">
        <v>0.3086</v>
      </c>
      <c r="V8" s="11">
        <v>16</v>
      </c>
      <c r="W8" s="13">
        <v>641.26</v>
      </c>
      <c r="X8" s="11">
        <v>2</v>
      </c>
      <c r="Y8" s="11">
        <v>10</v>
      </c>
      <c r="Z8" s="13">
        <v>410.18</v>
      </c>
      <c r="AA8" s="11">
        <v>2</v>
      </c>
      <c r="AB8" s="12">
        <v>0.6</v>
      </c>
      <c r="AC8" s="12">
        <v>0.5634</v>
      </c>
    </row>
    <row r="9">
      <c r="A9" s="10" t="s">
        <v>36</v>
      </c>
      <c r="B9" s="11">
        <v>136921</v>
      </c>
      <c r="C9" s="11">
        <f>=ROUNDDOWN(14.7447259883051,0)</f>
      </c>
      <c r="D9" s="11">
        <v>203202</v>
      </c>
      <c r="E9" s="12">
        <v>0.9607</v>
      </c>
      <c r="F9" s="11"/>
      <c r="G9" s="11">
        <f>=ROUNDDOWN({0},0)</f>
      </c>
      <c r="H9" s="11"/>
      <c r="I9" s="12"/>
      <c r="J9" s="11"/>
      <c r="K9" s="13"/>
      <c r="L9" s="11">
        <v>246</v>
      </c>
      <c r="M9" s="14"/>
      <c r="N9" s="11"/>
      <c r="O9" s="13"/>
      <c r="P9" s="11">
        <v>252</v>
      </c>
      <c r="Q9" s="14"/>
      <c r="R9" s="12"/>
      <c r="S9" s="12"/>
      <c r="T9" s="12">
        <v>-0.0238</v>
      </c>
      <c r="U9" s="12"/>
      <c r="V9" s="11"/>
      <c r="W9" s="13"/>
      <c r="X9" s="11"/>
      <c r="Y9" s="11"/>
      <c r="Z9" s="13"/>
      <c r="AA9" s="11"/>
      <c r="AB9" s="12"/>
      <c r="AC9" s="12"/>
    </row>
    <row r="10">
      <c r="A10" s="10" t="s">
        <v>37</v>
      </c>
      <c r="B10" s="11">
        <v>385430</v>
      </c>
      <c r="C10" s="11">
        <f>=ROUNDDOWN(18.2052202499599,0)</f>
      </c>
      <c r="D10" s="11">
        <v>471919</v>
      </c>
      <c r="E10" s="12">
        <v>0.7998</v>
      </c>
      <c r="F10" s="11"/>
      <c r="G10" s="11">
        <f>=ROUNDDOWN({0},0)</f>
      </c>
      <c r="H10" s="11"/>
      <c r="I10" s="12"/>
      <c r="J10" s="11">
        <v>44</v>
      </c>
      <c r="K10" s="13">
        <v>758.16</v>
      </c>
      <c r="L10" s="11">
        <v>1179</v>
      </c>
      <c r="M10" s="14">
        <v>0.64</v>
      </c>
      <c r="N10" s="11">
        <v>27</v>
      </c>
      <c r="O10" s="13">
        <v>526.75</v>
      </c>
      <c r="P10" s="11">
        <v>1106</v>
      </c>
      <c r="Q10" s="14">
        <v>0.48</v>
      </c>
      <c r="R10" s="12">
        <v>0.6296</v>
      </c>
      <c r="S10" s="12">
        <v>0.4393</v>
      </c>
      <c r="T10" s="12">
        <v>0.066</v>
      </c>
      <c r="U10" s="12">
        <v>0.3333</v>
      </c>
      <c r="V10" s="11">
        <v>44</v>
      </c>
      <c r="W10" s="13">
        <v>758.16</v>
      </c>
      <c r="X10" s="11">
        <v>10</v>
      </c>
      <c r="Y10" s="11">
        <v>27</v>
      </c>
      <c r="Z10" s="13">
        <v>526.75</v>
      </c>
      <c r="AA10" s="11">
        <v>13</v>
      </c>
      <c r="AB10" s="12">
        <v>0.6296</v>
      </c>
      <c r="AC10" s="12">
        <v>0.4393</v>
      </c>
    </row>
    <row r="11">
      <c r="A11" s="10" t="s">
        <v>38</v>
      </c>
      <c r="B11" s="11">
        <v>97861</v>
      </c>
      <c r="C11" s="11">
        <f>=ROUNDDOWN(23.4977309289985,0)</f>
      </c>
      <c r="D11" s="11">
        <v>69109</v>
      </c>
      <c r="E11" s="12">
        <v>0.8283</v>
      </c>
      <c r="F11" s="11"/>
      <c r="G11" s="11">
        <f>=ROUNDDOWN({0},0)</f>
      </c>
      <c r="H11" s="11">
        <v>1866</v>
      </c>
      <c r="I11" s="12"/>
      <c r="J11" s="11">
        <v>243</v>
      </c>
      <c r="K11" s="13">
        <v>35780.27</v>
      </c>
      <c r="L11" s="11">
        <v>664</v>
      </c>
      <c r="M11" s="14">
        <v>53.89</v>
      </c>
      <c r="N11" s="11">
        <v>162</v>
      </c>
      <c r="O11" s="13">
        <v>29604.21</v>
      </c>
      <c r="P11" s="11">
        <v>739</v>
      </c>
      <c r="Q11" s="14">
        <v>40.06</v>
      </c>
      <c r="R11" s="12">
        <v>0.5</v>
      </c>
      <c r="S11" s="12">
        <v>0.2086</v>
      </c>
      <c r="T11" s="12">
        <v>-0.1015</v>
      </c>
      <c r="U11" s="12">
        <v>0.3452</v>
      </c>
      <c r="V11" s="11">
        <v>243</v>
      </c>
      <c r="W11" s="13">
        <v>35780.27</v>
      </c>
      <c r="X11" s="11">
        <v>374</v>
      </c>
      <c r="Y11" s="11">
        <v>162</v>
      </c>
      <c r="Z11" s="13">
        <v>29604.21</v>
      </c>
      <c r="AA11" s="11">
        <v>374</v>
      </c>
      <c r="AB11" s="12">
        <v>0.5</v>
      </c>
      <c r="AC11" s="12">
        <v>0.2086</v>
      </c>
    </row>
    <row r="12">
      <c r="A12" s="10" t="s">
        <v>39</v>
      </c>
      <c r="B12" s="11">
        <v>16576</v>
      </c>
      <c r="C12" s="11">
        <f>=ROUNDDOWN(26.7700258397933,0)</f>
      </c>
      <c r="D12" s="11">
        <v>11280</v>
      </c>
      <c r="E12" s="12">
        <v>0.8701</v>
      </c>
      <c r="F12" s="11"/>
      <c r="G12" s="11">
        <f>=ROUNDDOWN({0},0)</f>
      </c>
      <c r="H12" s="11"/>
      <c r="I12" s="12"/>
      <c r="J12" s="11">
        <v>63</v>
      </c>
      <c r="K12" s="13">
        <v>5120.47</v>
      </c>
      <c r="L12" s="11">
        <v>147</v>
      </c>
      <c r="M12" s="14">
        <v>34.83</v>
      </c>
      <c r="N12" s="11">
        <v>24</v>
      </c>
      <c r="O12" s="13">
        <v>1687.93</v>
      </c>
      <c r="P12" s="11">
        <v>117</v>
      </c>
      <c r="Q12" s="14">
        <v>14.43</v>
      </c>
      <c r="R12" s="12">
        <v>1.625</v>
      </c>
      <c r="S12" s="12">
        <v>2.0336</v>
      </c>
      <c r="T12" s="12">
        <v>0.2564</v>
      </c>
      <c r="U12" s="12">
        <v>1.4137</v>
      </c>
      <c r="V12" s="11">
        <v>63</v>
      </c>
      <c r="W12" s="13">
        <v>5120.47</v>
      </c>
      <c r="X12" s="11">
        <v>81</v>
      </c>
      <c r="Y12" s="11">
        <v>24</v>
      </c>
      <c r="Z12" s="13">
        <v>1687.93</v>
      </c>
      <c r="AA12" s="11">
        <v>49</v>
      </c>
      <c r="AB12" s="12">
        <v>1.625</v>
      </c>
      <c r="AC12" s="12">
        <v>2.0336</v>
      </c>
    </row>
    <row r="13">
      <c r="A13" s="10" t="s">
        <v>40</v>
      </c>
      <c r="B13" s="11">
        <v>4879</v>
      </c>
      <c r="C13" s="11">
        <f>=ROUNDDOWN(66.1111111111111,0)</f>
      </c>
      <c r="D13" s="11">
        <v>1788</v>
      </c>
      <c r="E13" s="12">
        <v>0.9208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15</v>
      </c>
      <c r="Q13" s="14"/>
      <c r="R13" s="12"/>
      <c r="S13" s="12"/>
      <c r="T13" s="12">
        <v>0.4667</v>
      </c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21764</v>
      </c>
      <c r="C14" s="11">
        <f>=ROUNDDOWN(49.1397606683224,0)</f>
      </c>
      <c r="D14" s="11">
        <v>2055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>
        <v>101</v>
      </c>
      <c r="Q14" s="14"/>
      <c r="R14" s="12"/>
      <c r="S14" s="12"/>
      <c r="T14" s="12">
        <v>0.1089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9021</v>
      </c>
      <c r="C15" s="11">
        <f>=ROUNDDOWN(98.6980306345733,0)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83</v>
      </c>
      <c r="M15" s="14"/>
      <c r="N15" s="11"/>
      <c r="O15" s="13"/>
      <c r="P15" s="11">
        <v>115</v>
      </c>
      <c r="Q15" s="14"/>
      <c r="R15" s="12"/>
      <c r="S15" s="12"/>
      <c r="T15" s="12">
        <v>-0.2783</v>
      </c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188472</v>
      </c>
      <c r="C16" s="11">
        <f>=ROUNDDOWN(9.37005016331664,0)</f>
      </c>
      <c r="D16" s="11">
        <v>608900</v>
      </c>
      <c r="E16" s="12">
        <v>0.5815</v>
      </c>
      <c r="F16" s="11"/>
      <c r="G16" s="11">
        <f>=ROUNDDOWN({0},0)</f>
      </c>
      <c r="H16" s="11"/>
      <c r="I16" s="12"/>
      <c r="J16" s="11"/>
      <c r="K16" s="13"/>
      <c r="L16" s="11">
        <v>1025</v>
      </c>
      <c r="M16" s="14"/>
      <c r="N16" s="11"/>
      <c r="O16" s="13"/>
      <c r="P16" s="11">
        <v>956</v>
      </c>
      <c r="Q16" s="14"/>
      <c r="R16" s="12"/>
      <c r="S16" s="12"/>
      <c r="T16" s="12">
        <v>0.0722</v>
      </c>
      <c r="U16" s="12"/>
      <c r="V16" s="11"/>
      <c r="W16" s="13"/>
      <c r="X16" s="11"/>
      <c r="Y16" s="11"/>
      <c r="Z16" s="13"/>
      <c r="AA16" s="11"/>
      <c r="AB16" s="12"/>
      <c r="AC16" s="12"/>
    </row>
    <row r="17">
      <c r="A17" s="10" t="s">
        <v>44</v>
      </c>
      <c r="B17" s="11">
        <v>71488</v>
      </c>
      <c r="C17" s="11">
        <f>=ROUNDDOWN(18.0161290322581,0)</f>
      </c>
      <c r="D17" s="11">
        <v>102937</v>
      </c>
      <c r="E17" s="12">
        <v>0.9956</v>
      </c>
      <c r="F17" s="11"/>
      <c r="G17" s="11">
        <f>=ROUNDDOWN({0},0)</f>
      </c>
      <c r="H17" s="11"/>
      <c r="I17" s="12"/>
      <c r="J17" s="11"/>
      <c r="K17" s="13"/>
      <c r="L17" s="11">
        <v>118</v>
      </c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</row>
    <row r="18">
      <c r="A18" s="10" t="s">
        <v>45</v>
      </c>
      <c r="B18" s="11">
        <v>244468</v>
      </c>
      <c r="C18" s="11">
        <f>=ROUNDDOWN(21.7444053082862,0)</f>
      </c>
      <c r="D18" s="11">
        <v>191617</v>
      </c>
      <c r="E18" s="12">
        <v>0.9836</v>
      </c>
      <c r="F18" s="11"/>
      <c r="G18" s="11">
        <f>=ROUNDDOWN({0},0)</f>
      </c>
      <c r="H18" s="11"/>
      <c r="I18" s="12"/>
      <c r="J18" s="11">
        <v>54</v>
      </c>
      <c r="K18" s="13">
        <v>1129.65</v>
      </c>
      <c r="L18" s="11">
        <v>611</v>
      </c>
      <c r="M18" s="14">
        <v>1.85</v>
      </c>
      <c r="N18" s="11">
        <v>61</v>
      </c>
      <c r="O18" s="13">
        <v>1245.43</v>
      </c>
      <c r="P18" s="11">
        <v>679</v>
      </c>
      <c r="Q18" s="14">
        <v>1.83</v>
      </c>
      <c r="R18" s="12">
        <v>-0.1148</v>
      </c>
      <c r="S18" s="12">
        <v>-0.093</v>
      </c>
      <c r="T18" s="12">
        <v>-0.1001</v>
      </c>
      <c r="U18" s="12">
        <v>0.0109</v>
      </c>
      <c r="V18" s="11">
        <v>54</v>
      </c>
      <c r="W18" s="13">
        <v>1129.65</v>
      </c>
      <c r="X18" s="11">
        <v>110</v>
      </c>
      <c r="Y18" s="11">
        <v>61</v>
      </c>
      <c r="Z18" s="13">
        <v>1245.43</v>
      </c>
      <c r="AA18" s="11">
        <v>134</v>
      </c>
      <c r="AB18" s="12">
        <v>-0.1148</v>
      </c>
      <c r="AC18" s="12">
        <v>-0.093</v>
      </c>
    </row>
    <row r="19">
      <c r="A19" s="10" t="s">
        <v>46</v>
      </c>
      <c r="B19" s="11">
        <v>179371</v>
      </c>
      <c r="C19" s="11">
        <f>=ROUNDDOWN(28.439987315681,0)</f>
      </c>
      <c r="D19" s="11">
        <v>137813</v>
      </c>
      <c r="E19" s="12">
        <v>0.8516</v>
      </c>
      <c r="F19" s="11"/>
      <c r="G19" s="11">
        <f>=ROUNDDOWN({0},0)</f>
      </c>
      <c r="H19" s="11"/>
      <c r="I19" s="12"/>
      <c r="J19" s="11">
        <v>29</v>
      </c>
      <c r="K19" s="13">
        <v>1531.01</v>
      </c>
      <c r="L19" s="11">
        <v>573</v>
      </c>
      <c r="M19" s="14">
        <v>2.67</v>
      </c>
      <c r="N19" s="11">
        <v>25</v>
      </c>
      <c r="O19" s="13">
        <v>1380.62</v>
      </c>
      <c r="P19" s="11">
        <v>512</v>
      </c>
      <c r="Q19" s="14">
        <v>2.7</v>
      </c>
      <c r="R19" s="12">
        <v>0.16</v>
      </c>
      <c r="S19" s="12">
        <v>0.1089</v>
      </c>
      <c r="T19" s="12">
        <v>0.1191</v>
      </c>
      <c r="U19" s="12">
        <v>-0.0111</v>
      </c>
      <c r="V19" s="11">
        <v>29</v>
      </c>
      <c r="W19" s="13">
        <v>1531.01</v>
      </c>
      <c r="X19" s="11">
        <v>103</v>
      </c>
      <c r="Y19" s="11">
        <v>25</v>
      </c>
      <c r="Z19" s="13">
        <v>1380.62</v>
      </c>
      <c r="AA19" s="11">
        <v>114</v>
      </c>
      <c r="AB19" s="12">
        <v>0.16</v>
      </c>
      <c r="AC19" s="12">
        <v>0.1089</v>
      </c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711</v>
      </c>
      <c r="K20" s="17">
        <v>63078.4</v>
      </c>
      <c r="L20" s="15">
        <v>7000</v>
      </c>
      <c r="M20" s="18">
        <v>9.01</v>
      </c>
      <c r="N20" s="15">
        <v>436</v>
      </c>
      <c r="O20" s="17">
        <v>45138.47</v>
      </c>
      <c r="P20" s="15">
        <v>6903</v>
      </c>
      <c r="Q20" s="18">
        <v>6.54</v>
      </c>
      <c r="R20" s="16">
        <v>0.6307</v>
      </c>
      <c r="S20" s="16">
        <v>0.3974</v>
      </c>
      <c r="T20" s="16">
        <v>0.0141</v>
      </c>
      <c r="U20" s="16">
        <v>0.3777</v>
      </c>
      <c r="V20" s="15">
        <v>711</v>
      </c>
      <c r="W20" s="17">
        <v>63078.4</v>
      </c>
      <c r="X20" s="15">
        <v>1076</v>
      </c>
      <c r="Y20" s="15">
        <v>436</v>
      </c>
      <c r="Z20" s="17">
        <v>45138.47</v>
      </c>
      <c r="AA20" s="15">
        <v>972</v>
      </c>
      <c r="AB20" s="16">
        <v>0.6307</v>
      </c>
      <c r="AC20" s="16">
        <v>0.3974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