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<sst xmlns="http://schemas.openxmlformats.org/spreadsheetml/2006/main" count="3119" uniqueCount="3119">
  <si>
    <t>Date Type:</t>
  </si>
  <si>
    <t>Shipped Date</t>
  </si>
  <si>
    <t>Start Date:</t>
  </si>
  <si>
    <t>03/30/2024</t>
  </si>
  <si>
    <t>End Date:</t>
  </si>
  <si>
    <t>05/24/2024</t>
  </si>
  <si>
    <t>Report Run Date:</t>
  </si>
  <si>
    <t>05/29/2024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</si>
  <si>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</si>
  <si>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</si>
  <si>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</si>
  <si>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</si>
  <si>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</si>
  <si>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</si>
  <si>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</si>
  <si>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</si>
  <si>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</si>
  <si>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</si>
  <si>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</si>
  <si>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</si>
  <si>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</si>
  <si>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</si>
  <si>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</si>
  <si>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</si>
  <si>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AMERSIGNDS</t>
  </si>
  <si>
    <t>MACY02</t>
  </si>
  <si>
    <t>JCPENNEY01</t>
  </si>
  <si>
    <t>ASHFURNDS</t>
  </si>
  <si>
    <t>LAMPDS</t>
  </si>
  <si>
    <t>ROOMECOM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</si>
  <si>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</si>
  <si>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</si>
  <si>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</si>
  <si>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</si>
  <si>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</si>
  <si>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</si>
  <si>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</si>
  <si>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</si>
  <si>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</si>
  <si>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</si>
  <si>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</si>
  <si>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</si>
  <si>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</si>
  <si>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</si>
  <si>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</si>
  <si>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</si>
  <si>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</si>
  <si>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</si>
  <si>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</si>
  <si>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</si>
  <si>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</si>
  <si>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</si>
  <si>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</si>
  <si>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</si>
  <si>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</si>
  <si>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</si>
  <si>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</si>
  <si>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</si>
  <si>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</si>
  <si>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</si>
  <si>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</si>
  <si>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</si>
  <si>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</si>
  <si>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</si>
  <si>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</si>
  <si>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</si>
  <si>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</si>
  <si>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</si>
  <si>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</si>
  <si>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</si>
  <si>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</si>
  <si>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</si>
  <si>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</si>
  <si>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</si>
  <si>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</si>
  <si>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</si>
  <si>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</si>
  <si>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</si>
  <si>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</si>
  <si>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</si>
  <si>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</si>
  <si>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</si>
  <si>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</si>
  <si>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</si>
  <si>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</si>
  <si>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</si>
  <si>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</si>
  <si>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</si>
  <si>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</si>
  <si>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</si>
  <si>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</si>
  <si>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</si>
  <si>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</si>
  <si>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</si>
  <si>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</si>
  <si>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</si>
  <si>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</si>
  <si>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</si>
  <si>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</si>
  <si>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</si>
  <si>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</si>
  <si>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</si>
  <si>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</si>
  <si>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</si>
  <si>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</si>
  <si>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</si>
  <si>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</si>
  <si>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</si>
  <si>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</si>
  <si>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</si>
  <si>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</si>
  <si>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</si>
  <si>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</si>
  <si>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</si>
  <si>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</si>
  <si>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</si>
  <si>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</si>
  <si>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</si>
  <si>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</si>
  <si>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</si>
  <si>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</si>
  <si>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</si>
  <si>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</si>
  <si>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</si>
  <si>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</si>
  <si>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</si>
  <si>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</si>
  <si>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</si>
  <si>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</si>
  <si>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</si>
  <si>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</si>
  <si>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</si>
  <si>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</si>
  <si>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</si>
  <si>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</si>
  <si>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</si>
  <si>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</si>
  <si>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</si>
  <si>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</si>
  <si>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7/11/2024</t>
  </si>
  <si>
    <t>AMAZONDS,AMERSIGNDS,CSNSTORES,HOUZZ,JCPENNEY01,KIRKLANDDS,KOHLDSN,LAMPDS,MACY02,NRTPORT,OLLIIX,OVERSTOCK01,TGTDVS</t>
  </si>
  <si>
    <t>Setup</t>
  </si>
  <si>
    <t>4/21/2022</t>
  </si>
  <si>
    <t>No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</si>
  <si>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</si>
  <si>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</si>
  <si>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</si>
  <si>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</si>
  <si>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</si>
  <si>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</si>
  <si>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</si>
  <si>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</si>
  <si>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</si>
  <si>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</si>
  <si>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</si>
  <si>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</si>
  <si>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</si>
  <si>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</si>
  <si>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3/3/2022</t>
  </si>
  <si>
    <t>4/27/2022</t>
  </si>
  <si>
    <t>4/12/2022</t>
  </si>
  <si>
    <t>2/24/2023</t>
  </si>
  <si>
    <t>2/22/2023</t>
  </si>
  <si>
    <t>4/10/2023</t>
  </si>
  <si>
    <t>Offered</t>
  </si>
  <si>
    <t>Ready To Offer</t>
  </si>
  <si>
    <t>Declined</t>
  </si>
  <si>
    <t>12/14/2023</t>
  </si>
  <si>
    <t>5/17/2024</t>
  </si>
  <si>
    <t>4/24/2023</t>
  </si>
  <si>
    <t>5/19/2022</t>
  </si>
  <si>
    <t>9/5/2022</t>
  </si>
  <si>
    <t>Open</t>
  </si>
  <si>
    <t>Temp Discontinued</t>
  </si>
  <si>
    <t>2/14/2022</t>
  </si>
  <si>
    <t>Restricted</t>
  </si>
  <si>
    <t>Discontinued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</si>
  <si>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</si>
  <si>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</si>
  <si>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</si>
  <si>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</si>
  <si>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</si>
  <si>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</si>
  <si>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</si>
  <si>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</si>
  <si>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5/28/2024</t>
  </si>
  <si>
    <t>AMAZON,AMAZONDS,CSNSTORES,DESINC,JCPENNEY01,KIRKLANDDS,KOHLDSN,NRTPORT,OLLIIX,OVERSTOCK01,TGTDVS</t>
  </si>
  <si>
    <t>11/23/2020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</si>
  <si>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</si>
  <si>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</si>
  <si>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</si>
  <si>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</si>
  <si>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</si>
  <si>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</si>
  <si>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</si>
  <si>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</si>
  <si>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</si>
  <si>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</si>
  <si>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</si>
  <si>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</si>
  <si>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</si>
  <si>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</si>
  <si>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5/18/2021</t>
  </si>
  <si>
    <t>7/14/2021</t>
  </si>
  <si>
    <t>4/7/2022</t>
  </si>
  <si>
    <t>2/6/2023</t>
  </si>
  <si>
    <t>6/14/2022</t>
  </si>
  <si>
    <t>1/11/2024</t>
  </si>
  <si>
    <t>4/11/2024</t>
  </si>
  <si>
    <t>9/25/2020</t>
  </si>
  <si>
    <t>2/22/2022</t>
  </si>
  <si>
    <t>6/8/2022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</si>
  <si>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</si>
  <si>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</si>
  <si>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</si>
  <si>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</si>
  <si>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</si>
  <si>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</si>
  <si>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</si>
  <si>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AMAZON,AMAZONDS,AMERSIGNDS,CSNSTORES,DESINC,HOUZZ,JCPENNEY01,KIRKLANDDS,KOHLDSN,LAMPDS,NRTPORT,OLLIIX,OVERSTOCK01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</si>
  <si>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</si>
  <si>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</si>
  <si>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</si>
  <si>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</si>
  <si>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</si>
  <si>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</si>
  <si>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</si>
  <si>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</si>
  <si>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7/11/2023</t>
  </si>
  <si>
    <t>3/30/2022</t>
  </si>
  <si>
    <t>5/10/2022</t>
  </si>
  <si>
    <t>1/26/2023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</si>
  <si>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</si>
  <si>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</si>
  <si>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</si>
  <si>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</si>
  <si>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</si>
  <si>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</si>
  <si>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</si>
  <si>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</si>
  <si>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</si>
  <si>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</si>
  <si>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</si>
  <si>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</si>
  <si>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</si>
  <si>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</si>
  <si>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</si>
  <si>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</si>
  <si>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</si>
  <si>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AMAZON,AMERSIGNDS,BLK01,CSNSTORES,DESINC,HOUZZ,JCPENNEY01,KIRKLANDDS,LAMPDS,LOWESDS,MACY02,NRTPORT,OLLIIX,OVERSTOCK01,TGTDVS,ZOLA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</si>
  <si>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</si>
  <si>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</si>
  <si>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</si>
  <si>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</si>
  <si>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</si>
  <si>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</si>
  <si>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</si>
  <si>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</si>
  <si>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</si>
  <si>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</si>
  <si>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</si>
  <si>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</si>
  <si>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</si>
  <si>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</si>
  <si>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</si>
  <si>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10/27/2022</t>
  </si>
  <si>
    <t>3/27/2023</t>
  </si>
  <si>
    <t>6/29/2022</t>
  </si>
  <si>
    <t>2/15/2024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</si>
  <si>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</si>
  <si>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</si>
  <si>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</si>
  <si>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</si>
  <si>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</si>
  <si>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</si>
  <si>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</si>
  <si>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</si>
  <si>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MP167-0357</t>
  </si>
  <si>
    <t>Lenzie</t>
  </si>
  <si>
    <t>Multi-colored Lily Pad Leaves 2-piece Metal Wall Decor Set</t>
  </si>
  <si>
    <t>Multi</t>
  </si>
  <si>
    <t>8/1/2024</t>
  </si>
  <si>
    <t>AMAZON,AMAZONDS,AMERSIGNDS,CSNSTORES,DESINC,JCPENNEY01,KIRKLANDDS,KOHLDSN,LOWESDS,MACY02,NRTPORT,OLLIIX,OVERSTOCK01,ROOMECOM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</si>
  <si>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</si>
  <si>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</si>
  <si>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</si>
  <si>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</si>
  <si>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</si>
  <si>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</si>
  <si>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</si>
  <si>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</si>
  <si>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</si>
  <si>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7/25/2023</t>
  </si>
  <si>
    <t>6/10/2021</t>
  </si>
  <si>
    <t>5/23/2022</t>
  </si>
  <si>
    <t>3/12/2021</t>
  </si>
  <si>
    <t>3/24/2021</t>
  </si>
  <si>
    <t>11/25/2021</t>
  </si>
  <si>
    <t>9/18/2022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</si>
  <si>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</si>
  <si>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</si>
  <si>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</si>
  <si>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</si>
  <si>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</si>
  <si>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</si>
  <si>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</si>
  <si>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</si>
  <si>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</si>
  <si>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</si>
  <si>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</si>
  <si>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</si>
  <si>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</si>
  <si>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</si>
  <si>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</si>
  <si>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</si>
  <si>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</si>
  <si>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</si>
  <si>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AMAZON,ASHFURNDS,CSNSTORES,HOUZZ,KIRKLANDDS,KOHLDSN,OLLIIX,OVERSTOCK01,TGTDVS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</si>
  <si>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</si>
  <si>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</si>
  <si>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</si>
  <si>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</si>
  <si>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</si>
  <si>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</si>
  <si>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</si>
  <si>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</si>
  <si>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</si>
  <si>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</si>
  <si>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</si>
  <si>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</si>
  <si>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</si>
  <si>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</si>
  <si>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</si>
  <si>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</si>
  <si>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9/12/2022</t>
  </si>
  <si>
    <t>8/15/2022</t>
  </si>
  <si>
    <t>9/7/2022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</si>
  <si>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</si>
  <si>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</si>
  <si>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</si>
  <si>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</si>
  <si>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</si>
  <si>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</si>
  <si>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</si>
  <si>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</si>
  <si>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</si>
  <si>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</si>
  <si>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</si>
  <si>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</si>
  <si>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7/31/2024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</si>
  <si>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</si>
  <si>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</si>
  <si>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</si>
  <si>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</si>
  <si>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</si>
  <si>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</si>
  <si>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</si>
  <si>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</si>
  <si>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</si>
  <si>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4/15/2024</t>
  </si>
  <si>
    <t>6/23/2022</t>
  </si>
  <si>
    <t>10/31/2022</t>
  </si>
  <si>
    <t>10/11/2022</t>
  </si>
  <si>
    <t>10/24/2022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</si>
  <si>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</si>
  <si>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</si>
  <si>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</si>
  <si>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</si>
  <si>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</si>
  <si>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</si>
  <si>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</si>
  <si>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</si>
  <si>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</si>
  <si>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</si>
  <si>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</si>
  <si>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</si>
  <si>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</si>
  <si>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</si>
  <si>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</si>
  <si>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</si>
  <si>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</si>
  <si>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</si>
  <si>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</si>
  <si>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</si>
  <si>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</si>
  <si>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</si>
  <si>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</si>
  <si>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</si>
  <si>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</si>
  <si>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</si>
  <si>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</si>
  <si>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</si>
  <si>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</si>
  <si>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</si>
  <si>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</si>
  <si>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</si>
  <si>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</si>
  <si>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</si>
  <si>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</si>
  <si>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</si>
  <si>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</si>
  <si>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</si>
  <si>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</si>
  <si>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</si>
  <si>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</si>
  <si>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</si>
  <si>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</si>
  <si>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9/12/2023</t>
  </si>
  <si>
    <t>12/6/2022</t>
  </si>
  <si>
    <t>12/23/2021</t>
  </si>
  <si>
    <t>9/19/2021</t>
  </si>
  <si>
    <t>MP95B-0274</t>
  </si>
  <si>
    <t>PP001634</t>
  </si>
  <si>
    <t>AMAZON,AMERSIGNDS,BLK01,CSNSTORES,JCPENNEY01,KIRKLANDDS,KOHLDSN,LAMPDS,MACY02,OLLIIX,OVERSTOCK01,TGTDVS,ZOLA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</si>
  <si>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</si>
  <si>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</si>
  <si>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</si>
  <si>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</si>
  <si>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</si>
  <si>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</si>
  <si>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</si>
  <si>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</si>
  <si>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</si>
  <si>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</si>
  <si>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</si>
  <si>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</si>
  <si>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</si>
  <si>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</si>
  <si>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</si>
  <si>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</si>
  <si>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</si>
  <si>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</si>
  <si>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</si>
  <si>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</si>
  <si>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</si>
  <si>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</si>
  <si>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</si>
  <si>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</si>
  <si>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</si>
  <si>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</si>
  <si>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</si>
  <si>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</si>
  <si>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</si>
  <si>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</si>
  <si>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</si>
  <si>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</si>
  <si>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</si>
  <si>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</si>
  <si>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6/21/2023</t>
  </si>
  <si>
    <t>10/25/2023</t>
  </si>
  <si>
    <t>10/5/2021</t>
  </si>
  <si>
    <t>11/7/2021</t>
  </si>
  <si>
    <t>3/8/2022</t>
  </si>
  <si>
    <t>6/27/2023</t>
  </si>
  <si>
    <t>12/11/2020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</si>
  <si>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</si>
  <si>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</si>
  <si>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</si>
  <si>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</si>
  <si>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</si>
  <si>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</si>
  <si>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</si>
  <si>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</si>
  <si>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</si>
  <si>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</si>
  <si>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</si>
  <si>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</si>
  <si>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</si>
  <si>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</si>
  <si>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</si>
  <si>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8/6/2023</t>
  </si>
  <si>
    <t>12/8/2022</t>
  </si>
  <si>
    <t>10/17/2022</t>
  </si>
  <si>
    <t>12/13/2022</t>
  </si>
  <si>
    <t>8/10/2022</t>
  </si>
  <si>
    <t>9/20/2022</t>
  </si>
  <si>
    <t>4/29/2024</t>
  </si>
  <si>
    <t>4/22/2022</t>
  </si>
  <si>
    <t>3/11/2022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</si>
  <si>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</si>
  <si>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</si>
  <si>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</si>
  <si>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</si>
  <si>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</si>
  <si>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</si>
  <si>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</si>
  <si>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</si>
  <si>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</si>
  <si>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</si>
  <si>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</si>
  <si>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</si>
  <si>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</si>
  <si>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</si>
  <si>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</si>
  <si>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</si>
  <si>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</si>
  <si>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</si>
  <si>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7/17/2023</t>
  </si>
  <si>
    <t>1/12/2020</t>
  </si>
  <si>
    <t>7/15/2021</t>
  </si>
  <si>
    <t>10/10/2021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</si>
  <si>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</si>
  <si>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</si>
  <si>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</si>
  <si>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</si>
  <si>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</si>
  <si>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</si>
  <si>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</si>
  <si>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MP95B-0231</t>
  </si>
  <si>
    <t>Damask Wood Panel</t>
  </si>
  <si>
    <t>Two-tone Geometric Wall Decor</t>
  </si>
  <si>
    <t>Wood</t>
  </si>
  <si>
    <t>PP001412;PF004958</t>
  </si>
  <si>
    <t>Global</t>
  </si>
  <si>
    <t>8/28/2024</t>
  </si>
  <si>
    <t>AMAZON,AMAZONDS,CSNSTORES,KIRKLANDDS,KOHLDSN,OLLIIX</t>
  </si>
  <si>
    <t>10/26/2021</t>
  </si>
  <si>
    <t>10/17/2019</t>
  </si>
  <si>
    <t>12/17/2019</t>
  </si>
  <si>
    <t>9/14/2021</t>
  </si>
  <si>
    <t>12/23/2020</t>
  </si>
  <si>
    <t>12/8/2021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</si>
  <si>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</si>
  <si>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</si>
  <si>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</si>
  <si>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</si>
  <si>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</si>
  <si>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</si>
  <si>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</si>
  <si>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</si>
  <si>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</si>
  <si>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</si>
  <si>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</si>
  <si>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</si>
  <si>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</si>
  <si>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</si>
  <si>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</si>
  <si>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</si>
  <si>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</si>
  <si>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</si>
  <si>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</si>
  <si>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</si>
  <si>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</si>
  <si>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</si>
  <si>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</si>
  <si>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1/27/2021</t>
  </si>
  <si>
    <t>10/18/2022</t>
  </si>
  <si>
    <t>5/11/2021</t>
  </si>
  <si>
    <t>7/26/2022</t>
  </si>
  <si>
    <t>10/27/2020</t>
  </si>
  <si>
    <t>3/22/2022</t>
  </si>
  <si>
    <t>2/14/2021</t>
  </si>
  <si>
    <t>MP167-0098</t>
  </si>
  <si>
    <t>Mandal Panel</t>
  </si>
  <si>
    <t>Two-tone Geometric 3-piece Wood Wall Decor Set</t>
  </si>
  <si>
    <t>PF003106</t>
  </si>
  <si>
    <t>AMAZON,AMERSIGNDS,ASHFURNDS,CSNSTORES,DESINC,KIRKLANDDS,KOHLDSN,OLLIIX,TGTDVS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</si>
  <si>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</si>
  <si>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</si>
  <si>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</si>
  <si>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</si>
  <si>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</si>
  <si>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</si>
  <si>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</si>
  <si>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5/7/2019</t>
  </si>
  <si>
    <t>10/31/2019</t>
  </si>
  <si>
    <t>6/12/2017</t>
  </si>
  <si>
    <t>9/20/2017</t>
  </si>
  <si>
    <t>8/29/2017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</si>
  <si>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</si>
  <si>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</si>
  <si>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</si>
  <si>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</si>
  <si>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</si>
  <si>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</si>
  <si>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</si>
  <si>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</si>
  <si>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</si>
  <si>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</si>
  <si>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</si>
  <si>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</si>
  <si>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</si>
  <si>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</si>
  <si>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</si>
  <si>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</si>
  <si>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</si>
  <si>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</si>
  <si>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</si>
  <si>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</si>
  <si>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</si>
  <si>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</si>
  <si>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</si>
  <si>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</si>
  <si>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</si>
  <si>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</si>
  <si>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</si>
  <si>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</si>
  <si>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</si>
  <si>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</si>
  <si>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</si>
  <si>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</si>
  <si>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</si>
  <si>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</si>
  <si>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</si>
  <si>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</si>
  <si>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</si>
  <si>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</si>
  <si>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</si>
  <si>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</si>
  <si>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</si>
  <si>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</si>
  <si>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</si>
  <si>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</si>
  <si>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</si>
  <si>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</si>
  <si>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</si>
  <si>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</si>
  <si>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</si>
  <si>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</si>
  <si>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</si>
  <si>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</si>
  <si>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</si>
  <si>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</si>
  <si>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</si>
  <si>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</si>
  <si>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</si>
  <si>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</si>
  <si>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</si>
  <si>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</si>
  <si>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</si>
  <si>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12/3/2021</t>
  </si>
  <si>
    <t>10/25/2021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</si>
  <si>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</si>
  <si>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</si>
  <si>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</si>
  <si>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</si>
  <si>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</si>
  <si>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</si>
  <si>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</si>
  <si>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MP95B-0273</t>
  </si>
  <si>
    <t>Leah</t>
  </si>
  <si>
    <t xml:space="preserve">Leah </t>
  </si>
  <si>
    <t>Round Two-tone Medallion Wall Decor</t>
  </si>
  <si>
    <t>PP001633</t>
  </si>
  <si>
    <t>6/10/2024</t>
  </si>
  <si>
    <t>AMAZON,CSNSTORES,KIRKLANDDS,KOHLDSN,MACY02,TGTDVS</t>
  </si>
  <si>
    <t>11/27/2023</t>
  </si>
  <si>
    <t>3/24/2022</t>
  </si>
  <si>
    <t>7/5/2022</t>
  </si>
  <si>
    <t>5/23/2023</t>
  </si>
  <si>
    <t>8/9/2023</t>
  </si>
  <si>
    <t>9/14/2022</t>
  </si>
  <si>
    <t>3/19/2023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</si>
  <si>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</si>
  <si>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</si>
  <si>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</si>
  <si>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</si>
  <si>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</si>
  <si>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</si>
  <si>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</si>
  <si>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</si>
  <si>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5/9/2022</t>
  </si>
  <si>
    <t>3/29/2022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</si>
  <si>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</si>
  <si>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</si>
  <si>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</si>
  <si>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</si>
  <si>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</si>
  <si>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</si>
  <si>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</si>
  <si>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</si>
  <si>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MP95B-0276</t>
  </si>
  <si>
    <t>Exton</t>
  </si>
  <si>
    <t>Two-tone Overlapping Geometric Wood Panel Wall Decor</t>
  </si>
  <si>
    <t>PP001636</t>
  </si>
  <si>
    <t>KOHLDSN,OVERSTOCK01,TGTDVS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</si>
  <si>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</si>
  <si>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</si>
  <si>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</si>
  <si>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</si>
  <si>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</si>
  <si>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</si>
  <si>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</si>
  <si>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</si>
  <si>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</si>
  <si>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</si>
  <si>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</si>
  <si>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</si>
  <si>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</si>
  <si>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</si>
  <si>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</si>
  <si>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</si>
  <si>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</si>
  <si>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</si>
  <si>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</si>
  <si>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</si>
  <si>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</si>
  <si>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</si>
  <si>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</si>
  <si>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</si>
  <si>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</si>
  <si>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</si>
  <si>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</si>
  <si>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</si>
  <si>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</si>
  <si>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</si>
  <si>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</si>
  <si>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</si>
  <si>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</si>
  <si>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</si>
  <si>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</si>
  <si>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</si>
  <si>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</si>
  <si>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AMAZONDS,AMERSIGNDS,BEALLSDS,CSNSTORES,DESINC,JCPENNEY01,KIRKLANDDS,LAMPDS,OLLIIX,OVERSTOCK01,TGTDVS</t>
  </si>
  <si>
    <t>1/23/2023</t>
  </si>
  <si>
    <t>6/13/2022</t>
  </si>
  <si>
    <t>5/27/2022</t>
  </si>
  <si>
    <t>4/25/2023</t>
  </si>
  <si>
    <t>11/29/2022</t>
  </si>
  <si>
    <t>1/16/2023</t>
  </si>
  <si>
    <t>12/30/2022</t>
  </si>
  <si>
    <t>1/30/2023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</si>
  <si>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</si>
  <si>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</si>
  <si>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</si>
  <si>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</si>
  <si>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</si>
  <si>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</si>
  <si>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</t>
  </si>
  <si>
    <t>5/21/2021</t>
  </si>
  <si>
    <t>6/1/2021</t>
  </si>
  <si>
    <t>7/30/2021</t>
  </si>
  <si>
    <t>5/5/2021</t>
  </si>
  <si>
    <t>7/5/2021</t>
  </si>
  <si>
    <t>5/31/2022</t>
  </si>
  <si>
    <t>1/25/2022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</si>
  <si>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</si>
  <si>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</si>
  <si>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</si>
  <si>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</si>
  <si>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</si>
  <si>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</si>
  <si>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</si>
  <si>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</si>
  <si>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</si>
  <si>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</si>
  <si>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</si>
  <si>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</t>
  </si>
  <si>
    <t>7/6/2022</t>
  </si>
  <si>
    <t>8/16/2023</t>
  </si>
  <si>
    <t>10/2/2023</t>
  </si>
  <si>
    <t>3/30/2023</t>
  </si>
  <si>
    <t>12/5/2022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</si>
  <si>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</si>
  <si>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</si>
  <si>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</si>
  <si>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</si>
  <si>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</si>
  <si>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</si>
  <si>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</si>
  <si>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</si>
  <si>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</si>
  <si>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</si>
  <si>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</si>
  <si>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</si>
  <si>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</si>
  <si>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</si>
  <si>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</si>
  <si>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</si>
  <si>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</si>
  <si>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</si>
  <si>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</si>
  <si>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</si>
  <si>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</si>
  <si>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</si>
  <si>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</si>
  <si>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</si>
  <si>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</si>
  <si>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</si>
  <si>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</si>
  <si>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</si>
  <si>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</si>
  <si>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</si>
  <si>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</si>
  <si>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AMAZON,ASHFURNDS,CSNSTORES,DESINC,KIRKLANDDS,KOHLDSN,LAMPDS,OVERSTOCK01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</si>
  <si>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</si>
  <si>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</si>
  <si>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</si>
  <si>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</si>
  <si>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</si>
  <si>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</si>
  <si>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</si>
  <si>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</si>
  <si>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</si>
  <si>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</si>
  <si>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</si>
  <si>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</si>
  <si>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</si>
  <si>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</si>
  <si>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6/1/2017</t>
  </si>
  <si>
    <t>7/17/2017</t>
  </si>
  <si>
    <t>10/7/2016</t>
  </si>
  <si>
    <t>11/28/2016</t>
  </si>
  <si>
    <t>2/18/2022</t>
  </si>
  <si>
    <t>11/16/2018</t>
  </si>
  <si>
    <t>2/13/2019</t>
  </si>
  <si>
    <t>10/12/2022</t>
  </si>
  <si>
    <t>6/30/2020</t>
  </si>
  <si>
    <t>2/5/2024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</si>
  <si>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</si>
  <si>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</si>
  <si>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</si>
  <si>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</si>
  <si>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</si>
  <si>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</si>
  <si>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</si>
  <si>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</si>
  <si>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</si>
  <si>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</si>
  <si>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</si>
  <si>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</si>
  <si>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</si>
  <si>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</si>
  <si>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</si>
  <si>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</si>
  <si>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</si>
  <si>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7/2/2024</t>
  </si>
  <si>
    <t>AMAZON,AMERSIGNDS,CSNSTORES,DESINC,JCPENNEY01,KIRKLANDDS,KOHLDSN,OLLIIX,OVERSTOCK01,TGTDVS,ZOLA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</si>
  <si>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</si>
  <si>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</si>
  <si>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</si>
  <si>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</si>
  <si>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</si>
  <si>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</si>
  <si>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</si>
  <si>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</si>
  <si>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</si>
  <si>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</si>
  <si>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</si>
  <si>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</si>
  <si>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</si>
  <si>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</si>
  <si>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</si>
  <si>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</si>
  <si>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</si>
  <si>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</si>
  <si>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</si>
  <si>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</si>
  <si>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</si>
  <si>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</si>
  <si>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</si>
  <si>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</si>
  <si>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</si>
  <si>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</si>
  <si>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</si>
  <si>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</si>
  <si>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</si>
  <si>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</si>
  <si>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</si>
  <si>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</si>
  <si>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</si>
  <si>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</si>
  <si>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</si>
  <si>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</si>
  <si>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</si>
  <si>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</si>
  <si>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</si>
  <si>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</si>
  <si>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</si>
  <si>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</si>
  <si>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</si>
  <si>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</si>
  <si>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</si>
  <si>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</si>
  <si>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2/28/2019</t>
  </si>
  <si>
    <t>4/9/2019</t>
  </si>
  <si>
    <t>7/8/2019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</si>
  <si>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</si>
  <si>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</si>
  <si>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</si>
  <si>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</si>
  <si>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</si>
  <si>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</si>
  <si>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</si>
  <si>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</si>
  <si>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</si>
  <si>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</si>
  <si>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</si>
  <si>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</si>
  <si>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</si>
  <si>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</si>
  <si>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</si>
  <si>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</si>
  <si>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</si>
  <si>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</si>
  <si>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</si>
  <si>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</si>
  <si>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</si>
  <si>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</si>
  <si>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</si>
  <si>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8/14/2019</t>
  </si>
  <si>
    <t>2/6/2020</t>
  </si>
  <si>
    <t>10/14/2019</t>
  </si>
  <si>
    <t>1/13/2022</t>
  </si>
  <si>
    <t>8/10/2021</t>
  </si>
  <si>
    <t>11/9/2022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</si>
  <si>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</si>
  <si>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</si>
  <si>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</si>
  <si>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</si>
  <si>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</si>
  <si>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</si>
  <si>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</si>
  <si>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</si>
  <si>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</si>
  <si>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</si>
  <si>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</si>
  <si>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</si>
  <si>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</si>
  <si>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</si>
  <si>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</si>
  <si>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TBD</t>
  </si>
  <si>
    <t>5/20/2024</t>
  </si>
  <si>
    <t>4/10/2024</t>
  </si>
  <si>
    <t>5/14/2024</t>
  </si>
  <si>
    <t>4/21/2024</t>
  </si>
  <si>
    <t>5/7/2024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</si>
  <si>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</si>
  <si>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</si>
  <si>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</si>
  <si>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</si>
  <si>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</si>
  <si>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</si>
  <si>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</si>
  <si>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</si>
  <si>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</si>
  <si>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</si>
  <si>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</si>
  <si>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</si>
  <si>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</si>
  <si>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</si>
  <si>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</si>
  <si>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</si>
  <si>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</si>
  <si>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</si>
  <si>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</si>
  <si>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</si>
  <si>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</si>
  <si>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</si>
  <si>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</si>
  <si>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</si>
  <si>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</si>
  <si>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</si>
  <si>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</si>
  <si>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</si>
  <si>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</si>
  <si>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</si>
  <si>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</si>
  <si>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</si>
  <si>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</si>
  <si>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</si>
  <si>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</si>
  <si>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</si>
  <si>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</si>
  <si>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</si>
  <si>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</si>
  <si>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8/7/2024</t>
  </si>
  <si>
    <t>AMAZON,AMAZONDS,AMERSIGNDS,CSNSTORES,DESINC,JCPENNEY01,KIRKLANDDS,KOHLDSN,MACY02,OLLIIX,OVERSTOCK01,ROOMECOM,TGTDVS</t>
  </si>
  <si>
    <t>9/24/2021</t>
  </si>
  <si>
    <t>8/9/2021</t>
  </si>
  <si>
    <t>4/26/2021</t>
  </si>
  <si>
    <t>7/6/2021</t>
  </si>
  <si>
    <t>7/5/2023</t>
  </si>
  <si>
    <t>1/23/2024</t>
  </si>
  <si>
    <t>5/14/2023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</si>
  <si>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</si>
  <si>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</si>
  <si>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</si>
  <si>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</si>
  <si>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</si>
  <si>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</si>
  <si>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</si>
  <si>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AMAZON,AMERSIGNDS,CSNSTORES,KIRKLANDDS,KOHLDSN,MACY02,OLLIIX,ROOMECOM,TGTDVS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</si>
  <si>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</si>
  <si>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</si>
  <si>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</si>
  <si>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</si>
  <si>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</si>
  <si>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</si>
  <si>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</si>
  <si>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</si>
  <si>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</si>
  <si>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</si>
  <si>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</si>
  <si>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</si>
  <si>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</si>
  <si>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</si>
  <si>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</si>
  <si>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12/10/2018</t>
  </si>
  <si>
    <t>9/30/2020</t>
  </si>
  <si>
    <t>11/7/2022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</si>
  <si>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</si>
  <si>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</si>
  <si>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</si>
  <si>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</si>
  <si>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</si>
  <si>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</si>
  <si>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</si>
  <si>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</si>
  <si>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</si>
  <si>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</si>
  <si>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</si>
  <si>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</si>
  <si>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</si>
  <si>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</si>
  <si>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</si>
  <si>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</si>
  <si>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</si>
  <si>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</si>
  <si>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</si>
  <si>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AMAZON,ASHFURNDS,BEALLSDS,KIRKLANDDS,KOHLDSN,OLLIIX,OVERSTOCK01,ROOMECOM,TGTDVS</t>
  </si>
  <si>
    <t>9/23/2016</t>
  </si>
  <si>
    <t>5/1/2017</t>
  </si>
  <si>
    <t>3/10/2016</t>
  </si>
  <si>
    <t>10/22/2018</t>
  </si>
  <si>
    <t>11/26/2018</t>
  </si>
  <si>
    <t>12/22/2016</t>
  </si>
  <si>
    <t>5/17/2016</t>
  </si>
  <si>
    <t>2/24/2016</t>
  </si>
  <si>
    <t>7/24/2017</t>
  </si>
  <si>
    <t>7/30/2020</t>
  </si>
  <si>
    <t>12/30/2020</t>
  </si>
  <si>
    <t>10/25/2022</t>
  </si>
  <si>
    <t>10/8/2018</t>
  </si>
  <si>
    <t>4/7/2016</t>
  </si>
  <si>
    <t>9/26/2016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</si>
  <si>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</si>
  <si>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</si>
  <si>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</si>
  <si>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</si>
  <si>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</si>
  <si>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</si>
  <si>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</si>
  <si>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</si>
  <si>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</si>
  <si>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</si>
  <si>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</si>
  <si>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</si>
  <si>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</si>
  <si>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</si>
  <si>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</si>
  <si>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</si>
  <si>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</si>
  <si>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</si>
  <si>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</si>
  <si>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</si>
  <si>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6/6/2018</t>
  </si>
  <si>
    <t>6/19/2018</t>
  </si>
  <si>
    <t>1/22/2018</t>
  </si>
  <si>
    <t>6/14/2018</t>
  </si>
  <si>
    <t>9/4/2018</t>
  </si>
  <si>
    <t>9/18/2018</t>
  </si>
  <si>
    <t>3/14/2019</t>
  </si>
  <si>
    <t>11/19/2020</t>
  </si>
  <si>
    <t>12/16/2023</t>
  </si>
  <si>
    <t>3/19/2024</t>
  </si>
  <si>
    <t>8/22/2019</t>
  </si>
  <si>
    <t>5/16/2019</t>
  </si>
  <si>
    <t>7/25/2018</t>
  </si>
  <si>
    <t>1/21/2019</t>
  </si>
  <si>
    <t>2/11/2019</t>
  </si>
  <si>
    <t>MP95C-0269</t>
  </si>
  <si>
    <t>AMAZON,AMERSIGNDS,CSNSTORES,JCPENNEY01,KIRKLANDDS,KOHLDSN,MACY02,OVERSTOCK01,ROOMECOM,TGTDVS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</si>
  <si>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</si>
  <si>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</si>
  <si>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</si>
  <si>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</si>
  <si>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</si>
  <si>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</si>
  <si>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</si>
  <si>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</si>
  <si>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</si>
  <si>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</si>
  <si>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CSNSTORES,KOHLDSN,OLLIIX,ROOMECOM,TGTDVS</t>
  </si>
  <si>
    <t>5/8/2019</t>
  </si>
  <si>
    <t>7/24/2018</t>
  </si>
  <si>
    <t>8/8/2019</t>
  </si>
  <si>
    <t>8/12/2019</t>
  </si>
  <si>
    <t>5/2/2018</t>
  </si>
  <si>
    <t>11/27/2018</t>
  </si>
  <si>
    <t>5/30/2018</t>
  </si>
  <si>
    <t>4/26/2018</t>
  </si>
  <si>
    <t>4/16/2019</t>
  </si>
  <si>
    <t>1/15/2018</t>
  </si>
  <si>
    <t>7/7/2023</t>
  </si>
  <si>
    <t>5/18/2018</t>
  </si>
  <si>
    <t>7/13/2018</t>
  </si>
  <si>
    <t>11/29/2018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</si>
  <si>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</si>
  <si>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</si>
  <si>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</si>
  <si>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</si>
  <si>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</si>
  <si>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</si>
  <si>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</si>
  <si>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</si>
  <si>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</si>
  <si>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</si>
  <si>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</si>
  <si>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</si>
  <si>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</si>
  <si>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</si>
  <si>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</si>
  <si>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</si>
  <si>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</si>
  <si>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</si>
  <si>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</si>
  <si>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</si>
  <si>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</si>
  <si>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</si>
  <si>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</si>
  <si>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</si>
  <si>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</si>
  <si>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</si>
  <si>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</si>
  <si>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</si>
  <si>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</si>
  <si>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</si>
  <si>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</si>
  <si>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</si>
  <si>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</si>
  <si>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</si>
  <si>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</si>
  <si>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</si>
  <si>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</si>
  <si>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</si>
  <si>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</si>
  <si>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</si>
  <si>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</si>
  <si>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7/27/2017</t>
  </si>
  <si>
    <t>4/20/2017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</si>
  <si>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</si>
  <si>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</si>
  <si>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</si>
  <si>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</si>
  <si>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</si>
  <si>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</si>
  <si>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</si>
  <si>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</si>
  <si>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</si>
  <si>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</si>
  <si>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</si>
  <si>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</si>
  <si>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AMAZON,CSNSTORES,KIRKLANDDS,MACY02,OLLIIX,TGTDVS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</si>
  <si>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</si>
  <si>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</si>
  <si>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</si>
  <si>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</si>
  <si>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</si>
  <si>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</si>
  <si>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</si>
  <si>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</si>
  <si>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</si>
  <si>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</si>
  <si>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</si>
  <si>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</si>
  <si>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</si>
  <si>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</si>
  <si>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</si>
  <si>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</si>
  <si>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</si>
  <si>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</si>
  <si>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</si>
  <si>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</si>
  <si>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</si>
  <si>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8/15/2023</t>
  </si>
  <si>
    <t>7/31/2017</t>
  </si>
  <si>
    <t>11/21/2016</t>
  </si>
  <si>
    <t>9/21/2020</t>
  </si>
  <si>
    <t>1/25/2023</t>
  </si>
  <si>
    <t>12/26/2018</t>
  </si>
  <si>
    <t>7/30/2019</t>
  </si>
  <si>
    <t>5/23/2016</t>
  </si>
  <si>
    <t>9/13/2016</t>
  </si>
  <si>
    <t>11/27/2017</t>
  </si>
  <si>
    <t>12/11/2017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</si>
  <si>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</si>
  <si>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</si>
  <si>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</si>
  <si>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</si>
  <si>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</si>
  <si>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</si>
  <si>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</si>
  <si>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</si>
  <si>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12/6/2021</t>
  </si>
  <si>
    <t>12/22/2021</t>
  </si>
  <si>
    <t>6/23/2021</t>
  </si>
  <si>
    <t>12/26/2022</t>
  </si>
  <si>
    <t>6/4/2021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</si>
  <si>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</si>
  <si>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</si>
  <si>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</si>
  <si>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</si>
  <si>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</si>
  <si>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</si>
  <si>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</si>
  <si>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</si>
  <si>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</si>
  <si>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</si>
  <si>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</si>
  <si>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</si>
  <si>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</si>
  <si>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</si>
  <si>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</si>
  <si>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</si>
  <si>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</si>
  <si>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</si>
  <si>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</si>
  <si>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</si>
  <si>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</si>
  <si>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</si>
  <si>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</si>
  <si>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</si>
  <si>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</si>
  <si>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</si>
  <si>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</si>
  <si>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</si>
  <si>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</si>
  <si>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</si>
  <si>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</si>
  <si>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</si>
  <si>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</si>
  <si>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</si>
  <si>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</si>
  <si>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</si>
  <si>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</si>
  <si>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</si>
  <si>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</si>
  <si>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</si>
  <si>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</si>
  <si>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MP95C-0284</t>
  </si>
  <si>
    <t>Moving Midas</t>
  </si>
  <si>
    <t>Gold Foil Abstract 2-piece Framed Canvas Wall Art Set</t>
  </si>
  <si>
    <t>PP001663</t>
  </si>
  <si>
    <t>AMAZON,AMERSIGNDS,CSNSTORES,KIRKLANDDS,OLLIIX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</si>
  <si>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</si>
  <si>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</si>
  <si>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</si>
  <si>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</si>
  <si>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</si>
  <si>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</si>
  <si>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</si>
  <si>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</si>
  <si>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</si>
  <si>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</si>
  <si>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</si>
  <si>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</si>
  <si>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</si>
  <si>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</si>
  <si>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</si>
  <si>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</si>
  <si>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</si>
  <si>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</si>
  <si>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</si>
  <si>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</si>
  <si>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</si>
  <si>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</si>
  <si>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</si>
  <si>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</si>
  <si>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</si>
  <si>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</si>
  <si>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MP95C-0321</t>
  </si>
  <si>
    <t>Shimmering Symphony</t>
  </si>
  <si>
    <t>Glitter and Gold Foil Abstract Triptych 3-piece Canvas Wall Art Set</t>
  </si>
  <si>
    <t>AMAZON,KIRKLANDDS,OLLIIX,TGTDVS</t>
  </si>
  <si>
    <t>3/7/2024</t>
  </si>
  <si>
    <t>12/11/2023</t>
  </si>
  <si>
    <t>MP95C-0120</t>
  </si>
  <si>
    <t>Teal Tides</t>
  </si>
  <si>
    <t>PF002038</t>
  </si>
  <si>
    <t>BEALLSDS,HOUZZ,KOHLDSN,OLLIIX,ROOMECOM,TGTDVS</t>
  </si>
  <si>
    <t>3/14/2018</t>
  </si>
  <si>
    <t>9/5/2017</t>
  </si>
  <si>
    <t>5/6/2018</t>
  </si>
  <si>
    <t>6/11/2018</t>
  </si>
  <si>
    <t>6/7/2017</t>
  </si>
  <si>
    <t>9/19/2017</t>
  </si>
  <si>
    <t>5/29/2019</t>
  </si>
  <si>
    <t>1/8/2018</t>
  </si>
  <si>
    <t>8/15/2017</t>
  </si>
  <si>
    <t>8/9/2017</t>
  </si>
  <si>
    <t>4/3/2018</t>
  </si>
  <si>
    <t>6/1/2018</t>
  </si>
  <si>
    <t>11/7/2017</t>
  </si>
  <si>
    <t>3/26/2023</t>
  </si>
  <si>
    <t>1/29/2019</t>
  </si>
  <si>
    <t>5/14/2019</t>
  </si>
  <si>
    <t>6/13/2019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</si>
  <si>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</si>
  <si>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</si>
  <si>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</si>
  <si>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</si>
  <si>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</si>
  <si>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</si>
  <si>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</si>
  <si>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</si>
  <si>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</si>
  <si>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</si>
  <si>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</si>
  <si>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</si>
  <si>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</si>
  <si>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</si>
  <si>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</si>
  <si>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</si>
  <si>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</si>
  <si>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</si>
  <si>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</si>
  <si>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</si>
  <si>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</si>
  <si>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</si>
  <si>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</si>
  <si>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</si>
  <si>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</si>
  <si>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</si>
  <si>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</si>
  <si>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</si>
  <si>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</si>
  <si>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</si>
  <si>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</si>
  <si>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</si>
  <si>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</si>
  <si>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</si>
  <si>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MP95C-0205</t>
  </si>
  <si>
    <t>Radiant Flatland</t>
  </si>
  <si>
    <t>Hand Embellished Glitter 2-piece Canvas Wall Art Set</t>
  </si>
  <si>
    <t>2/5/2021</t>
  </si>
  <si>
    <t>6/8/2019</t>
  </si>
  <si>
    <t>4/13/2020</t>
  </si>
  <si>
    <t>5/17/2019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</si>
  <si>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</si>
  <si>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</si>
  <si>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</si>
  <si>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</si>
  <si>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</si>
  <si>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</si>
  <si>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</si>
  <si>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</si>
  <si>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</si>
  <si>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</si>
  <si>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</si>
  <si>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</si>
  <si>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</si>
  <si>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</si>
  <si>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</si>
  <si>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</si>
  <si>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</si>
  <si>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</si>
  <si>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</si>
  <si>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</si>
  <si>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</si>
  <si>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</si>
  <si>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</si>
  <si>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</si>
  <si>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</si>
  <si>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MP95C-0311</t>
  </si>
  <si>
    <t>Jana</t>
  </si>
  <si>
    <t>Double Embelished Canvas - Golden</t>
  </si>
  <si>
    <t>ORC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</si>
  <si>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</si>
  <si>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</si>
  <si>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</si>
  <si>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</si>
  <si>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</si>
  <si>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</si>
  <si>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7/19/2019</t>
  </si>
  <si>
    <t>3/1/2019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</si>
  <si>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</si>
  <si>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</si>
  <si>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</si>
  <si>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</si>
  <si>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</si>
  <si>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</si>
  <si>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</si>
  <si>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</si>
  <si>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</si>
  <si>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</si>
  <si>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</si>
  <si>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</si>
  <si>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</si>
  <si>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</t>
  </si>
  <si>
    <t>7/29/2019</t>
  </si>
  <si>
    <t>9/8/2017</t>
  </si>
  <si>
    <t>9/21/2017</t>
  </si>
  <si>
    <t>6/5/2018</t>
  </si>
  <si>
    <t>7/20/2017</t>
  </si>
  <si>
    <t>10/24/2017</t>
  </si>
  <si>
    <t>12/27/2017</t>
  </si>
  <si>
    <t>8/25/2017</t>
  </si>
  <si>
    <t>10/19/2017</t>
  </si>
  <si>
    <t>6/12/2018</t>
  </si>
  <si>
    <t>1/29/2018</t>
  </si>
  <si>
    <t>2/4/2020</t>
  </si>
  <si>
    <t>11/2/2018</t>
  </si>
  <si>
    <t>9/7/2017</t>
  </si>
  <si>
    <t>1/9/2018</t>
  </si>
  <si>
    <t>6/29/2018</t>
  </si>
  <si>
    <t>2/21/2018</t>
  </si>
  <si>
    <t>ID95C-0054</t>
  </si>
  <si>
    <t>Beach Dogs</t>
  </si>
  <si>
    <t>Corgi Canvas Wall Art</t>
  </si>
  <si>
    <t>Corgi/Blue Multi</t>
  </si>
  <si>
    <t>Casual|Farm House</t>
  </si>
  <si>
    <t>10/6/2023</t>
  </si>
  <si>
    <t>AMAZON,CSNSTORES,DESINC,MACY02,OLLIIX,TGTDVS</t>
  </si>
  <si>
    <t>10/16/2023</t>
  </si>
  <si>
    <t>5/13/2024</t>
  </si>
  <si>
    <t>10/10/2023</t>
  </si>
  <si>
    <t>5/16/2024</t>
  </si>
  <si>
    <t>1/22/2024</t>
  </si>
  <si>
    <t>ID95C-0057</t>
  </si>
  <si>
    <t>Pomeranian Canvas Wall Art</t>
  </si>
  <si>
    <t>Pomeranian/Blue Multi</t>
  </si>
  <si>
    <t>10/7/2023</t>
  </si>
  <si>
    <t>AMAZON,MACY02,OLLIIX,TGTDVS</t>
  </si>
  <si>
    <t>2/21/2024</t>
  </si>
  <si>
    <t>1/12/2024</t>
  </si>
  <si>
    <t>10/19/2023</t>
  </si>
  <si>
    <t>ID95C-0059</t>
  </si>
  <si>
    <t>Chihuahua Canvas Wall Art</t>
  </si>
  <si>
    <t>Chihuahua/Blue Multi</t>
  </si>
  <si>
    <t>DESINC,MACY02,OLLIIX,TGTDVS</t>
  </si>
  <si>
    <t>2/8/2024</t>
  </si>
  <si>
    <t>ID95C-0058</t>
  </si>
  <si>
    <t>Golden Retriever Canvas Wall Art</t>
  </si>
  <si>
    <t>Golden Retriever/Blue Multi</t>
  </si>
  <si>
    <t>CSNSTORES,MACY02,OLLIIX,TGTDVS</t>
  </si>
  <si>
    <t>2/14/2024</t>
  </si>
  <si>
    <t>ID95C-0056</t>
  </si>
  <si>
    <t>Frenchie Canvas Wall Art</t>
  </si>
  <si>
    <t>Frenchie/Blue Multi</t>
  </si>
  <si>
    <t>5/23/2024</t>
  </si>
  <si>
    <t>1/4/2024</t>
  </si>
  <si>
    <t>ID95C-0055</t>
  </si>
  <si>
    <t>Yorkie Canvas Wall Art</t>
  </si>
  <si>
    <t>Yorkie/Blue Multi</t>
  </si>
  <si>
    <t>MACY02,OLLIIX,TGTDVS</t>
  </si>
  <si>
    <t>3/21/2024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</si>
  <si>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</si>
  <si>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</si>
  <si>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</si>
  <si>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</si>
  <si>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</si>
  <si>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ASHFURNDS,BIGLOTSDS,BLK01,CSNSTORES,DESINC,KIRKLANDDS,KOHLDSN,LAMPDS,OLLIIX,OVERSTOCK01,ROOMECOM,TGTDVS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</si>
  <si>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</si>
  <si>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</si>
  <si>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</si>
  <si>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</si>
  <si>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</si>
  <si>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</si>
  <si>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</si>
  <si>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</si>
  <si>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</si>
  <si>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</si>
  <si>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</si>
  <si>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MP95C-0208</t>
  </si>
  <si>
    <t>Luminous Bloom</t>
  </si>
  <si>
    <t>Gold Foil and Hand Embellished Floral Canvas Wall Art</t>
  </si>
  <si>
    <t>AMAZON,AMERSIGNDS,BLK01,DESINC,KIRKLANDDS,KOHLDSN,OLLIIX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</si>
  <si>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</si>
  <si>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</si>
  <si>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</si>
  <si>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</si>
  <si>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</si>
  <si>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</si>
  <si>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</si>
  <si>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</si>
  <si>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</si>
  <si>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ID95C-0049</t>
  </si>
  <si>
    <t>Sunshine Animals</t>
  </si>
  <si>
    <t>Lamb Canvas Wall Art</t>
  </si>
  <si>
    <t>Lamb/Green Multi</t>
  </si>
  <si>
    <t>AMAZON,MACY02,OLLIIX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</si>
  <si>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</si>
  <si>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</si>
  <si>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</si>
  <si>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</si>
  <si>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</si>
  <si>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</si>
  <si>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</si>
  <si>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</si>
  <si>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</si>
  <si>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</si>
  <si>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</si>
  <si>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</si>
  <si>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</si>
  <si>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2/16/2024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</si>
  <si>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</si>
  <si>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</si>
  <si>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</si>
  <si>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</si>
  <si>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</si>
  <si>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</si>
  <si>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</si>
  <si>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</si>
  <si>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</si>
  <si>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</si>
  <si>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</si>
  <si>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</si>
  <si>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</si>
  <si>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</si>
  <si>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</si>
  <si>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</si>
  <si>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</si>
  <si>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</si>
  <si>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</si>
  <si>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MP95C-0322</t>
  </si>
  <si>
    <t>Old Glory</t>
  </si>
  <si>
    <t>Hand Embellished Framed Canvas Horse Wall Art</t>
  </si>
  <si>
    <t>Brown/Neutral</t>
  </si>
  <si>
    <t>Traditional|Southwest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</si>
  <si>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</si>
  <si>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</si>
  <si>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</si>
  <si>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</si>
  <si>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</si>
  <si>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</si>
  <si>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</si>
  <si>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</si>
  <si>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</si>
  <si>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</si>
  <si>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</si>
  <si>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</si>
  <si>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</si>
  <si>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KL95C-0012</t>
  </si>
  <si>
    <t>Silent</t>
  </si>
  <si>
    <t>2PC 18X18 Rolled Gel Coat Canvas Set</t>
  </si>
  <si>
    <t>7/8/2022</t>
  </si>
  <si>
    <t>7/25/2022</t>
  </si>
  <si>
    <t>MP95C-0314</t>
  </si>
  <si>
    <t>Breaker</t>
  </si>
  <si>
    <t>Embelished Canvas - Oceanic</t>
  </si>
  <si>
    <t>12/16/2022</t>
  </si>
  <si>
    <t>MP95C-0006</t>
  </si>
  <si>
    <t>Blue Skies</t>
  </si>
  <si>
    <t>Gel Coat Canvas</t>
  </si>
  <si>
    <t>Aqua</t>
  </si>
  <si>
    <t>PF001820</t>
  </si>
  <si>
    <t>HOUZZ,LAMPDS,MACY02,OLLIIX,OVERSTOCK01,ROOMECOM,TGTDVS</t>
  </si>
  <si>
    <t>8/18/2016</t>
  </si>
  <si>
    <t>12/3/2015</t>
  </si>
  <si>
    <t>12/11/2015</t>
  </si>
  <si>
    <t>1/4/2019</t>
  </si>
  <si>
    <t>1/3/2017</t>
  </si>
  <si>
    <t>2/8/2016</t>
  </si>
  <si>
    <t>1/11/2016</t>
  </si>
  <si>
    <t>7/25/2017</t>
  </si>
  <si>
    <t>2/21/2017</t>
  </si>
  <si>
    <t>5/1/2021</t>
  </si>
  <si>
    <t>7/21/2016</t>
  </si>
  <si>
    <t>MP95C-0112</t>
  </si>
  <si>
    <t>Midday Bloom Florals</t>
  </si>
  <si>
    <t>Embellished Canvas Wall Art</t>
  </si>
  <si>
    <t>PF002014</t>
  </si>
  <si>
    <t>6/21/2017</t>
  </si>
  <si>
    <t>AMAZON,DESINC,KOHLDSN,MACY02,ROOMECOM,TGTDVS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</si>
  <si>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</si>
  <si>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</si>
  <si>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</si>
  <si>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</si>
  <si>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</si>
  <si>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</si>
  <si>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</si>
  <si>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4/23/2018</t>
  </si>
  <si>
    <t>8/7/2017</t>
  </si>
  <si>
    <t>4/5/2022</t>
  </si>
  <si>
    <t>5/16/2023</t>
  </si>
  <si>
    <t>7/24/2023</t>
  </si>
  <si>
    <t>9/22/2020</t>
  </si>
  <si>
    <t>2/1/2018</t>
  </si>
  <si>
    <t>7/23/2018</t>
  </si>
  <si>
    <t>2/7/2018</t>
  </si>
  <si>
    <t>MP95C-0060</t>
  </si>
  <si>
    <t>Weathered Damask Walls</t>
  </si>
  <si>
    <t>Printed Linen 3 Piece Set</t>
  </si>
  <si>
    <t>PF001949</t>
  </si>
  <si>
    <t>CSNSTORES,KOHLDSN,OVERSTOCK01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</si>
  <si>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</si>
  <si>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</si>
  <si>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</si>
  <si>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</si>
  <si>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</si>
  <si>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</si>
  <si>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</si>
  <si>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</si>
  <si>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</si>
  <si>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</si>
  <si>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</si>
  <si>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</si>
  <si>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</si>
  <si>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</si>
  <si>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</si>
  <si>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</si>
  <si>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</si>
  <si>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</si>
  <si>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</si>
  <si>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</si>
  <si>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</si>
  <si>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</si>
  <si>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</si>
  <si>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</si>
  <si>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</si>
  <si>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</si>
  <si>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KL95C-0006</t>
  </si>
  <si>
    <t>Neutral Map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</si>
  <si>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</si>
  <si>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</si>
  <si>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</si>
  <si>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</si>
  <si>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</si>
  <si>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</si>
  <si>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</si>
  <si>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</si>
  <si>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</si>
  <si>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MP95C-0329</t>
  </si>
  <si>
    <t>Not Today Canvas Wall Art</t>
  </si>
  <si>
    <t>Not Today/Multi</t>
  </si>
  <si>
    <t>OLLIIX,TGTDVS</t>
  </si>
  <si>
    <t>MP95C-0330</t>
  </si>
  <si>
    <t>I Don't Care Canvas Wall Art</t>
  </si>
  <si>
    <t>I Don't Care/Multi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</si>
  <si>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</si>
  <si>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</si>
  <si>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</si>
  <si>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</si>
  <si>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</si>
  <si>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</si>
  <si>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</si>
  <si>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</si>
  <si>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</si>
  <si>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MP95C-0334</t>
  </si>
  <si>
    <t>Whatever Canvas Wall Art</t>
  </si>
  <si>
    <t>Whatever/Multi</t>
  </si>
  <si>
    <t>MP95C-0076</t>
  </si>
  <si>
    <t>Old White Barn</t>
  </si>
  <si>
    <t>PF001889</t>
  </si>
  <si>
    <t>KOHLDSN,OLLIIX</t>
  </si>
  <si>
    <t>1/10/2018</t>
  </si>
  <si>
    <t>1/23/2017</t>
  </si>
  <si>
    <t>2/13/2017</t>
  </si>
  <si>
    <t>10/17/2016</t>
  </si>
  <si>
    <t>1/12/2017</t>
  </si>
  <si>
    <t>6/23/2017</t>
  </si>
  <si>
    <t>2/3/2017</t>
  </si>
  <si>
    <t>1/17/2017</t>
  </si>
  <si>
    <t>4/30/2018</t>
  </si>
  <si>
    <t>9/28/2017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</si>
  <si>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</si>
  <si>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</si>
  <si>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</si>
  <si>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</si>
  <si>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</si>
  <si>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</si>
  <si>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</si>
  <si>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</si>
  <si>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</si>
  <si>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</si>
  <si>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MP95C-0337</t>
  </si>
  <si>
    <t>Jungle Feline</t>
  </si>
  <si>
    <t>Jungle Cheetah Canvas Wall Art</t>
  </si>
  <si>
    <t>Cheetah Green Multi</t>
  </si>
  <si>
    <t>1/15/2024</t>
  </si>
  <si>
    <t>MP95C-0338</t>
  </si>
  <si>
    <t>Jungle Tiger Canvas Wall Art</t>
  </si>
  <si>
    <t>Tiger Green Multi</t>
  </si>
  <si>
    <t>MP95C-0336</t>
  </si>
  <si>
    <t>Jungle Lion Canvas Wall Art</t>
  </si>
  <si>
    <t>Lion Green Multi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</si>
  <si>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</si>
  <si>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</si>
  <si>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</si>
  <si>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</si>
  <si>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</si>
  <si>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</si>
  <si>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</si>
  <si>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</si>
  <si>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</si>
  <si>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</si>
  <si>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</si>
  <si>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</si>
  <si>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2/27/2018</t>
  </si>
  <si>
    <t>3/19/2018</t>
  </si>
  <si>
    <t>2/9/2018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</si>
  <si>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</si>
  <si>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</si>
  <si>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</si>
  <si>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</si>
  <si>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</si>
  <si>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</si>
  <si>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</si>
  <si>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</si>
  <si>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</si>
  <si>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</si>
  <si>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</si>
  <si>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</si>
  <si>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</si>
  <si>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</si>
  <si>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</si>
  <si>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</si>
  <si>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</si>
  <si>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</si>
  <si>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</si>
  <si>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</si>
  <si>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</si>
  <si>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</si>
  <si>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</si>
  <si>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</si>
  <si>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</si>
  <si>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4/9/2018</t>
  </si>
  <si>
    <t>3/2/2018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</si>
  <si>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</si>
  <si>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</si>
  <si>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</si>
  <si>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</si>
  <si>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</si>
  <si>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</si>
  <si>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</si>
  <si>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</si>
  <si>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</si>
  <si>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</si>
  <si>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</si>
  <si>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</si>
  <si>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</si>
  <si>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</si>
  <si>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</si>
  <si>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</si>
  <si>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</si>
  <si>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</si>
  <si>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</si>
  <si>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</si>
  <si>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</si>
  <si>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</si>
  <si>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</si>
  <si>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</si>
  <si>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</si>
  <si>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</si>
  <si>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</si>
  <si>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</si>
  <si>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</si>
  <si>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</si>
  <si>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</si>
  <si>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</si>
  <si>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</si>
  <si>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</si>
  <si>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</si>
  <si>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</si>
  <si>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</si>
  <si>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</si>
  <si>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</si>
  <si>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</si>
  <si>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</si>
  <si>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</si>
  <si>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</si>
  <si>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2/7/2019</t>
  </si>
  <si>
    <t>5/25/2017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</si>
  <si>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</si>
  <si>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</si>
  <si>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</si>
  <si>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</si>
  <si>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</si>
  <si>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</si>
  <si>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</si>
  <si>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</si>
  <si>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</si>
  <si>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</si>
  <si>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</si>
  <si>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</si>
  <si>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</si>
  <si>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AMAZON,CSNSTORES,DESINC,OLLIIX,OVERSTOCK01,TGTDVS</t>
  </si>
  <si>
    <t>ID95C-0044</t>
  </si>
  <si>
    <t>Bridger Kitty Framed Canvas Wall Art</t>
  </si>
  <si>
    <t>Queen Bridger</t>
  </si>
  <si>
    <t>Casual|Traditional</t>
  </si>
  <si>
    <t>AMAZON,DESINC,OLLIIX</t>
  </si>
  <si>
    <t>1/30/2024</t>
  </si>
  <si>
    <t>3/20/2024</t>
  </si>
  <si>
    <t>ID95C-0046</t>
  </si>
  <si>
    <t>Kitty Queen Charlotte Framed Canvas Wall Art</t>
  </si>
  <si>
    <t>Kitty Queen Charlotte</t>
  </si>
  <si>
    <t>AMAZON,CSNSTORES,MACY02,OLLIIX,TGTDVS</t>
  </si>
  <si>
    <t>ID95C-0042</t>
  </si>
  <si>
    <t>Kitty Queen Belle Framed Canvas Wall Art</t>
  </si>
  <si>
    <t>Queen Belle</t>
  </si>
  <si>
    <t>AMAZON,CSNSTORES,DESINC,MACY02,OLLIIX</t>
  </si>
  <si>
    <t>4/17/2024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</si>
  <si>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</si>
  <si>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</si>
  <si>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</si>
  <si>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</si>
  <si>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</si>
  <si>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</si>
  <si>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</si>
  <si>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Casual|Shabby Chic</t>
  </si>
  <si>
    <t>DESINC,OLLIIX,TGTDVS</t>
  </si>
  <si>
    <t>4/24/2024</t>
  </si>
  <si>
    <t>ID95C-0045</t>
  </si>
  <si>
    <t>Captain's Guard Pug Framed Canvas Wall Art</t>
  </si>
  <si>
    <t>Captain Pug</t>
  </si>
  <si>
    <t>Casual|Coastal</t>
  </si>
  <si>
    <t>AMAZON,AMAZONDS</t>
  </si>
  <si>
    <t>MP95C-0062</t>
  </si>
  <si>
    <t>Ocean Seashells</t>
  </si>
  <si>
    <t>4-piece Framed Canvas Wall Art Set</t>
  </si>
  <si>
    <t>PF001950</t>
  </si>
  <si>
    <t>4/22/2017</t>
  </si>
  <si>
    <t>AMAZON,BEALLSDS,CSNSTORES,DESINC,KIRKLANDDS,KOHLDSN,MACY02,OLLIIX,TGTDVS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</si>
  <si>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</si>
  <si>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</si>
  <si>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</si>
  <si>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</si>
  <si>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</si>
  <si>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</si>
  <si>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</si>
  <si>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</si>
  <si>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</si>
  <si>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</si>
  <si>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</si>
  <si>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</si>
  <si>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AMAZON,AMERSIGNDS,ASHFURNDS,BEALLSDS,CSNSTORES,KIRKLANDDS,KOHLDSN,OLLIIX,TGTDVS</t>
  </si>
  <si>
    <t>12/21/2018</t>
  </si>
  <si>
    <t>8/23/2019</t>
  </si>
  <si>
    <t>7/28/2017</t>
  </si>
  <si>
    <t>10/17/2017</t>
  </si>
  <si>
    <t>2/12/2018</t>
  </si>
  <si>
    <t>8/27/2023</t>
  </si>
  <si>
    <t>2/18/2020</t>
  </si>
  <si>
    <t>3/27/2019</t>
  </si>
  <si>
    <t>10/3/2021</t>
  </si>
  <si>
    <t>7/20/2018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</si>
  <si>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</si>
  <si>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</si>
  <si>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</si>
  <si>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</si>
  <si>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</si>
  <si>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</si>
  <si>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</si>
  <si>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</si>
  <si>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</si>
  <si>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</si>
  <si>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</si>
  <si>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4/30/2020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</si>
  <si>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</si>
  <si>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</si>
  <si>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</si>
  <si>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</si>
  <si>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</si>
  <si>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</si>
  <si>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</si>
  <si>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AMAZON,AMERSIGNDS,CSNSTORES,KIRKLANDDS,MACY02,OVERSTOCK01,ROOMECOM</t>
  </si>
  <si>
    <t>10/18/2019</t>
  </si>
  <si>
    <t>6/18/2019</t>
  </si>
  <si>
    <t>3/2/2020</t>
  </si>
  <si>
    <t>2/20/2019</t>
  </si>
  <si>
    <t>12/31/2018</t>
  </si>
  <si>
    <t>3/19/2019</t>
  </si>
  <si>
    <t>9/27/2019</t>
  </si>
  <si>
    <t>11/17/2022</t>
  </si>
  <si>
    <t>1/22/2019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</si>
  <si>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</si>
  <si>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</si>
  <si>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</si>
  <si>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</si>
  <si>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</si>
  <si>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</si>
  <si>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</si>
  <si>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</si>
  <si>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</si>
  <si>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</si>
  <si>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</si>
  <si>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</si>
  <si>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</si>
  <si>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</si>
  <si>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</si>
  <si>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</si>
  <si>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</si>
  <si>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</si>
  <si>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MP95C-0058</t>
  </si>
  <si>
    <t>Blue Print Botanicals</t>
  </si>
  <si>
    <t>3-piece Framed Canvas Wall Art Set</t>
  </si>
  <si>
    <t>PF001948</t>
  </si>
  <si>
    <t>BEALLSDS,BLK01,DESINC,KIRKLANDDS,KOHLDSN,MACY02,OLLIIX,OVERSTOCK01,ROOMECOM,TGTDVS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</si>
  <si>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</si>
  <si>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</si>
  <si>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</si>
  <si>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</si>
  <si>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</si>
  <si>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</si>
  <si>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9/1/2017</t>
  </si>
  <si>
    <t>6/2/2017</t>
  </si>
  <si>
    <t>3/1/2022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</si>
  <si>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</si>
  <si>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</si>
  <si>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</si>
  <si>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</si>
  <si>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</si>
  <si>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</si>
  <si>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ASHFURNDS,KOHLDSN,NRTPORT,OLLIIX,OVERSTOCK01,ROOMECOM</t>
  </si>
  <si>
    <t>4/25/2018</t>
  </si>
  <si>
    <t>9/29/2017</t>
  </si>
  <si>
    <t>5/29/2018</t>
  </si>
  <si>
    <t>9/13/2018</t>
  </si>
  <si>
    <t>2/7/2022</t>
  </si>
  <si>
    <t>4/7/2023</t>
  </si>
  <si>
    <t>3/28/2024</t>
  </si>
  <si>
    <t>6/10/2020</t>
  </si>
  <si>
    <t>3/13/2018</t>
  </si>
  <si>
    <t>MP95C-0146A</t>
  </si>
  <si>
    <t>Seascape</t>
  </si>
  <si>
    <t>PP000790</t>
  </si>
  <si>
    <t>AMAZONDS,AMERSIGNDS,BEALLSDS,KOHLDSN,MACY02,OLLIIX,ROOMECOM,TGTDVS</t>
  </si>
  <si>
    <t>10/15/2019</t>
  </si>
  <si>
    <t>1/11/2018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</si>
  <si>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</si>
  <si>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</si>
  <si>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</si>
  <si>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</si>
  <si>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</si>
  <si>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</si>
  <si>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</si>
  <si>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</si>
  <si>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</si>
  <si>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</si>
  <si>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</si>
  <si>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</si>
  <si>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</si>
  <si>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</si>
  <si>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</si>
  <si>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</si>
  <si>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</si>
  <si>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</si>
  <si>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</si>
  <si>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</si>
  <si>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</si>
  <si>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</si>
  <si>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</si>
  <si>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</si>
  <si>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</si>
  <si>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</si>
  <si>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</si>
  <si>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</si>
  <si>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</si>
  <si>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</si>
  <si>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</si>
  <si>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</si>
  <si>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MACY02,OLLIIX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</si>
  <si>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</si>
  <si>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</si>
  <si>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</si>
  <si>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</si>
  <si>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</si>
  <si>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</si>
  <si>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</si>
  <si>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</si>
  <si>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</si>
  <si>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</si>
  <si>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</si>
  <si>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</si>
  <si>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</si>
  <si>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</si>
  <si>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</si>
  <si>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</si>
  <si>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</si>
  <si>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</si>
  <si>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</si>
  <si>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</si>
  <si>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</si>
  <si>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AMERSIGNDS,CSNSTORES,JCPENNEY01,KIRKLANDDS,OLLIIX,OVERSTOCK01,ZOLA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</si>
  <si>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</si>
  <si>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</si>
  <si>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</si>
  <si>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</si>
  <si>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</si>
  <si>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</si>
  <si>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</si>
  <si>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</si>
  <si>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</si>
  <si>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</si>
  <si>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</si>
  <si>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</si>
  <si>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</si>
  <si>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</si>
  <si>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</si>
  <si>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</si>
  <si>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</si>
  <si>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</si>
  <si>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</si>
  <si>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AMAZONDS,CSNSTORES,DESINC,KOHLDSN,OLLIIX,TGTDVS,ZOLA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</si>
  <si>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</si>
  <si>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</si>
  <si>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</si>
  <si>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</si>
  <si>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</si>
  <si>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</si>
  <si>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</si>
  <si>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</si>
  <si>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</si>
  <si>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</si>
  <si>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</si>
  <si>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AMAZON,AMERSIGNDS,CSNSTORES,HDDS,KOHLDSN,OLLIIX,OVERSTOCK01,TGTDVS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</si>
  <si>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</si>
  <si>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</si>
  <si>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</si>
  <si>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</si>
  <si>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</si>
  <si>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</si>
  <si>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</si>
  <si>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</si>
  <si>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</si>
  <si>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</si>
  <si>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</si>
  <si>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</si>
  <si>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</si>
  <si>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</si>
  <si>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</si>
  <si>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</si>
  <si>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</si>
  <si>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</si>
  <si>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</si>
  <si>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5/8/2018</t>
  </si>
  <si>
    <t>12/28/2020</t>
  </si>
  <si>
    <t>5/25/2023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</si>
  <si>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</si>
  <si>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</si>
  <si>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</si>
  <si>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</si>
  <si>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</si>
  <si>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</si>
  <si>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</si>
  <si>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</si>
  <si>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</si>
  <si>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</si>
  <si>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</si>
  <si>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</si>
  <si>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</si>
  <si>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</si>
  <si>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</si>
  <si>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</si>
  <si>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</si>
  <si>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</si>
  <si>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</t>
  </si>
  <si>
    <t>6/24/2021</t>
  </si>
  <si>
    <t>7/19/2021</t>
  </si>
  <si>
    <t>11/26/2021</t>
  </si>
  <si>
    <t>7/13/2021</t>
  </si>
  <si>
    <t>12/7/2022</t>
  </si>
  <si>
    <t>2/28/2023</t>
  </si>
  <si>
    <t>11/22/2022</t>
  </si>
  <si>
    <t>3/23/2023</t>
  </si>
  <si>
    <t>3/18/2024</t>
  </si>
  <si>
    <t>1/17/2022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</si>
  <si>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</si>
  <si>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</si>
  <si>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</si>
  <si>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</si>
  <si>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</si>
  <si>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</si>
  <si>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</si>
  <si>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</si>
  <si>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</si>
  <si>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</si>
  <si>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</si>
  <si>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</si>
  <si>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</si>
  <si>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</si>
  <si>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</si>
  <si>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</si>
  <si>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</si>
  <si>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AMAZONDS,AMERSIGNDS,CSNSTORES,DESINC,JCPENNEY01,KIRKLANDDS,KOHLDSN,OLLIIX,ROOMECOM,TGTDVS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</si>
  <si>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</si>
  <si>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</si>
  <si>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</si>
  <si>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</si>
  <si>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</si>
  <si>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</si>
  <si>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</si>
  <si>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</si>
  <si>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MP95G-0004</t>
  </si>
  <si>
    <t>Natural Agate</t>
  </si>
  <si>
    <t>PF001832</t>
  </si>
  <si>
    <t>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</si>
  <si>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</si>
  <si>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</si>
  <si>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</si>
  <si>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</si>
  <si>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</si>
  <si>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</si>
  <si>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</si>
  <si>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</si>
  <si>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</si>
  <si>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</si>
  <si>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</si>
  <si>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</si>
  <si>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</si>
  <si>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11/16/2022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</si>
  <si>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</si>
  <si>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</si>
  <si>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</si>
  <si>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</si>
  <si>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</si>
  <si>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</si>
  <si>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</si>
  <si>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</si>
  <si>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</si>
  <si>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</si>
  <si>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MP95G-0324</t>
  </si>
  <si>
    <t>Sparkling Sea</t>
  </si>
  <si>
    <t>Framed Glass and Single Matted Abstract Landscape Coastal Wall Art</t>
  </si>
  <si>
    <t>AMAZON,KIRKLANDDS,MACY02,OLLIIX,TGTDVS</t>
  </si>
  <si>
    <t>4/4/2024</t>
  </si>
  <si>
    <t>11/28/2023</t>
  </si>
  <si>
    <t>10/18/2023</t>
  </si>
  <si>
    <t>MP95G-0313</t>
  </si>
  <si>
    <t>Abstract Talon</t>
  </si>
  <si>
    <t>Framed Glass and Single Matted Foiled Deckle Edge Wall Art</t>
  </si>
  <si>
    <t>AMAZON,OLLIIX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</si>
  <si>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</si>
  <si>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</si>
  <si>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</si>
  <si>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</si>
  <si>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</si>
  <si>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</si>
  <si>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</si>
  <si>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</si>
  <si>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</si>
  <si>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</si>
  <si>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</si>
  <si>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</si>
  <si>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</si>
  <si>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</si>
  <si>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</si>
  <si>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</si>
  <si>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</si>
  <si>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</si>
  <si>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</si>
  <si>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</si>
  <si>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</si>
  <si>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</si>
  <si>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</si>
  <si>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</si>
  <si>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</si>
  <si>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</si>
  <si>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</si>
  <si>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</si>
  <si>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</si>
  <si>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</si>
  <si>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</si>
  <si>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AMAZON,AMERSIGNDS,CSNSTORES,DESINC,HDDS,KOHLDSN,LAMPDS,MACY02,NRTPORT,OLLIIX,ROOMECOM,TGTDVS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</si>
  <si>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</si>
  <si>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</si>
  <si>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</si>
  <si>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</si>
  <si>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</si>
  <si>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</si>
  <si>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</si>
  <si>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</si>
  <si>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</si>
  <si>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</si>
  <si>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</si>
  <si>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</si>
  <si>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</si>
  <si>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</si>
  <si>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</si>
  <si>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</si>
  <si>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</si>
  <si>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</si>
  <si>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</si>
  <si>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</si>
  <si>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</si>
  <si>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</si>
  <si>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</si>
  <si>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</si>
  <si>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</si>
  <si>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</si>
  <si>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</si>
  <si>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</si>
  <si>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</si>
  <si>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</si>
  <si>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</si>
  <si>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</si>
  <si>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</si>
  <si>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</si>
  <si>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</si>
  <si>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</si>
  <si>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</si>
  <si>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</si>
  <si>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</si>
  <si>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</si>
  <si>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</si>
  <si>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</si>
  <si>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</si>
  <si>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</si>
  <si>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AMAZON,CSNSTORES,MACY02,NRTPORT,OLLIIX,OVERSTOCK01,TGTDVS,ZOLA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</si>
  <si>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</si>
  <si>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</si>
  <si>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</si>
  <si>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</si>
  <si>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</si>
  <si>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</si>
  <si>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</si>
  <si>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</si>
  <si>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</si>
  <si>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</si>
  <si>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5/19/2024</t>
  </si>
  <si>
    <t>MP95F-0327</t>
  </si>
  <si>
    <t>Mia</t>
  </si>
  <si>
    <t>Gold Metal Arch Wall Mirror</t>
  </si>
  <si>
    <t>5/9/2024</t>
  </si>
  <si>
    <t>MP95F-0359</t>
  </si>
  <si>
    <t>Aurelia</t>
  </si>
  <si>
    <t>Rounded Rectangle Fluted Wall Mirror</t>
  </si>
  <si>
    <t>5/27/2024</t>
  </si>
  <si>
    <t>MP95F-0320</t>
  </si>
  <si>
    <t>Lilbeth</t>
  </si>
  <si>
    <t>Beaded Arch Wall Decor Mirror</t>
  </si>
  <si>
    <t>5/24/2024</t>
  </si>
  <si>
    <t>11/21/2023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</si>
  <si>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</si>
  <si>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</si>
  <si>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</si>
  <si>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</si>
  <si>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</si>
  <si>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</si>
  <si>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</si>
  <si>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</si>
  <si>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</si>
  <si>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</si>
  <si>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</si>
  <si>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</si>
  <si>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AMAZON,ASHFURNDS,CSNSTORES,HDDS,JCPENNEY01,KIRKLANDDS,KOHLDSN,MACY02,NRTPORT,OLLIIX,OVERSTOCK01,ZOLA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</si>
  <si>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</si>
  <si>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</si>
  <si>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</si>
  <si>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</si>
  <si>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</si>
  <si>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</si>
  <si>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</si>
  <si>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</si>
  <si>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</si>
  <si>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</si>
  <si>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</si>
  <si>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</si>
  <si>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</si>
  <si>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BLK01,CSNSTORES,JCPENNEY01,KIRKLANDDS,KOHLDSN,OLLIIX,OVERSTOCK01,TGTDVS,ZOLA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</si>
  <si>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</si>
  <si>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</si>
  <si>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</si>
  <si>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</si>
  <si>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</si>
  <si>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</si>
  <si>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</si>
  <si>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</si>
  <si>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</si>
  <si>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</si>
  <si>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</si>
  <si>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</si>
  <si>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</si>
  <si>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</si>
  <si>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</si>
  <si>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</si>
  <si>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</si>
  <si>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</si>
  <si>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</si>
  <si>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</si>
  <si>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</si>
  <si>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</si>
  <si>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</si>
  <si>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</si>
  <si>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</si>
  <si>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</si>
  <si>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</si>
  <si>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</si>
  <si>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</si>
  <si>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</si>
  <si>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</si>
  <si>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ASHFURNDS,CSNSTORES,HDDS,HOUZZ,KOHLDSN,LAMPDS,OLLIIX</t>
  </si>
  <si>
    <t>12/10/2015</t>
  </si>
  <si>
    <t>12/9/2015</t>
  </si>
  <si>
    <t>1/25/2016</t>
  </si>
  <si>
    <t>2/3/2023</t>
  </si>
  <si>
    <t>3/16/2021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</si>
  <si>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</si>
  <si>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</si>
  <si>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</si>
  <si>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</si>
  <si>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</si>
  <si>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</si>
  <si>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</si>
  <si>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</si>
  <si>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</si>
  <si>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</si>
  <si>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</si>
  <si>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</si>
  <si>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</si>
  <si>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</si>
  <si>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</si>
  <si>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</si>
  <si>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</si>
  <si>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</si>
  <si>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</si>
  <si>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</si>
  <si>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</si>
  <si>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</si>
  <si>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</si>
  <si>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</si>
  <si>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</si>
  <si>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</si>
  <si>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</si>
  <si>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</si>
  <si>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</si>
  <si>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</si>
  <si>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</si>
  <si>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</si>
  <si>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</si>
  <si>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</si>
  <si>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</si>
  <si>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</si>
  <si>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</si>
  <si>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</si>
  <si>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</si>
  <si>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</si>
  <si>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</si>
  <si>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</si>
  <si>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</si>
  <si>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</si>
  <si>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</si>
  <si>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</si>
  <si>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</si>
  <si>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</si>
  <si>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</si>
  <si>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</si>
  <si>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</si>
  <si>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</si>
  <si>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</si>
  <si>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</si>
  <si>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</si>
  <si>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</si>
  <si>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</si>
  <si>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</si>
  <si>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</si>
  <si>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</si>
  <si>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</si>
  <si>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</si>
  <si>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</si>
  <si>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</si>
  <si>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</si>
  <si>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</si>
  <si>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AMAZON,AMAZONDS,AMERSIGNDS,ASHFURNDS,BLK01,CSNSTORES,DESINC,HDDS,KOHLDSN,LAMPDS,MACY02,OLLIIX,OVERSTOCK01,TGTDVS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</si>
  <si>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</si>
  <si>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</si>
  <si>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</si>
  <si>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</si>
  <si>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</si>
  <si>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</si>
  <si>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</si>
  <si>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</si>
  <si>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</si>
  <si>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</si>
  <si>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</si>
  <si>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</si>
  <si>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</si>
  <si>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</si>
  <si>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</si>
  <si>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</si>
  <si>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</si>
  <si>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</si>
  <si>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</si>
  <si>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</si>
  <si>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</si>
  <si>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</si>
  <si>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</si>
  <si>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</si>
  <si>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AMAZON,AMAZONDS,AMERSIGNDS,CSNSTORES,DESINC,KIRKLANDDS,KOHLDSN,OLLIIX,OVERSTOCK01,ROOMECOM,TGTDVS</t>
  </si>
  <si>
    <t>7/16/2021</t>
  </si>
  <si>
    <t>2/27/2023</t>
  </si>
  <si>
    <t>6/14/2023</t>
  </si>
  <si>
    <t>MPS95F-0042</t>
  </si>
  <si>
    <t>11/26/2022</t>
  </si>
  <si>
    <t>CSNSTORES,HDDS,KOHLDSN,OLLIIX,OVERSTOCK01,TGTDVS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</si>
  <si>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</si>
  <si>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</si>
  <si>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</si>
  <si>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</si>
  <si>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</si>
  <si>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MPS95F-0035</t>
  </si>
  <si>
    <t>AMAZON,AMAZONDS,CSNSTORES,HDDS,HOUZZ,KOHLDSN,LAMPDS,ROOMECOM,TGTDVS</t>
  </si>
  <si>
    <t>11/9/2020</t>
  </si>
  <si>
    <t>MPS160-339</t>
  </si>
  <si>
    <t>AMAZON,AMAZONDS,AMERSIGNDS,ASHFURNDS,CSNSTORES,DESINC,KOHLDSN,TGTDVS</t>
  </si>
  <si>
    <t>6/25/2020</t>
  </si>
  <si>
    <t>11/20/2018</t>
  </si>
  <si>
    <t>11/11/2018</t>
  </si>
  <si>
    <t>11/14/2018</t>
  </si>
  <si>
    <t>8/12/2022</t>
  </si>
  <si>
    <t>7/4/2022</t>
  </si>
  <si>
    <t>6/4/2023</t>
  </si>
  <si>
    <t>7/31/2019</t>
  </si>
  <si>
    <t>8/28/2022</t>
  </si>
  <si>
    <t>9/7/2019</t>
  </si>
  <si>
    <t>MPS95F-0039</t>
  </si>
  <si>
    <t>Eclipse</t>
  </si>
  <si>
    <t>Gold Trio Wall Mirror</t>
  </si>
  <si>
    <t>PP001769</t>
  </si>
  <si>
    <t>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</si>
  <si>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</si>
  <si>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</si>
  <si>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</si>
  <si>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</si>
  <si>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</si>
  <si>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</si>
  <si>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</si>
  <si>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</si>
  <si>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</si>
  <si>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</si>
  <si>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</si>
  <si>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</si>
  <si>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</si>
  <si>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</si>
  <si>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</si>
  <si>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</si>
  <si>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AMAZON,AMERSIGNDS,CSNSTORES,HDDS,HOUZZ,KOHLDSN,LAMPDS,MACY02,NRTPORT,OLLIIX,OVERSTOCK01,ROOMECOM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</si>
  <si>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</si>
  <si>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</si>
  <si>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</si>
  <si>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</si>
  <si>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</si>
  <si>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</si>
  <si>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</si>
  <si>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</si>
  <si>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</si>
  <si>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</si>
  <si>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</si>
  <si>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</si>
  <si>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</si>
  <si>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</si>
  <si>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</si>
  <si>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</si>
  <si>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</si>
  <si>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</si>
  <si>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</si>
  <si>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</si>
  <si>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</si>
  <si>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</si>
  <si>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</si>
  <si>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</si>
  <si>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</si>
  <si>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</si>
  <si>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</si>
  <si>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</si>
  <si>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</si>
  <si>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</si>
  <si>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</si>
  <si>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</si>
  <si>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</si>
  <si>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</si>
  <si>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</si>
  <si>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</si>
  <si>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</si>
  <si>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</si>
  <si>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AMAZON,AMAZONDS,AMERSIGNDS,CSNSTORES,KIRKLANDDS,KOHLDSN,OLLIIX,ROOMECOM,TGTDVS</t>
  </si>
  <si>
    <t>12/7/2023</t>
  </si>
  <si>
    <t>3/16/2022</t>
  </si>
  <si>
    <t>3/13/2023</t>
  </si>
  <si>
    <t>11/4/2022</t>
  </si>
  <si>
    <t>MPS95A-0023</t>
  </si>
  <si>
    <t>PF002029</t>
  </si>
  <si>
    <t>AMAZONDS,AMERSIGNDS,CSNSTORES,HDDS,KOHLDSN,LAMPDS,OLLIIX,TGTDVS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</si>
  <si>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</si>
  <si>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</si>
  <si>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</si>
  <si>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</si>
  <si>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</si>
  <si>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</si>
  <si>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</si>
  <si>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</si>
  <si>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</si>
  <si>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</si>
  <si>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</si>
  <si>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</si>
  <si>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</si>
  <si>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</si>
  <si>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</si>
  <si>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</si>
  <si>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</si>
  <si>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</si>
  <si>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</si>
  <si>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AMAZONDS,AMERSIGNDS,CSNSTORES,HOUZZ,KIRKLANDDS,KOHLDSN,LAMPDS,MACY02,OLLIIX,OVERSTOCK01,TGTDVS,ZOLA</t>
  </si>
  <si>
    <t>2/23/2023</t>
  </si>
  <si>
    <t>5/21/2024</t>
  </si>
  <si>
    <t>MPS95B-0044</t>
  </si>
  <si>
    <t>AMAZON,CSNSTORES,MACY02,OLLIIX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</si>
  <si>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</si>
  <si>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</si>
  <si>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</si>
  <si>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</si>
  <si>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</si>
  <si>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</si>
  <si>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</si>
  <si>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KOHLDSN,MACY02,OLLIIX,OVERSTOCK01,TGTDVS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</si>
  <si>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</si>
  <si>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</si>
  <si>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</si>
  <si>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</si>
  <si>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</si>
  <si>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</si>
  <si>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</si>
  <si>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</si>
  <si>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</si>
  <si>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</si>
  <si>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</si>
  <si>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</si>
  <si>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</si>
  <si>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</si>
  <si>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</si>
  <si>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</si>
  <si>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</si>
  <si>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</si>
  <si>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</si>
  <si>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</si>
  <si>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</si>
  <si>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</si>
  <si>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</si>
  <si>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</si>
  <si>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</si>
  <si>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</si>
  <si>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</si>
  <si>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</si>
  <si>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</si>
  <si>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</si>
  <si>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</si>
  <si>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</si>
  <si>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</si>
  <si>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</si>
  <si>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</si>
  <si>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</si>
  <si>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</si>
  <si>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</si>
  <si>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</si>
  <si>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</si>
  <si>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</si>
  <si>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</si>
  <si>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</si>
  <si>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</si>
  <si>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</si>
  <si>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</si>
  <si>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</si>
  <si>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</si>
  <si>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</si>
  <si>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</si>
  <si>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</si>
  <si>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</si>
  <si>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</si>
  <si>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</si>
  <si>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</si>
  <si>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</si>
  <si>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</si>
  <si>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</si>
  <si>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</si>
  <si>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</si>
  <si>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</si>
  <si>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</si>
  <si>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</si>
  <si>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</si>
  <si>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</si>
  <si>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</si>
  <si>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</si>
  <si>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</si>
  <si>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</si>
  <si>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</si>
  <si>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</si>
  <si>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10/19/2019</t>
  </si>
  <si>
    <t>2/21/2023</t>
  </si>
  <si>
    <t>MT95C-0023</t>
  </si>
  <si>
    <t>Across The Plains 2</t>
  </si>
  <si>
    <t>PP001442;PF005009</t>
  </si>
  <si>
    <t>AMAZONDS,BLK01,CSNSTORES,DESINC,JCPENNEY01,KOHLDSN,OLLIIX,TGTDVS,ZOLA</t>
  </si>
  <si>
    <t>5/20/2020</t>
  </si>
  <si>
    <t>4/2/2023</t>
  </si>
  <si>
    <t>MT95C-0025</t>
  </si>
  <si>
    <t>Foggy Morning</t>
  </si>
  <si>
    <t>PP001444;PF005011</t>
  </si>
  <si>
    <t>JCPENNEY01,MACY02,OLLIIX,ZOLA</t>
  </si>
  <si>
    <t>4/10/2020</t>
  </si>
  <si>
    <t>11/2/2021</t>
  </si>
  <si>
    <t>5/8/2023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</si>
  <si>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</si>
  <si>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</si>
  <si>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</si>
  <si>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</si>
  <si>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</si>
  <si>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</si>
  <si>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</si>
  <si>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</si>
  <si>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</si>
  <si>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</si>
  <si>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</si>
  <si>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</si>
  <si>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</si>
  <si>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</si>
  <si>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</si>
  <si>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</si>
  <si>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</si>
  <si>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</si>
  <si>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</si>
  <si>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</si>
  <si>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</si>
  <si>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</si>
  <si>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</si>
  <si>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</si>
  <si>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</si>
  <si>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</si>
  <si>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</si>
  <si>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</si>
  <si>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</si>
  <si>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</si>
  <si>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</si>
  <si>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</si>
  <si>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</si>
  <si>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</si>
  <si>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</si>
  <si>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</si>
  <si>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8/30/2024</t>
  </si>
  <si>
    <t>CSNSTORES,HOUZZ,LAMPDS,MACY02,OLLIIX,OVERSTOCK01,TGTDVS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</si>
  <si>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</si>
  <si>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</si>
  <si>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</si>
  <si>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</si>
  <si>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</si>
  <si>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</si>
  <si>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</si>
  <si>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</si>
  <si>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</si>
  <si>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</si>
  <si>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</si>
  <si>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</si>
  <si>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</si>
  <si>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</si>
  <si>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</si>
  <si>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</si>
  <si>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</si>
  <si>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</si>
  <si>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</si>
  <si>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</si>
  <si>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</si>
  <si>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</si>
  <si>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</si>
  <si>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</si>
  <si>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</si>
  <si>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</si>
  <si>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</si>
  <si>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</si>
  <si>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</si>
  <si>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</si>
  <si>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</si>
  <si>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</si>
  <si>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AMAZON,AMAZONDS,CSNSTORES,JCPENNEY01,MACY02,OLLIIX,TGTDVS,ZOLA</t>
  </si>
  <si>
    <t>6/21/2022</t>
  </si>
  <si>
    <t>5/4/2023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</si>
  <si>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</si>
  <si>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</si>
  <si>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</si>
  <si>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</si>
  <si>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</si>
  <si>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</si>
  <si>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</si>
  <si>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</si>
  <si>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</si>
  <si>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</si>
  <si>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</si>
  <si>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</si>
  <si>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</si>
  <si>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</si>
  <si>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</si>
  <si>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</si>
  <si>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</si>
  <si>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</si>
  <si>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</si>
  <si>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</si>
  <si>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</si>
  <si>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</si>
  <si>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AMAZONDS,ASHFURNDS,CSNSTORES,LAMPDS,OLLIIX,OVERSTOCK01,TGTDVS</t>
  </si>
  <si>
    <t>MT95B-0079</t>
  </si>
  <si>
    <t>Lillian</t>
  </si>
  <si>
    <t>Framed Rice Paper Shadow Box Gingko Leaf Wall Decor Art</t>
  </si>
  <si>
    <t>AMAZON,AMAZONDS,MACY02,OLLIIX,TGTDVS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</si>
  <si>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</si>
  <si>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</si>
  <si>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</si>
  <si>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</si>
  <si>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</si>
  <si>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</si>
  <si>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</si>
  <si>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</si>
  <si>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</si>
  <si>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</si>
  <si>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</si>
  <si>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</si>
  <si>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</si>
  <si>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</si>
  <si>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</si>
  <si>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</si>
  <si>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</si>
  <si>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</si>
  <si>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</si>
  <si>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</si>
  <si>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</si>
  <si>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</si>
  <si>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</si>
  <si>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</si>
  <si>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</si>
  <si>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</si>
  <si>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</si>
  <si>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</si>
  <si>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</si>
  <si>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</si>
  <si>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</si>
  <si>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</si>
  <si>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</si>
  <si>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</si>
  <si>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</si>
  <si>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</si>
  <si>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</si>
  <si>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</si>
  <si>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</si>
  <si>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</si>
  <si>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</si>
  <si>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</si>
  <si>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</si>
  <si>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</si>
  <si>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</si>
  <si>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</si>
  <si>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</si>
  <si>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</si>
  <si>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</si>
  <si>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</si>
  <si>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</si>
  <si>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AMAZON,AMAZONDS,AMERSIGNDS,ASHFURNDS,KIRKLANDDS,KOHLDSN,LAMPDS,OLLIIX,TGTDVS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</si>
  <si>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</si>
  <si>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</si>
  <si>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</si>
  <si>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</si>
  <si>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</si>
  <si>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</si>
  <si>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</si>
  <si>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</si>
  <si>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</si>
  <si>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</si>
  <si>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</si>
  <si>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</si>
  <si>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</si>
  <si>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</si>
  <si>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</si>
  <si>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</si>
  <si>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</si>
  <si>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</si>
  <si>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</si>
  <si>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</si>
  <si>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</si>
  <si>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</si>
  <si>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</si>
  <si>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</si>
  <si>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</si>
  <si>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</si>
  <si>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</si>
  <si>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</si>
  <si>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</si>
  <si>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</si>
  <si>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</si>
  <si>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</si>
  <si>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</si>
  <si>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</si>
  <si>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</si>
  <si>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</si>
  <si>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</si>
  <si>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KIRKLANDDS,OLLIIX,TGTDVS,ZOLA</t>
  </si>
  <si>
    <t>4/14/2023</t>
  </si>
  <si>
    <t>4/16/2023</t>
  </si>
  <si>
    <t>4/19/2023</t>
  </si>
  <si>
    <t>II95C-0061</t>
  </si>
  <si>
    <t>Rolling Waves</t>
  </si>
  <si>
    <t>PF001917</t>
  </si>
  <si>
    <t>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</si>
  <si>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</si>
  <si>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</si>
  <si>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</si>
  <si>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</si>
  <si>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</si>
  <si>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</si>
  <si>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</si>
  <si>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</si>
  <si>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</si>
  <si>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</si>
  <si>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</si>
  <si>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</si>
  <si>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</si>
  <si>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</si>
  <si>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</si>
  <si>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</si>
  <si>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</si>
  <si>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</si>
  <si>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</si>
  <si>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</si>
  <si>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</si>
  <si>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</si>
  <si>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</si>
  <si>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</si>
  <si>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II95C-0151</t>
  </si>
  <si>
    <t>Silver Sand</t>
  </si>
  <si>
    <t>Hand Embellished Abstract 3-piece Canvas Wall Art Set</t>
  </si>
  <si>
    <t>PP001870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</si>
  <si>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</si>
  <si>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</si>
  <si>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</si>
  <si>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</si>
  <si>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</si>
  <si>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</si>
  <si>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</si>
  <si>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</si>
  <si>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</si>
  <si>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</si>
  <si>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</si>
  <si>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</si>
  <si>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</si>
  <si>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</si>
  <si>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</si>
  <si>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</si>
  <si>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</si>
  <si>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</si>
  <si>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</si>
  <si>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</si>
  <si>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</si>
  <si>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</si>
  <si>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</si>
  <si>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</si>
  <si>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</si>
  <si>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</si>
  <si>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</si>
  <si>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</si>
  <si>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</si>
  <si>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</si>
  <si>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</si>
  <si>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</si>
  <si>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</si>
  <si>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</si>
  <si>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</si>
  <si>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</si>
  <si>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</si>
  <si>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</si>
  <si>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</si>
  <si>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</si>
  <si>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</si>
  <si>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</si>
  <si>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</si>
  <si>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</si>
  <si>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</si>
  <si>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</si>
  <si>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</si>
  <si>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</si>
  <si>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</si>
  <si>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</si>
  <si>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</si>
  <si>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</si>
  <si>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</si>
  <si>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</si>
  <si>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</si>
  <si>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</si>
  <si>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</si>
  <si>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</si>
  <si>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</si>
  <si>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</si>
  <si>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</si>
  <si>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</si>
  <si>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</si>
  <si>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</si>
  <si>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</si>
  <si>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</si>
  <si>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</si>
  <si>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</si>
  <si>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</si>
  <si>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</si>
  <si>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</si>
  <si>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</si>
  <si>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</si>
  <si>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</si>
  <si>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</si>
  <si>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</si>
  <si>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</si>
  <si>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</si>
  <si>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</si>
  <si>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</si>
  <si>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</si>
  <si>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</si>
  <si>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</si>
  <si>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</si>
  <si>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</si>
  <si>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</si>
  <si>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</si>
  <si>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</si>
  <si>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</si>
  <si>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</si>
  <si>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</si>
  <si>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</si>
  <si>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</si>
  <si>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</si>
  <si>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</si>
  <si>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</si>
  <si>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</si>
  <si>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</si>
  <si>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</si>
  <si>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</si>
  <si>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</si>
  <si>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</si>
  <si>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</si>
  <si>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</si>
  <si>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</si>
  <si>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</si>
  <si>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</si>
  <si>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</si>
  <si>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</si>
  <si>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</si>
  <si>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</si>
  <si>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</si>
  <si>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</si>
  <si>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</si>
  <si>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</si>
  <si>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</si>
  <si>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</si>
  <si>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</si>
  <si>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ASHFURNDS,KOHLDSN,NRTPORT,OLLIIX,ZOLA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</si>
  <si>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</si>
  <si>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</si>
  <si>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</si>
  <si>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</si>
  <si>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</si>
  <si>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</si>
  <si>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</si>
  <si>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</si>
  <si>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</si>
  <si>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</si>
  <si>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</si>
  <si>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</si>
  <si>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</si>
  <si>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</si>
  <si>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</si>
  <si>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CSNSTORES,DESINC,HOUZZ,LAMPDS,MACY02,OLLIIX,TGTDVS</t>
  </si>
  <si>
    <t>II95F-0153</t>
  </si>
  <si>
    <t>Remi</t>
  </si>
  <si>
    <t>Arched Wood Wall Mirror</t>
  </si>
  <si>
    <t>AMAZON,NRTPORT,OLLIIX,OVERSTOCK01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</si>
  <si>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</si>
  <si>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</si>
  <si>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</si>
  <si>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</si>
  <si>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</si>
  <si>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</si>
  <si>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</si>
  <si>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</si>
  <si>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</si>
  <si>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</si>
  <si>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</si>
  <si>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</si>
  <si>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</si>
  <si>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</si>
  <si>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</si>
  <si>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</si>
  <si>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</si>
  <si>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</si>
  <si>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</si>
  <si>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UH95C-0019</t>
  </si>
  <si>
    <t>Urban Habitat</t>
  </si>
  <si>
    <t>This and That Way</t>
  </si>
  <si>
    <t>PP000593</t>
  </si>
  <si>
    <t>AMAZON,AMERSIGNDS,CSNSTORES,KOHLDSN,OLLIIX,ROOMECOM,TGTDVS</t>
  </si>
  <si>
    <t>11/6/2017</t>
  </si>
  <si>
    <t>UH95C-0030</t>
  </si>
  <si>
    <t>Cosmic Curl</t>
  </si>
  <si>
    <t>Black/Taupe</t>
  </si>
  <si>
    <t>PP001611</t>
  </si>
  <si>
    <t>JCPENNEY01,KIRKLANDDS,LAMPDS,OLLIIX,ROOMECOM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</si>
  <si>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</si>
  <si>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</si>
  <si>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</si>
  <si>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</si>
  <si>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</si>
  <si>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</si>
  <si>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</si>
  <si>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AMAZON,DESINC,KIRKLANDDS,OLLIIX,OVERSTOCK01,TGTDVS</t>
  </si>
  <si>
    <t>3/22/2018</t>
  </si>
  <si>
    <t>5/9/2017</t>
  </si>
  <si>
    <t>6/25/2018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</si>
  <si>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</si>
  <si>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</si>
  <si>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</si>
  <si>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</si>
  <si>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</si>
  <si>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</si>
  <si>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</si>
  <si>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</si>
  <si>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</si>
  <si>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</si>
  <si>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</si>
  <si>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</si>
  <si>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</si>
  <si>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</si>
  <si>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</si>
  <si>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</si>
  <si>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</si>
  <si>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</si>
  <si>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</si>
  <si>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</si>
  <si>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</si>
  <si>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</si>
  <si>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</si>
  <si>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</si>
  <si>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</si>
  <si>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</si>
  <si>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</si>
  <si>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</si>
  <si>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</si>
  <si>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</si>
  <si>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</si>
  <si>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</si>
  <si>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</si>
  <si>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</si>
  <si>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</si>
  <si>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</si>
  <si>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</si>
  <si>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</si>
  <si>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</si>
  <si>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</si>
  <si>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</si>
  <si>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</si>
  <si>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</si>
  <si>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</si>
  <si>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</si>
  <si>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</si>
  <si>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</si>
  <si>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</si>
  <si>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</si>
  <si>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</si>
  <si>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</si>
  <si>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</si>
  <si>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</si>
  <si>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</si>
  <si>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</si>
  <si>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</si>
  <si>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</si>
  <si>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</si>
  <si>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</si>
  <si>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</si>
  <si>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</si>
  <si>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</si>
  <si>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</si>
  <si>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</si>
  <si>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</si>
  <si>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</si>
  <si>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</si>
  <si>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</si>
  <si>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</si>
  <si>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ASHFURNDS,BIGLOTSDS,CSNSTORES,KIRKLANDDS,KOHLDSN,LAMPDS,MACY02,OLLIIX,OVERSTOCK01,ROOMECOM,TGTDVS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</si>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</sst>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185</v>
      </c>
      <c r="AA6" s="4">
        <f>=ROUNDDOWN(12.3333333333333,0)</f>
      </c>
      <c r="AB6" s="5">
        <v>15</v>
      </c>
      <c r="AC6" s="2" t="s">
        <v>139</v>
      </c>
      <c r="AD6" s="4">
        <v>120</v>
      </c>
      <c r="AE6" s="4">
        <v>270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154</v>
      </c>
      <c r="AQ6" s="8">
        <v>7495.25</v>
      </c>
      <c r="AR6" s="4"/>
      <c r="AS6" s="8"/>
      <c r="AT6" s="7"/>
      <c r="AU6" s="7"/>
      <c r="AV6" s="4">
        <v>154</v>
      </c>
      <c r="AW6" s="8">
        <v>7495.25</v>
      </c>
      <c r="AX6" s="4"/>
      <c r="AY6" s="8"/>
      <c r="AZ6" s="7"/>
      <c r="BA6" s="7"/>
      <c r="BB6" s="7">
        <v>1</v>
      </c>
      <c r="BC6" s="4">
        <v>374</v>
      </c>
      <c r="BD6" s="8">
        <v>18881.37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0.397</v>
      </c>
      <c r="BJ6" s="4">
        <v>154</v>
      </c>
      <c r="BK6" s="8">
        <v>7495.25</v>
      </c>
      <c r="BL6" s="2" t="s">
        <v>140</v>
      </c>
      <c r="BM6" s="7">
        <v>1</v>
      </c>
      <c r="BN6" s="7">
        <v>1</v>
      </c>
      <c r="BO6" s="4">
        <v>38</v>
      </c>
      <c r="BP6" s="8">
        <v>2075.26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66</v>
      </c>
      <c r="CB6" s="8">
        <v>2654.33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</v>
      </c>
      <c r="CN6" s="8">
        <v>155.25</v>
      </c>
      <c r="CO6" s="4"/>
      <c r="CP6" s="8"/>
      <c r="CQ6" s="7"/>
      <c r="CR6" s="7"/>
      <c r="CS6" s="2" t="s">
        <v>141</v>
      </c>
      <c r="CT6" s="2" t="s">
        <v>129</v>
      </c>
      <c r="CU6" s="2" t="s">
        <v>146</v>
      </c>
      <c r="CV6" s="2" t="s">
        <v>147</v>
      </c>
      <c r="CW6" s="2" t="s">
        <v>143</v>
      </c>
      <c r="CX6" s="2" t="s">
        <v>132</v>
      </c>
      <c r="CY6" s="4">
        <v>12</v>
      </c>
      <c r="CZ6" s="8">
        <v>672.6</v>
      </c>
      <c r="DA6" s="4"/>
      <c r="DB6" s="8"/>
      <c r="DC6" s="7"/>
      <c r="DD6" s="7"/>
      <c r="DE6" s="2" t="s">
        <v>141</v>
      </c>
      <c r="DF6" s="2" t="s">
        <v>129</v>
      </c>
      <c r="DG6" s="2" t="s">
        <v>138</v>
      </c>
      <c r="DH6" s="2" t="s">
        <v>148</v>
      </c>
      <c r="DI6" s="2" t="s">
        <v>143</v>
      </c>
      <c r="DJ6" s="2" t="s">
        <v>132</v>
      </c>
      <c r="DK6" s="4">
        <v>18</v>
      </c>
      <c r="DL6" s="8">
        <v>986.76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4</v>
      </c>
      <c r="DX6" s="8">
        <v>232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2</v>
      </c>
      <c r="EJ6" s="8">
        <v>110.4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/>
      <c r="EV6" s="8"/>
      <c r="EW6" s="4"/>
      <c r="EX6" s="8"/>
      <c r="EY6" s="7"/>
      <c r="EZ6" s="7"/>
      <c r="FA6" s="2" t="s">
        <v>141</v>
      </c>
      <c r="FB6" s="2" t="s">
        <v>129</v>
      </c>
      <c r="FC6" s="2" t="s">
        <v>138</v>
      </c>
      <c r="FD6" s="2" t="s">
        <v>155</v>
      </c>
      <c r="FE6" s="2" t="s">
        <v>143</v>
      </c>
      <c r="FF6" s="2" t="s">
        <v>132</v>
      </c>
      <c r="FG6" s="4">
        <v>2</v>
      </c>
      <c r="FH6" s="8">
        <v>107.14</v>
      </c>
      <c r="FI6" s="4"/>
      <c r="FJ6" s="8"/>
      <c r="FK6" s="7"/>
      <c r="FL6" s="7"/>
      <c r="FM6" s="2" t="s">
        <v>141</v>
      </c>
      <c r="FN6" s="2" t="s">
        <v>129</v>
      </c>
      <c r="FO6" s="2" t="s">
        <v>156</v>
      </c>
      <c r="FP6" s="2" t="s">
        <v>157</v>
      </c>
      <c r="FQ6" s="2" t="s">
        <v>143</v>
      </c>
      <c r="FR6" s="2" t="s">
        <v>132</v>
      </c>
      <c r="FS6" s="4">
        <v>1</v>
      </c>
      <c r="FT6" s="8">
        <v>54.82</v>
      </c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260.35</v>
      </c>
      <c r="GG6" s="4"/>
      <c r="GH6" s="8"/>
      <c r="GI6" s="7"/>
      <c r="GJ6" s="7"/>
      <c r="GK6" s="2" t="s">
        <v>141</v>
      </c>
      <c r="GL6" s="2" t="s">
        <v>129</v>
      </c>
      <c r="GM6" s="2" t="s">
        <v>160</v>
      </c>
      <c r="GN6" s="2" t="s">
        <v>161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162</v>
      </c>
      <c r="GZ6" s="2" t="s">
        <v>132</v>
      </c>
      <c r="HA6" s="2" t="s">
        <v>143</v>
      </c>
      <c r="HB6" s="2" t="s">
        <v>132</v>
      </c>
      <c r="HC6" s="4">
        <v>1</v>
      </c>
      <c r="HD6" s="8">
        <v>53.57</v>
      </c>
      <c r="HE6" s="4"/>
      <c r="HF6" s="8"/>
      <c r="HG6" s="7"/>
      <c r="HH6" s="7"/>
      <c r="HI6" s="2" t="s">
        <v>141</v>
      </c>
      <c r="HJ6" s="2" t="s">
        <v>129</v>
      </c>
      <c r="HK6" s="2" t="s">
        <v>160</v>
      </c>
      <c r="HL6" s="2" t="s">
        <v>163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164</v>
      </c>
      <c r="HV6" s="2" t="s">
        <v>129</v>
      </c>
      <c r="HW6" s="2" t="s">
        <v>132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165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166</v>
      </c>
      <c r="IT6" s="2" t="s">
        <v>129</v>
      </c>
      <c r="IU6" s="2" t="s">
        <v>132</v>
      </c>
      <c r="IV6" s="2" t="s">
        <v>132</v>
      </c>
      <c r="IW6" s="2" t="s">
        <v>143</v>
      </c>
      <c r="IX6" s="2" t="s">
        <v>132</v>
      </c>
      <c r="IY6" s="4">
        <v>1</v>
      </c>
      <c r="IZ6" s="8">
        <v>79.2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167</v>
      </c>
      <c r="JH6" s="2" t="s">
        <v>168</v>
      </c>
      <c r="JI6" s="2" t="s">
        <v>143</v>
      </c>
      <c r="JJ6" s="2" t="s">
        <v>132</v>
      </c>
      <c r="JK6" s="4">
        <v>1</v>
      </c>
      <c r="JL6" s="8">
        <v>53.57</v>
      </c>
      <c r="JM6" s="4"/>
      <c r="JN6" s="8"/>
      <c r="JO6" s="7"/>
      <c r="JP6" s="7"/>
      <c r="JQ6" s="2" t="s">
        <v>141</v>
      </c>
      <c r="JR6" s="2" t="s">
        <v>129</v>
      </c>
      <c r="JS6" s="2" t="s">
        <v>146</v>
      </c>
      <c r="JT6" s="2" t="s">
        <v>169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141</v>
      </c>
      <c r="KD6" s="2" t="s">
        <v>129</v>
      </c>
      <c r="KE6" s="2" t="s">
        <v>170</v>
      </c>
      <c r="KF6" s="2" t="s">
        <v>171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172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172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164</v>
      </c>
      <c r="LN6" s="2" t="s">
        <v>129</v>
      </c>
      <c r="LO6" s="2" t="s">
        <v>132</v>
      </c>
      <c r="LP6" s="2" t="s">
        <v>132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173</v>
      </c>
      <c r="MM6" s="2" t="s">
        <v>146</v>
      </c>
      <c r="MN6" s="2" t="s">
        <v>174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172</v>
      </c>
      <c r="MX6" s="2" t="s">
        <v>129</v>
      </c>
      <c r="MY6" s="2" t="s">
        <v>132</v>
      </c>
      <c r="MZ6" s="2" t="s">
        <v>132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172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172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172</v>
      </c>
      <c r="OT6" s="2" t="s">
        <v>176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165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176</v>
      </c>
      <c r="PS6" s="2" t="s">
        <v>177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165</v>
      </c>
      <c r="QP6" s="2" t="s">
        <v>176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172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178</v>
      </c>
      <c r="RG6" s="4"/>
      <c r="RH6" s="8"/>
      <c r="RI6" s="4"/>
      <c r="RJ6" s="8"/>
      <c r="RK6" s="7"/>
      <c r="RL6" s="7"/>
      <c r="RM6" s="2" t="s">
        <v>141</v>
      </c>
      <c r="RN6" s="2" t="s">
        <v>176</v>
      </c>
      <c r="RO6" s="2" t="s">
        <v>179</v>
      </c>
      <c r="RP6" s="2" t="s">
        <v>180</v>
      </c>
      <c r="RQ6" s="2" t="s">
        <v>143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182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183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132</v>
      </c>
      <c r="Y7" s="2" t="s">
        <v>184</v>
      </c>
      <c r="Z7" s="4">
        <v>227</v>
      </c>
      <c r="AA7" s="4">
        <f>=ROUNDDOWN(13.3529411764706,0)</f>
      </c>
      <c r="AB7" s="5">
        <v>17</v>
      </c>
      <c r="AC7" s="2" t="s">
        <v>185</v>
      </c>
      <c r="AD7" s="4">
        <v>90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137</v>
      </c>
      <c r="AQ7" s="8">
        <v>6914.75</v>
      </c>
      <c r="AR7" s="4"/>
      <c r="AS7" s="8"/>
      <c r="AT7" s="7"/>
      <c r="AU7" s="7"/>
      <c r="AV7" s="4">
        <v>137</v>
      </c>
      <c r="AW7" s="8">
        <v>6914.75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0.3662</v>
      </c>
      <c r="BJ7" s="4">
        <v>137</v>
      </c>
      <c r="BK7" s="8">
        <v>6914.75</v>
      </c>
      <c r="BL7" s="2" t="s">
        <v>186</v>
      </c>
      <c r="BM7" s="7">
        <v>1</v>
      </c>
      <c r="BN7" s="7">
        <v>1</v>
      </c>
      <c r="BO7" s="4">
        <v>22</v>
      </c>
      <c r="BP7" s="8">
        <v>1157.42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187</v>
      </c>
      <c r="BY7" s="2" t="s">
        <v>143</v>
      </c>
      <c r="BZ7" s="2" t="s">
        <v>132</v>
      </c>
      <c r="CA7" s="4">
        <v>62</v>
      </c>
      <c r="CB7" s="8">
        <v>2723.4</v>
      </c>
      <c r="CC7" s="4"/>
      <c r="CD7" s="8"/>
      <c r="CE7" s="7"/>
      <c r="CF7" s="7"/>
      <c r="CG7" s="2" t="s">
        <v>141</v>
      </c>
      <c r="CH7" s="2" t="s">
        <v>129</v>
      </c>
      <c r="CI7" s="2" t="s">
        <v>188</v>
      </c>
      <c r="CJ7" s="2" t="s">
        <v>189</v>
      </c>
      <c r="CK7" s="2" t="s">
        <v>143</v>
      </c>
      <c r="CL7" s="2" t="s">
        <v>132</v>
      </c>
      <c r="CM7" s="4">
        <v>17</v>
      </c>
      <c r="CN7" s="8">
        <v>879.75</v>
      </c>
      <c r="CO7" s="4"/>
      <c r="CP7" s="8"/>
      <c r="CQ7" s="7"/>
      <c r="CR7" s="7"/>
      <c r="CS7" s="2" t="s">
        <v>141</v>
      </c>
      <c r="CT7" s="2" t="s">
        <v>129</v>
      </c>
      <c r="CU7" s="2" t="s">
        <v>190</v>
      </c>
      <c r="CV7" s="2" t="s">
        <v>191</v>
      </c>
      <c r="CW7" s="2" t="s">
        <v>143</v>
      </c>
      <c r="CX7" s="2" t="s">
        <v>132</v>
      </c>
      <c r="CY7" s="4">
        <v>11</v>
      </c>
      <c r="CZ7" s="8">
        <v>614.06</v>
      </c>
      <c r="DA7" s="4"/>
      <c r="DB7" s="8"/>
      <c r="DC7" s="7"/>
      <c r="DD7" s="7"/>
      <c r="DE7" s="2" t="s">
        <v>141</v>
      </c>
      <c r="DF7" s="2" t="s">
        <v>129</v>
      </c>
      <c r="DG7" s="2" t="s">
        <v>184</v>
      </c>
      <c r="DH7" s="2" t="s">
        <v>192</v>
      </c>
      <c r="DI7" s="2" t="s">
        <v>143</v>
      </c>
      <c r="DJ7" s="2" t="s">
        <v>132</v>
      </c>
      <c r="DK7" s="4">
        <v>13</v>
      </c>
      <c r="DL7" s="8">
        <v>712.66</v>
      </c>
      <c r="DM7" s="4"/>
      <c r="DN7" s="8"/>
      <c r="DO7" s="7"/>
      <c r="DP7" s="7"/>
      <c r="DQ7" s="2" t="s">
        <v>141</v>
      </c>
      <c r="DR7" s="2" t="s">
        <v>129</v>
      </c>
      <c r="DS7" s="2" t="s">
        <v>193</v>
      </c>
      <c r="DT7" s="2" t="s">
        <v>194</v>
      </c>
      <c r="DU7" s="2" t="s">
        <v>143</v>
      </c>
      <c r="DV7" s="2" t="s">
        <v>132</v>
      </c>
      <c r="DW7" s="4">
        <v>1</v>
      </c>
      <c r="DX7" s="8">
        <v>58</v>
      </c>
      <c r="DY7" s="4"/>
      <c r="DZ7" s="8"/>
      <c r="EA7" s="7"/>
      <c r="EB7" s="7"/>
      <c r="EC7" s="2" t="s">
        <v>141</v>
      </c>
      <c r="ED7" s="2" t="s">
        <v>129</v>
      </c>
      <c r="EE7" s="2" t="s">
        <v>195</v>
      </c>
      <c r="EF7" s="2" t="s">
        <v>196</v>
      </c>
      <c r="EG7" s="2" t="s">
        <v>143</v>
      </c>
      <c r="EH7" s="2" t="s">
        <v>132</v>
      </c>
      <c r="EI7" s="4">
        <v>2</v>
      </c>
      <c r="EJ7" s="8">
        <v>110.4</v>
      </c>
      <c r="EK7" s="4"/>
      <c r="EL7" s="8"/>
      <c r="EM7" s="7"/>
      <c r="EN7" s="7"/>
      <c r="EO7" s="2" t="s">
        <v>141</v>
      </c>
      <c r="EP7" s="2" t="s">
        <v>129</v>
      </c>
      <c r="EQ7" s="2" t="s">
        <v>197</v>
      </c>
      <c r="ER7" s="2" t="s">
        <v>198</v>
      </c>
      <c r="ES7" s="2" t="s">
        <v>143</v>
      </c>
      <c r="ET7" s="2" t="s">
        <v>132</v>
      </c>
      <c r="EU7" s="4">
        <v>2</v>
      </c>
      <c r="EV7" s="8">
        <v>199.98</v>
      </c>
      <c r="EW7" s="4"/>
      <c r="EX7" s="8"/>
      <c r="EY7" s="7"/>
      <c r="EZ7" s="7"/>
      <c r="FA7" s="2" t="s">
        <v>141</v>
      </c>
      <c r="FB7" s="2" t="s">
        <v>129</v>
      </c>
      <c r="FC7" s="2" t="s">
        <v>199</v>
      </c>
      <c r="FD7" s="2" t="s">
        <v>200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141</v>
      </c>
      <c r="FN7" s="2" t="s">
        <v>129</v>
      </c>
      <c r="FO7" s="2" t="s">
        <v>156</v>
      </c>
      <c r="FP7" s="2" t="s">
        <v>201</v>
      </c>
      <c r="FQ7" s="2" t="s">
        <v>143</v>
      </c>
      <c r="FR7" s="2" t="s">
        <v>132</v>
      </c>
      <c r="FS7" s="4"/>
      <c r="FT7" s="8"/>
      <c r="FU7" s="4"/>
      <c r="FV7" s="8"/>
      <c r="FW7" s="7"/>
      <c r="FX7" s="7"/>
      <c r="FY7" s="2" t="s">
        <v>141</v>
      </c>
      <c r="FZ7" s="2" t="s">
        <v>129</v>
      </c>
      <c r="GA7" s="2" t="s">
        <v>202</v>
      </c>
      <c r="GB7" s="2" t="s">
        <v>203</v>
      </c>
      <c r="GC7" s="2" t="s">
        <v>143</v>
      </c>
      <c r="GD7" s="2" t="s">
        <v>132</v>
      </c>
      <c r="GE7" s="4">
        <v>4</v>
      </c>
      <c r="GF7" s="8">
        <v>208.28</v>
      </c>
      <c r="GG7" s="4"/>
      <c r="GH7" s="8"/>
      <c r="GI7" s="7"/>
      <c r="GJ7" s="7"/>
      <c r="GK7" s="2" t="s">
        <v>141</v>
      </c>
      <c r="GL7" s="2" t="s">
        <v>129</v>
      </c>
      <c r="GM7" s="2" t="s">
        <v>204</v>
      </c>
      <c r="GN7" s="2" t="s">
        <v>205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162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206</v>
      </c>
      <c r="HL7" s="2" t="s">
        <v>207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164</v>
      </c>
      <c r="HV7" s="2" t="s">
        <v>129</v>
      </c>
      <c r="HW7" s="2" t="s">
        <v>132</v>
      </c>
      <c r="HX7" s="2" t="s">
        <v>132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165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166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3</v>
      </c>
      <c r="IZ7" s="8">
        <v>250.8</v>
      </c>
      <c r="JA7" s="4"/>
      <c r="JB7" s="8"/>
      <c r="JC7" s="7"/>
      <c r="JD7" s="7"/>
      <c r="JE7" s="2" t="s">
        <v>141</v>
      </c>
      <c r="JF7" s="2" t="s">
        <v>129</v>
      </c>
      <c r="JG7" s="2" t="s">
        <v>167</v>
      </c>
      <c r="JH7" s="2" t="s">
        <v>208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209</v>
      </c>
      <c r="JT7" s="2" t="s">
        <v>132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210</v>
      </c>
      <c r="KF7" s="2" t="s">
        <v>211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172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164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173</v>
      </c>
      <c r="MM7" s="2" t="s">
        <v>190</v>
      </c>
      <c r="MN7" s="2" t="s">
        <v>191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172</v>
      </c>
      <c r="MX7" s="2" t="s">
        <v>129</v>
      </c>
      <c r="MY7" s="2" t="s">
        <v>132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172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172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172</v>
      </c>
      <c r="OT7" s="2" t="s">
        <v>176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165</v>
      </c>
      <c r="PF7" s="2" t="s">
        <v>129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176</v>
      </c>
      <c r="PS7" s="2" t="s">
        <v>212</v>
      </c>
      <c r="PT7" s="2" t="s">
        <v>213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165</v>
      </c>
      <c r="QP7" s="2" t="s">
        <v>176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172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178</v>
      </c>
      <c r="RG7" s="4"/>
      <c r="RH7" s="8"/>
      <c r="RI7" s="4"/>
      <c r="RJ7" s="8"/>
      <c r="RK7" s="7"/>
      <c r="RL7" s="7"/>
      <c r="RM7" s="2" t="s">
        <v>141</v>
      </c>
      <c r="RN7" s="2" t="s">
        <v>176</v>
      </c>
      <c r="RO7" s="2" t="s">
        <v>214</v>
      </c>
      <c r="RP7" s="2" t="s">
        <v>215</v>
      </c>
      <c r="RQ7" s="2" t="s">
        <v>143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217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218</v>
      </c>
      <c r="Q8" s="2" t="s">
        <v>131</v>
      </c>
      <c r="R8" s="2" t="s">
        <v>132</v>
      </c>
      <c r="S8" s="2" t="s">
        <v>133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154</v>
      </c>
      <c r="AA8" s="4">
        <f>=ROUNDDOWN(17.1111111111111,0)</f>
      </c>
      <c r="AB8" s="5">
        <v>9</v>
      </c>
      <c r="AC8" s="2" t="s">
        <v>185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83</v>
      </c>
      <c r="AQ8" s="8">
        <v>4471.37</v>
      </c>
      <c r="AR8" s="4"/>
      <c r="AS8" s="8"/>
      <c r="AT8" s="7"/>
      <c r="AU8" s="7"/>
      <c r="AV8" s="4">
        <v>83</v>
      </c>
      <c r="AW8" s="8">
        <v>4471.37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0.2368</v>
      </c>
      <c r="BJ8" s="4">
        <v>83</v>
      </c>
      <c r="BK8" s="8">
        <v>4471.37</v>
      </c>
      <c r="BL8" s="2" t="s">
        <v>219</v>
      </c>
      <c r="BM8" s="7">
        <v>1</v>
      </c>
      <c r="BN8" s="7">
        <v>1</v>
      </c>
      <c r="BO8" s="4">
        <v>32</v>
      </c>
      <c r="BP8" s="8">
        <v>1769.49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204</v>
      </c>
      <c r="BY8" s="2" t="s">
        <v>143</v>
      </c>
      <c r="BZ8" s="2" t="s">
        <v>132</v>
      </c>
      <c r="CA8" s="4">
        <v>14</v>
      </c>
      <c r="CB8" s="8">
        <v>606.04</v>
      </c>
      <c r="CC8" s="4"/>
      <c r="CD8" s="8"/>
      <c r="CE8" s="7"/>
      <c r="CF8" s="7"/>
      <c r="CG8" s="2" t="s">
        <v>141</v>
      </c>
      <c r="CH8" s="2" t="s">
        <v>129</v>
      </c>
      <c r="CI8" s="2" t="s">
        <v>144</v>
      </c>
      <c r="CJ8" s="2" t="s">
        <v>220</v>
      </c>
      <c r="CK8" s="2" t="s">
        <v>143</v>
      </c>
      <c r="CL8" s="2" t="s">
        <v>132</v>
      </c>
      <c r="CM8" s="4">
        <v>2</v>
      </c>
      <c r="CN8" s="8">
        <v>103.5</v>
      </c>
      <c r="CO8" s="4"/>
      <c r="CP8" s="8"/>
      <c r="CQ8" s="7"/>
      <c r="CR8" s="7"/>
      <c r="CS8" s="2" t="s">
        <v>141</v>
      </c>
      <c r="CT8" s="2" t="s">
        <v>129</v>
      </c>
      <c r="CU8" s="2" t="s">
        <v>221</v>
      </c>
      <c r="CV8" s="2" t="s">
        <v>222</v>
      </c>
      <c r="CW8" s="2" t="s">
        <v>143</v>
      </c>
      <c r="CX8" s="2" t="s">
        <v>132</v>
      </c>
      <c r="CY8" s="4">
        <v>12</v>
      </c>
      <c r="CZ8" s="8">
        <v>672.6</v>
      </c>
      <c r="DA8" s="4"/>
      <c r="DB8" s="8"/>
      <c r="DC8" s="7"/>
      <c r="DD8" s="7"/>
      <c r="DE8" s="2" t="s">
        <v>141</v>
      </c>
      <c r="DF8" s="2" t="s">
        <v>129</v>
      </c>
      <c r="DG8" s="2" t="s">
        <v>138</v>
      </c>
      <c r="DH8" s="2" t="s">
        <v>223</v>
      </c>
      <c r="DI8" s="2" t="s">
        <v>143</v>
      </c>
      <c r="DJ8" s="2" t="s">
        <v>132</v>
      </c>
      <c r="DK8" s="4">
        <v>9</v>
      </c>
      <c r="DL8" s="8">
        <v>493.38</v>
      </c>
      <c r="DM8" s="4"/>
      <c r="DN8" s="8"/>
      <c r="DO8" s="7"/>
      <c r="DP8" s="7"/>
      <c r="DQ8" s="2" t="s">
        <v>141</v>
      </c>
      <c r="DR8" s="2" t="s">
        <v>129</v>
      </c>
      <c r="DS8" s="2" t="s">
        <v>149</v>
      </c>
      <c r="DT8" s="2" t="s">
        <v>224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166</v>
      </c>
      <c r="ED8" s="2" t="s">
        <v>129</v>
      </c>
      <c r="EE8" s="2" t="s">
        <v>225</v>
      </c>
      <c r="EF8" s="2" t="s">
        <v>132</v>
      </c>
      <c r="EG8" s="2" t="s">
        <v>143</v>
      </c>
      <c r="EH8" s="2" t="s">
        <v>132</v>
      </c>
      <c r="EI8" s="4">
        <v>1</v>
      </c>
      <c r="EJ8" s="8">
        <v>55.2</v>
      </c>
      <c r="EK8" s="4"/>
      <c r="EL8" s="8"/>
      <c r="EM8" s="7"/>
      <c r="EN8" s="7"/>
      <c r="EO8" s="2" t="s">
        <v>141</v>
      </c>
      <c r="EP8" s="2" t="s">
        <v>129</v>
      </c>
      <c r="EQ8" s="2" t="s">
        <v>153</v>
      </c>
      <c r="ER8" s="2" t="s">
        <v>226</v>
      </c>
      <c r="ES8" s="2" t="s">
        <v>143</v>
      </c>
      <c r="ET8" s="2" t="s">
        <v>132</v>
      </c>
      <c r="EU8" s="4">
        <v>1</v>
      </c>
      <c r="EV8" s="8">
        <v>99.99</v>
      </c>
      <c r="EW8" s="4"/>
      <c r="EX8" s="8"/>
      <c r="EY8" s="7"/>
      <c r="EZ8" s="7"/>
      <c r="FA8" s="2" t="s">
        <v>141</v>
      </c>
      <c r="FB8" s="2" t="s">
        <v>129</v>
      </c>
      <c r="FC8" s="2" t="s">
        <v>138</v>
      </c>
      <c r="FD8" s="2" t="s">
        <v>227</v>
      </c>
      <c r="FE8" s="2" t="s">
        <v>143</v>
      </c>
      <c r="FF8" s="2" t="s">
        <v>132</v>
      </c>
      <c r="FG8" s="4">
        <v>2</v>
      </c>
      <c r="FH8" s="8">
        <v>107.14</v>
      </c>
      <c r="FI8" s="4"/>
      <c r="FJ8" s="8"/>
      <c r="FK8" s="7"/>
      <c r="FL8" s="7"/>
      <c r="FM8" s="2" t="s">
        <v>141</v>
      </c>
      <c r="FN8" s="2" t="s">
        <v>129</v>
      </c>
      <c r="FO8" s="2" t="s">
        <v>156</v>
      </c>
      <c r="FP8" s="2" t="s">
        <v>228</v>
      </c>
      <c r="FQ8" s="2" t="s">
        <v>143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158</v>
      </c>
      <c r="GB8" s="2" t="s">
        <v>229</v>
      </c>
      <c r="GC8" s="2" t="s">
        <v>143</v>
      </c>
      <c r="GD8" s="2" t="s">
        <v>132</v>
      </c>
      <c r="GE8" s="4">
        <v>7</v>
      </c>
      <c r="GF8" s="8">
        <v>364.49</v>
      </c>
      <c r="GG8" s="4"/>
      <c r="GH8" s="8"/>
      <c r="GI8" s="7"/>
      <c r="GJ8" s="7"/>
      <c r="GK8" s="2" t="s">
        <v>141</v>
      </c>
      <c r="GL8" s="2" t="s">
        <v>129</v>
      </c>
      <c r="GM8" s="2" t="s">
        <v>230</v>
      </c>
      <c r="GN8" s="2" t="s">
        <v>231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162</v>
      </c>
      <c r="GZ8" s="2" t="s">
        <v>132</v>
      </c>
      <c r="HA8" s="2" t="s">
        <v>143</v>
      </c>
      <c r="HB8" s="2" t="s">
        <v>132</v>
      </c>
      <c r="HC8" s="4">
        <v>1</v>
      </c>
      <c r="HD8" s="8">
        <v>53.57</v>
      </c>
      <c r="HE8" s="4"/>
      <c r="HF8" s="8"/>
      <c r="HG8" s="7"/>
      <c r="HH8" s="7"/>
      <c r="HI8" s="2" t="s">
        <v>141</v>
      </c>
      <c r="HJ8" s="2" t="s">
        <v>129</v>
      </c>
      <c r="HK8" s="2" t="s">
        <v>232</v>
      </c>
      <c r="HL8" s="2" t="s">
        <v>233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129</v>
      </c>
      <c r="HW8" s="2" t="s">
        <v>132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165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166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1</v>
      </c>
      <c r="IZ8" s="8">
        <v>92.4</v>
      </c>
      <c r="JA8" s="4"/>
      <c r="JB8" s="8"/>
      <c r="JC8" s="7"/>
      <c r="JD8" s="7"/>
      <c r="JE8" s="2" t="s">
        <v>141</v>
      </c>
      <c r="JF8" s="2" t="s">
        <v>129</v>
      </c>
      <c r="JG8" s="2" t="s">
        <v>167</v>
      </c>
      <c r="JH8" s="2" t="s">
        <v>234</v>
      </c>
      <c r="JI8" s="2" t="s">
        <v>143</v>
      </c>
      <c r="JJ8" s="2" t="s">
        <v>132</v>
      </c>
      <c r="JK8" s="4">
        <v>1</v>
      </c>
      <c r="JL8" s="8">
        <v>53.57</v>
      </c>
      <c r="JM8" s="4"/>
      <c r="JN8" s="8"/>
      <c r="JO8" s="7"/>
      <c r="JP8" s="7"/>
      <c r="JQ8" s="2" t="s">
        <v>141</v>
      </c>
      <c r="JR8" s="2" t="s">
        <v>129</v>
      </c>
      <c r="JS8" s="2" t="s">
        <v>221</v>
      </c>
      <c r="JT8" s="2" t="s">
        <v>235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141</v>
      </c>
      <c r="KD8" s="2" t="s">
        <v>129</v>
      </c>
      <c r="KE8" s="2" t="s">
        <v>236</v>
      </c>
      <c r="KF8" s="2" t="s">
        <v>237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172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172</v>
      </c>
      <c r="LB8" s="2" t="s">
        <v>129</v>
      </c>
      <c r="LC8" s="2" t="s">
        <v>132</v>
      </c>
      <c r="LD8" s="2" t="s">
        <v>132</v>
      </c>
      <c r="LE8" s="2" t="s">
        <v>143</v>
      </c>
      <c r="LF8" s="2" t="s">
        <v>132</v>
      </c>
      <c r="LG8" s="4"/>
      <c r="LH8" s="8"/>
      <c r="LI8" s="4"/>
      <c r="LJ8" s="8"/>
      <c r="LK8" s="7"/>
      <c r="LL8" s="7"/>
      <c r="LM8" s="2" t="s">
        <v>164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173</v>
      </c>
      <c r="MM8" s="2" t="s">
        <v>238</v>
      </c>
      <c r="MN8" s="2" t="s">
        <v>236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172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172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172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172</v>
      </c>
      <c r="OT8" s="2" t="s">
        <v>176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165</v>
      </c>
      <c r="PF8" s="2" t="s">
        <v>129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176</v>
      </c>
      <c r="PS8" s="2" t="s">
        <v>177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165</v>
      </c>
      <c r="QP8" s="2" t="s">
        <v>176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172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178</v>
      </c>
      <c r="RG8" s="4"/>
      <c r="RH8" s="8"/>
      <c r="RI8" s="4"/>
      <c r="RJ8" s="8"/>
      <c r="RK8" s="7"/>
      <c r="RL8" s="7"/>
      <c r="RM8" s="2" t="s">
        <v>141</v>
      </c>
      <c r="RN8" s="2" t="s">
        <v>176</v>
      </c>
      <c r="RO8" s="2" t="s">
        <v>179</v>
      </c>
      <c r="RP8" s="2" t="s">
        <v>239</v>
      </c>
      <c r="RQ8" s="2" t="s">
        <v>143</v>
      </c>
      <c r="RR8" s="2" t="s">
        <v>132</v>
      </c>
    </row>
    <row r="9">
      <c r="A9" s="2" t="s">
        <v>240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127</v>
      </c>
      <c r="K9" s="2" t="s">
        <v>243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244</v>
      </c>
      <c r="T9" s="2" t="s">
        <v>132</v>
      </c>
      <c r="U9" s="2" t="s">
        <v>134</v>
      </c>
      <c r="V9" s="2" t="s">
        <v>135</v>
      </c>
      <c r="W9" s="2" t="s">
        <v>245</v>
      </c>
      <c r="X9" s="2" t="s">
        <v>246</v>
      </c>
      <c r="Y9" s="2" t="s">
        <v>247</v>
      </c>
      <c r="Z9" s="4">
        <v>225</v>
      </c>
      <c r="AA9" s="4">
        <f>=ROUNDDOWN(4.6875,0)</f>
      </c>
      <c r="AB9" s="5">
        <v>48</v>
      </c>
      <c r="AC9" s="2" t="s">
        <v>248</v>
      </c>
      <c r="AD9" s="4">
        <v>500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385</v>
      </c>
      <c r="AQ9" s="8">
        <v>17509.7</v>
      </c>
      <c r="AR9" s="4"/>
      <c r="AS9" s="8"/>
      <c r="AT9" s="7"/>
      <c r="AU9" s="7"/>
      <c r="AV9" s="4">
        <v>385</v>
      </c>
      <c r="AW9" s="8">
        <v>17509.7</v>
      </c>
      <c r="AX9" s="4"/>
      <c r="AY9" s="8"/>
      <c r="AZ9" s="7"/>
      <c r="BA9" s="7"/>
      <c r="BB9" s="7">
        <v>1</v>
      </c>
      <c r="BC9" s="4">
        <v>385</v>
      </c>
      <c r="BD9" s="8">
        <v>17509.7</v>
      </c>
      <c r="BE9" s="4"/>
      <c r="BF9" s="8"/>
      <c r="BG9" s="7"/>
      <c r="BH9" s="7"/>
      <c r="BI9" s="7">
        <v>1</v>
      </c>
      <c r="BJ9" s="4">
        <v>385</v>
      </c>
      <c r="BK9" s="8">
        <v>17509.7</v>
      </c>
      <c r="BL9" s="2" t="s">
        <v>249</v>
      </c>
      <c r="BM9" s="7">
        <v>1</v>
      </c>
      <c r="BN9" s="7">
        <v>1</v>
      </c>
      <c r="BO9" s="4">
        <v>57</v>
      </c>
      <c r="BP9" s="8">
        <v>2732.25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250</v>
      </c>
      <c r="BY9" s="2" t="s">
        <v>143</v>
      </c>
      <c r="BZ9" s="2" t="s">
        <v>132</v>
      </c>
      <c r="CA9" s="4">
        <v>182</v>
      </c>
      <c r="CB9" s="8">
        <v>7407.03</v>
      </c>
      <c r="CC9" s="4"/>
      <c r="CD9" s="8"/>
      <c r="CE9" s="7"/>
      <c r="CF9" s="7"/>
      <c r="CG9" s="2" t="s">
        <v>141</v>
      </c>
      <c r="CH9" s="2" t="s">
        <v>129</v>
      </c>
      <c r="CI9" s="2" t="s">
        <v>251</v>
      </c>
      <c r="CJ9" s="2" t="s">
        <v>252</v>
      </c>
      <c r="CK9" s="2" t="s">
        <v>143</v>
      </c>
      <c r="CL9" s="2" t="s">
        <v>132</v>
      </c>
      <c r="CM9" s="4"/>
      <c r="CN9" s="8"/>
      <c r="CO9" s="4"/>
      <c r="CP9" s="8"/>
      <c r="CQ9" s="7"/>
      <c r="CR9" s="7"/>
      <c r="CS9" s="2" t="s">
        <v>141</v>
      </c>
      <c r="CT9" s="2" t="s">
        <v>129</v>
      </c>
      <c r="CU9" s="2" t="s">
        <v>253</v>
      </c>
      <c r="CV9" s="2" t="s">
        <v>254</v>
      </c>
      <c r="CW9" s="2" t="s">
        <v>143</v>
      </c>
      <c r="CX9" s="2" t="s">
        <v>132</v>
      </c>
      <c r="CY9" s="4">
        <v>21</v>
      </c>
      <c r="CZ9" s="8">
        <v>951.93</v>
      </c>
      <c r="DA9" s="4"/>
      <c r="DB9" s="8"/>
      <c r="DC9" s="7"/>
      <c r="DD9" s="7"/>
      <c r="DE9" s="2" t="s">
        <v>141</v>
      </c>
      <c r="DF9" s="2" t="s">
        <v>129</v>
      </c>
      <c r="DG9" s="2" t="s">
        <v>247</v>
      </c>
      <c r="DH9" s="2" t="s">
        <v>255</v>
      </c>
      <c r="DI9" s="2" t="s">
        <v>143</v>
      </c>
      <c r="DJ9" s="2" t="s">
        <v>132</v>
      </c>
      <c r="DK9" s="4">
        <v>78</v>
      </c>
      <c r="DL9" s="8">
        <v>4053.66</v>
      </c>
      <c r="DM9" s="4"/>
      <c r="DN9" s="8"/>
      <c r="DO9" s="7"/>
      <c r="DP9" s="7"/>
      <c r="DQ9" s="2" t="s">
        <v>141</v>
      </c>
      <c r="DR9" s="2" t="s">
        <v>129</v>
      </c>
      <c r="DS9" s="2" t="s">
        <v>256</v>
      </c>
      <c r="DT9" s="2" t="s">
        <v>257</v>
      </c>
      <c r="DU9" s="2" t="s">
        <v>143</v>
      </c>
      <c r="DV9" s="2" t="s">
        <v>132</v>
      </c>
      <c r="DW9" s="4">
        <v>15</v>
      </c>
      <c r="DX9" s="8">
        <v>742.35</v>
      </c>
      <c r="DY9" s="4"/>
      <c r="DZ9" s="8"/>
      <c r="EA9" s="7"/>
      <c r="EB9" s="7"/>
      <c r="EC9" s="2" t="s">
        <v>141</v>
      </c>
      <c r="ED9" s="2" t="s">
        <v>129</v>
      </c>
      <c r="EE9" s="2" t="s">
        <v>258</v>
      </c>
      <c r="EF9" s="2" t="s">
        <v>259</v>
      </c>
      <c r="EG9" s="2" t="s">
        <v>143</v>
      </c>
      <c r="EH9" s="2" t="s">
        <v>132</v>
      </c>
      <c r="EI9" s="4">
        <v>3</v>
      </c>
      <c r="EJ9" s="8">
        <v>163.32</v>
      </c>
      <c r="EK9" s="4"/>
      <c r="EL9" s="8"/>
      <c r="EM9" s="7"/>
      <c r="EN9" s="7"/>
      <c r="EO9" s="2" t="s">
        <v>141</v>
      </c>
      <c r="EP9" s="2" t="s">
        <v>129</v>
      </c>
      <c r="EQ9" s="2" t="s">
        <v>260</v>
      </c>
      <c r="ER9" s="2" t="s">
        <v>261</v>
      </c>
      <c r="ES9" s="2" t="s">
        <v>143</v>
      </c>
      <c r="ET9" s="2" t="s">
        <v>132</v>
      </c>
      <c r="EU9" s="4">
        <v>1</v>
      </c>
      <c r="EV9" s="8">
        <v>76.99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262</v>
      </c>
      <c r="FD9" s="2" t="s">
        <v>170</v>
      </c>
      <c r="FE9" s="2" t="s">
        <v>143</v>
      </c>
      <c r="FF9" s="2" t="s">
        <v>132</v>
      </c>
      <c r="FG9" s="4">
        <v>5</v>
      </c>
      <c r="FH9" s="8">
        <v>227.2</v>
      </c>
      <c r="FI9" s="4"/>
      <c r="FJ9" s="8"/>
      <c r="FK9" s="7"/>
      <c r="FL9" s="7"/>
      <c r="FM9" s="2" t="s">
        <v>141</v>
      </c>
      <c r="FN9" s="2" t="s">
        <v>129</v>
      </c>
      <c r="FO9" s="2" t="s">
        <v>263</v>
      </c>
      <c r="FP9" s="2" t="s">
        <v>264</v>
      </c>
      <c r="FQ9" s="2" t="s">
        <v>143</v>
      </c>
      <c r="FR9" s="2" t="s">
        <v>132</v>
      </c>
      <c r="FS9" s="4">
        <v>4</v>
      </c>
      <c r="FT9" s="8">
        <v>207.88</v>
      </c>
      <c r="FU9" s="4"/>
      <c r="FV9" s="8"/>
      <c r="FW9" s="7"/>
      <c r="FX9" s="7"/>
      <c r="FY9" s="2" t="s">
        <v>141</v>
      </c>
      <c r="FZ9" s="2" t="s">
        <v>129</v>
      </c>
      <c r="GA9" s="2" t="s">
        <v>253</v>
      </c>
      <c r="GB9" s="2" t="s">
        <v>211</v>
      </c>
      <c r="GC9" s="2" t="s">
        <v>143</v>
      </c>
      <c r="GD9" s="2" t="s">
        <v>132</v>
      </c>
      <c r="GE9" s="4">
        <v>8</v>
      </c>
      <c r="GF9" s="8">
        <v>415.76</v>
      </c>
      <c r="GG9" s="4"/>
      <c r="GH9" s="8"/>
      <c r="GI9" s="7"/>
      <c r="GJ9" s="7"/>
      <c r="GK9" s="2" t="s">
        <v>141</v>
      </c>
      <c r="GL9" s="2" t="s">
        <v>129</v>
      </c>
      <c r="GM9" s="2" t="s">
        <v>253</v>
      </c>
      <c r="GN9" s="2" t="s">
        <v>211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162</v>
      </c>
      <c r="GZ9" s="2" t="s">
        <v>132</v>
      </c>
      <c r="HA9" s="2" t="s">
        <v>143</v>
      </c>
      <c r="HB9" s="2" t="s">
        <v>132</v>
      </c>
      <c r="HC9" s="4">
        <v>4</v>
      </c>
      <c r="HD9" s="8">
        <v>181.76</v>
      </c>
      <c r="HE9" s="4"/>
      <c r="HF9" s="8"/>
      <c r="HG9" s="7"/>
      <c r="HH9" s="7"/>
      <c r="HI9" s="2" t="s">
        <v>141</v>
      </c>
      <c r="HJ9" s="2" t="s">
        <v>129</v>
      </c>
      <c r="HK9" s="2" t="s">
        <v>265</v>
      </c>
      <c r="HL9" s="2" t="s">
        <v>266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129</v>
      </c>
      <c r="HW9" s="2" t="s">
        <v>132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165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>
        <v>2</v>
      </c>
      <c r="IN9" s="8">
        <v>90.88</v>
      </c>
      <c r="IO9" s="4"/>
      <c r="IP9" s="8"/>
      <c r="IQ9" s="7"/>
      <c r="IR9" s="7"/>
      <c r="IS9" s="2" t="s">
        <v>141</v>
      </c>
      <c r="IT9" s="2" t="s">
        <v>129</v>
      </c>
      <c r="IU9" s="2" t="s">
        <v>170</v>
      </c>
      <c r="IV9" s="2" t="s">
        <v>267</v>
      </c>
      <c r="IW9" s="2" t="s">
        <v>143</v>
      </c>
      <c r="IX9" s="2" t="s">
        <v>132</v>
      </c>
      <c r="IY9" s="4">
        <v>1</v>
      </c>
      <c r="IZ9" s="8">
        <v>76.51</v>
      </c>
      <c r="JA9" s="4"/>
      <c r="JB9" s="8"/>
      <c r="JC9" s="7"/>
      <c r="JD9" s="7"/>
      <c r="JE9" s="2" t="s">
        <v>141</v>
      </c>
      <c r="JF9" s="2" t="s">
        <v>129</v>
      </c>
      <c r="JG9" s="2" t="s">
        <v>167</v>
      </c>
      <c r="JH9" s="2" t="s">
        <v>268</v>
      </c>
      <c r="JI9" s="2" t="s">
        <v>143</v>
      </c>
      <c r="JJ9" s="2" t="s">
        <v>132</v>
      </c>
      <c r="JK9" s="4">
        <v>1</v>
      </c>
      <c r="JL9" s="8">
        <v>45.44</v>
      </c>
      <c r="JM9" s="4"/>
      <c r="JN9" s="8"/>
      <c r="JO9" s="7"/>
      <c r="JP9" s="7"/>
      <c r="JQ9" s="2" t="s">
        <v>141</v>
      </c>
      <c r="JR9" s="2" t="s">
        <v>129</v>
      </c>
      <c r="JS9" s="2" t="s">
        <v>253</v>
      </c>
      <c r="JT9" s="2" t="s">
        <v>267</v>
      </c>
      <c r="JU9" s="2" t="s">
        <v>143</v>
      </c>
      <c r="JV9" s="2" t="s">
        <v>132</v>
      </c>
      <c r="JW9" s="4">
        <v>1</v>
      </c>
      <c r="JX9" s="8">
        <v>44.18</v>
      </c>
      <c r="JY9" s="4"/>
      <c r="JZ9" s="8"/>
      <c r="KA9" s="7"/>
      <c r="KB9" s="7"/>
      <c r="KC9" s="2" t="s">
        <v>141</v>
      </c>
      <c r="KD9" s="2" t="s">
        <v>129</v>
      </c>
      <c r="KE9" s="2" t="s">
        <v>253</v>
      </c>
      <c r="KF9" s="2" t="s">
        <v>269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172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172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>
        <v>2</v>
      </c>
      <c r="LH9" s="8">
        <v>92.56</v>
      </c>
      <c r="LI9" s="4"/>
      <c r="LJ9" s="8"/>
      <c r="LK9" s="7"/>
      <c r="LL9" s="7"/>
      <c r="LM9" s="2" t="s">
        <v>164</v>
      </c>
      <c r="LN9" s="2" t="s">
        <v>129</v>
      </c>
      <c r="LO9" s="2" t="s">
        <v>270</v>
      </c>
      <c r="LP9" s="2" t="s">
        <v>271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173</v>
      </c>
      <c r="MM9" s="2" t="s">
        <v>272</v>
      </c>
      <c r="MN9" s="2" t="s">
        <v>273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172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172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172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172</v>
      </c>
      <c r="OT9" s="2" t="s">
        <v>176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165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176</v>
      </c>
      <c r="PS9" s="2" t="s">
        <v>177</v>
      </c>
      <c r="PT9" s="2" t="s">
        <v>274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172</v>
      </c>
      <c r="QP9" s="2" t="s">
        <v>176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172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178</v>
      </c>
      <c r="RG9" s="4"/>
      <c r="RH9" s="8"/>
      <c r="RI9" s="4"/>
      <c r="RJ9" s="8"/>
      <c r="RK9" s="7"/>
      <c r="RL9" s="7"/>
      <c r="RM9" s="2" t="s">
        <v>141</v>
      </c>
      <c r="RN9" s="2" t="s">
        <v>176</v>
      </c>
      <c r="RO9" s="2" t="s">
        <v>275</v>
      </c>
      <c r="RP9" s="2" t="s">
        <v>276</v>
      </c>
      <c r="RQ9" s="2" t="s">
        <v>143</v>
      </c>
      <c r="RR9" s="2" t="s">
        <v>132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136</v>
      </c>
      <c r="X10" s="2" t="s">
        <v>246</v>
      </c>
      <c r="Y10" s="2" t="s">
        <v>196</v>
      </c>
      <c r="Z10" s="4">
        <v>259</v>
      </c>
      <c r="AA10" s="4">
        <f>=ROUNDDOWN(9.59259259259259,0)</f>
      </c>
      <c r="AB10" s="5">
        <v>27</v>
      </c>
      <c r="AC10" s="2" t="s">
        <v>281</v>
      </c>
      <c r="AD10" s="4">
        <v>100</v>
      </c>
      <c r="AE10" s="4">
        <v>300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290</v>
      </c>
      <c r="AQ10" s="8">
        <v>14974.77</v>
      </c>
      <c r="AR10" s="4"/>
      <c r="AS10" s="8"/>
      <c r="AT10" s="7"/>
      <c r="AU10" s="7"/>
      <c r="AV10" s="4">
        <v>290</v>
      </c>
      <c r="AW10" s="8">
        <v>14974.77</v>
      </c>
      <c r="AX10" s="4"/>
      <c r="AY10" s="8"/>
      <c r="AZ10" s="7"/>
      <c r="BA10" s="7"/>
      <c r="BB10" s="7">
        <v>1</v>
      </c>
      <c r="BC10" s="4">
        <v>290</v>
      </c>
      <c r="BD10" s="8">
        <v>14974.77</v>
      </c>
      <c r="BE10" s="4"/>
      <c r="BF10" s="8"/>
      <c r="BG10" s="7"/>
      <c r="BH10" s="7"/>
      <c r="BI10" s="7">
        <v>1</v>
      </c>
      <c r="BJ10" s="4">
        <v>290</v>
      </c>
      <c r="BK10" s="8">
        <v>14974.77</v>
      </c>
      <c r="BL10" s="2" t="s">
        <v>282</v>
      </c>
      <c r="BM10" s="7">
        <v>1</v>
      </c>
      <c r="BN10" s="7">
        <v>1</v>
      </c>
      <c r="BO10" s="4">
        <v>151</v>
      </c>
      <c r="BP10" s="8">
        <v>7572.34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283</v>
      </c>
      <c r="BY10" s="2" t="s">
        <v>143</v>
      </c>
      <c r="BZ10" s="2" t="s">
        <v>132</v>
      </c>
      <c r="CA10" s="4">
        <v>18</v>
      </c>
      <c r="CB10" s="8">
        <v>734.29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194</v>
      </c>
      <c r="CJ10" s="2" t="s">
        <v>284</v>
      </c>
      <c r="CK10" s="2" t="s">
        <v>143</v>
      </c>
      <c r="CL10" s="2" t="s">
        <v>132</v>
      </c>
      <c r="CM10" s="4">
        <v>37</v>
      </c>
      <c r="CN10" s="8">
        <v>2005.4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285</v>
      </c>
      <c r="CV10" s="2" t="s">
        <v>286</v>
      </c>
      <c r="CW10" s="2" t="s">
        <v>143</v>
      </c>
      <c r="CX10" s="2" t="s">
        <v>132</v>
      </c>
      <c r="CY10" s="4">
        <v>10</v>
      </c>
      <c r="CZ10" s="8">
        <v>499.22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196</v>
      </c>
      <c r="DH10" s="2" t="s">
        <v>287</v>
      </c>
      <c r="DI10" s="2" t="s">
        <v>143</v>
      </c>
      <c r="DJ10" s="2" t="s">
        <v>132</v>
      </c>
      <c r="DK10" s="4">
        <v>39</v>
      </c>
      <c r="DL10" s="8">
        <v>2079.87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288</v>
      </c>
      <c r="DT10" s="2" t="s">
        <v>289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166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196</v>
      </c>
      <c r="ER10" s="2" t="s">
        <v>290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196</v>
      </c>
      <c r="FD10" s="2" t="s">
        <v>291</v>
      </c>
      <c r="FE10" s="2" t="s">
        <v>143</v>
      </c>
      <c r="FF10" s="2" t="s">
        <v>132</v>
      </c>
      <c r="FG10" s="4">
        <v>6</v>
      </c>
      <c r="FH10" s="8">
        <v>283.68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156</v>
      </c>
      <c r="FP10" s="2" t="s">
        <v>292</v>
      </c>
      <c r="FQ10" s="2" t="s">
        <v>143</v>
      </c>
      <c r="FR10" s="2" t="s">
        <v>132</v>
      </c>
      <c r="FS10" s="4">
        <v>4</v>
      </c>
      <c r="FT10" s="8">
        <v>216.32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138</v>
      </c>
      <c r="GB10" s="2" t="s">
        <v>293</v>
      </c>
      <c r="GC10" s="2" t="s">
        <v>143</v>
      </c>
      <c r="GD10" s="2" t="s">
        <v>132</v>
      </c>
      <c r="GE10" s="4">
        <v>9</v>
      </c>
      <c r="GF10" s="8">
        <v>486.72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204</v>
      </c>
      <c r="GN10" s="2" t="s">
        <v>294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251</v>
      </c>
      <c r="GZ10" s="2" t="s">
        <v>236</v>
      </c>
      <c r="HA10" s="2" t="s">
        <v>143</v>
      </c>
      <c r="HB10" s="2" t="s">
        <v>132</v>
      </c>
      <c r="HC10" s="4"/>
      <c r="HD10" s="8"/>
      <c r="HE10" s="4"/>
      <c r="HF10" s="8"/>
      <c r="HG10" s="7"/>
      <c r="HH10" s="7"/>
      <c r="HI10" s="2" t="s">
        <v>141</v>
      </c>
      <c r="HJ10" s="2" t="s">
        <v>129</v>
      </c>
      <c r="HK10" s="2" t="s">
        <v>295</v>
      </c>
      <c r="HL10" s="2" t="s">
        <v>296</v>
      </c>
      <c r="HM10" s="2" t="s">
        <v>143</v>
      </c>
      <c r="HN10" s="2" t="s">
        <v>132</v>
      </c>
      <c r="HO10" s="4">
        <v>4</v>
      </c>
      <c r="HP10" s="8">
        <v>175.12</v>
      </c>
      <c r="HQ10" s="4"/>
      <c r="HR10" s="8"/>
      <c r="HS10" s="7"/>
      <c r="HT10" s="7"/>
      <c r="HU10" s="2" t="s">
        <v>141</v>
      </c>
      <c r="HV10" s="2" t="s">
        <v>129</v>
      </c>
      <c r="HW10" s="2" t="s">
        <v>297</v>
      </c>
      <c r="HX10" s="2" t="s">
        <v>298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165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141</v>
      </c>
      <c r="IT10" s="2" t="s">
        <v>129</v>
      </c>
      <c r="IU10" s="2" t="s">
        <v>288</v>
      </c>
      <c r="IV10" s="2" t="s">
        <v>202</v>
      </c>
      <c r="IW10" s="2" t="s">
        <v>143</v>
      </c>
      <c r="IX10" s="2" t="s">
        <v>132</v>
      </c>
      <c r="IY10" s="4">
        <v>7</v>
      </c>
      <c r="IZ10" s="8">
        <v>629.93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167</v>
      </c>
      <c r="JH10" s="2" t="s">
        <v>299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300</v>
      </c>
      <c r="JT10" s="2" t="s">
        <v>202</v>
      </c>
      <c r="JU10" s="2" t="s">
        <v>143</v>
      </c>
      <c r="JV10" s="2" t="s">
        <v>132</v>
      </c>
      <c r="JW10" s="4"/>
      <c r="JX10" s="8"/>
      <c r="JY10" s="4"/>
      <c r="JZ10" s="8"/>
      <c r="KA10" s="7"/>
      <c r="KB10" s="7"/>
      <c r="KC10" s="2" t="s">
        <v>141</v>
      </c>
      <c r="KD10" s="2" t="s">
        <v>129</v>
      </c>
      <c r="KE10" s="2" t="s">
        <v>236</v>
      </c>
      <c r="KF10" s="2" t="s">
        <v>298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172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3</v>
      </c>
      <c r="LH10" s="8">
        <v>144.45</v>
      </c>
      <c r="LI10" s="4"/>
      <c r="LJ10" s="8"/>
      <c r="LK10" s="7"/>
      <c r="LL10" s="7"/>
      <c r="LM10" s="2" t="s">
        <v>164</v>
      </c>
      <c r="LN10" s="2" t="s">
        <v>129</v>
      </c>
      <c r="LO10" s="2" t="s">
        <v>270</v>
      </c>
      <c r="LP10" s="2" t="s">
        <v>301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173</v>
      </c>
      <c r="MM10" s="2" t="s">
        <v>302</v>
      </c>
      <c r="MN10" s="2" t="s">
        <v>303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172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172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175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172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172</v>
      </c>
      <c r="OT10" s="2" t="s">
        <v>176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165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176</v>
      </c>
      <c r="PS10" s="2" t="s">
        <v>304</v>
      </c>
      <c r="PT10" s="2" t="s">
        <v>305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165</v>
      </c>
      <c r="QP10" s="2" t="s">
        <v>176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172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178</v>
      </c>
      <c r="RG10" s="4"/>
      <c r="RH10" s="8"/>
      <c r="RI10" s="4"/>
      <c r="RJ10" s="8"/>
      <c r="RK10" s="7"/>
      <c r="RL10" s="7"/>
      <c r="RM10" s="2" t="s">
        <v>141</v>
      </c>
      <c r="RN10" s="2" t="s">
        <v>176</v>
      </c>
      <c r="RO10" s="2" t="s">
        <v>306</v>
      </c>
      <c r="RP10" s="2" t="s">
        <v>307</v>
      </c>
      <c r="RQ10" s="2" t="s">
        <v>143</v>
      </c>
      <c r="RR10" s="2" t="s">
        <v>132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310</v>
      </c>
      <c r="H11" s="2" t="s">
        <v>311</v>
      </c>
      <c r="I11" s="2" t="s">
        <v>312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218</v>
      </c>
      <c r="Q11" s="2" t="s">
        <v>131</v>
      </c>
      <c r="R11" s="2" t="s">
        <v>132</v>
      </c>
      <c r="S11" s="2" t="s">
        <v>314</v>
      </c>
      <c r="T11" s="2" t="s">
        <v>132</v>
      </c>
      <c r="U11" s="2" t="s">
        <v>315</v>
      </c>
      <c r="V11" s="2" t="s">
        <v>135</v>
      </c>
      <c r="W11" s="2" t="s">
        <v>136</v>
      </c>
      <c r="X11" s="2" t="s">
        <v>132</v>
      </c>
      <c r="Y11" s="2" t="s">
        <v>316</v>
      </c>
      <c r="Z11" s="4">
        <v>79</v>
      </c>
      <c r="AA11" s="4">
        <f>=ROUNDDOWN(5.26666666666667,0)</f>
      </c>
      <c r="AB11" s="5">
        <v>15</v>
      </c>
      <c r="AC11" s="2" t="s">
        <v>281</v>
      </c>
      <c r="AD11" s="4">
        <v>100</v>
      </c>
      <c r="AE11" s="4">
        <v>500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121</v>
      </c>
      <c r="AQ11" s="8">
        <v>5685.67</v>
      </c>
      <c r="AR11" s="4"/>
      <c r="AS11" s="8"/>
      <c r="AT11" s="7"/>
      <c r="AU11" s="7"/>
      <c r="AV11" s="4">
        <v>121</v>
      </c>
      <c r="AW11" s="8">
        <v>5685.67</v>
      </c>
      <c r="AX11" s="4"/>
      <c r="AY11" s="8"/>
      <c r="AZ11" s="7"/>
      <c r="BA11" s="7"/>
      <c r="BB11" s="7">
        <v>1</v>
      </c>
      <c r="BC11" s="4">
        <v>262</v>
      </c>
      <c r="BD11" s="8">
        <v>12423.19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0.4577</v>
      </c>
      <c r="BJ11" s="4">
        <v>121</v>
      </c>
      <c r="BK11" s="8">
        <v>5685.67</v>
      </c>
      <c r="BL11" s="2" t="s">
        <v>317</v>
      </c>
      <c r="BM11" s="7">
        <v>1</v>
      </c>
      <c r="BN11" s="7">
        <v>1</v>
      </c>
      <c r="BO11" s="4">
        <v>21</v>
      </c>
      <c r="BP11" s="8">
        <v>973.98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318</v>
      </c>
      <c r="BY11" s="2" t="s">
        <v>143</v>
      </c>
      <c r="BZ11" s="2" t="s">
        <v>132</v>
      </c>
      <c r="CA11" s="4">
        <v>24</v>
      </c>
      <c r="CB11" s="8">
        <v>902.96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319</v>
      </c>
      <c r="CJ11" s="2" t="s">
        <v>320</v>
      </c>
      <c r="CK11" s="2" t="s">
        <v>143</v>
      </c>
      <c r="CL11" s="2" t="s">
        <v>132</v>
      </c>
      <c r="CM11" s="4">
        <v>17</v>
      </c>
      <c r="CN11" s="8">
        <v>867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319</v>
      </c>
      <c r="CV11" s="2" t="s">
        <v>321</v>
      </c>
      <c r="CW11" s="2" t="s">
        <v>143</v>
      </c>
      <c r="CX11" s="2" t="s">
        <v>132</v>
      </c>
      <c r="CY11" s="4">
        <v>22</v>
      </c>
      <c r="CZ11" s="8">
        <v>1045.58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322</v>
      </c>
      <c r="DH11" s="2" t="s">
        <v>323</v>
      </c>
      <c r="DI11" s="2" t="s">
        <v>143</v>
      </c>
      <c r="DJ11" s="2" t="s">
        <v>132</v>
      </c>
      <c r="DK11" s="4">
        <v>17</v>
      </c>
      <c r="DL11" s="8">
        <v>901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324</v>
      </c>
      <c r="DT11" s="2" t="s">
        <v>195</v>
      </c>
      <c r="DU11" s="2" t="s">
        <v>143</v>
      </c>
      <c r="DV11" s="2" t="s">
        <v>132</v>
      </c>
      <c r="DW11" s="4">
        <v>4</v>
      </c>
      <c r="DX11" s="8">
        <v>228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325</v>
      </c>
      <c r="EF11" s="2" t="s">
        <v>326</v>
      </c>
      <c r="EG11" s="2" t="s">
        <v>143</v>
      </c>
      <c r="EH11" s="2" t="s">
        <v>132</v>
      </c>
      <c r="EI11" s="4">
        <v>6</v>
      </c>
      <c r="EJ11" s="8">
        <v>311.94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327</v>
      </c>
      <c r="ER11" s="2" t="s">
        <v>328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322</v>
      </c>
      <c r="FD11" s="2" t="s">
        <v>329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156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129</v>
      </c>
      <c r="GA11" s="2" t="s">
        <v>330</v>
      </c>
      <c r="GB11" s="2" t="s">
        <v>331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176</v>
      </c>
      <c r="GM11" s="2" t="s">
        <v>328</v>
      </c>
      <c r="GN11" s="2" t="s">
        <v>320</v>
      </c>
      <c r="GO11" s="2" t="s">
        <v>143</v>
      </c>
      <c r="GP11" s="2" t="s">
        <v>132</v>
      </c>
      <c r="GQ11" s="4">
        <v>9</v>
      </c>
      <c r="GR11" s="8">
        <v>406.44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332</v>
      </c>
      <c r="GZ11" s="2" t="s">
        <v>333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141</v>
      </c>
      <c r="HJ11" s="2" t="s">
        <v>129</v>
      </c>
      <c r="HK11" s="2" t="s">
        <v>206</v>
      </c>
      <c r="HL11" s="2" t="s">
        <v>334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335</v>
      </c>
      <c r="HX11" s="2" t="s">
        <v>336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165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337</v>
      </c>
      <c r="IV11" s="2" t="s">
        <v>306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167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338</v>
      </c>
      <c r="JT11" s="2" t="s">
        <v>339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141</v>
      </c>
      <c r="KD11" s="2" t="s">
        <v>129</v>
      </c>
      <c r="KE11" s="2" t="s">
        <v>210</v>
      </c>
      <c r="KF11" s="2" t="s">
        <v>340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172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172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164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173</v>
      </c>
      <c r="MM11" s="2" t="s">
        <v>320</v>
      </c>
      <c r="MN11" s="2" t="s">
        <v>341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172</v>
      </c>
      <c r="MX11" s="2" t="s">
        <v>129</v>
      </c>
      <c r="MY11" s="2" t="s">
        <v>132</v>
      </c>
      <c r="MZ11" s="2" t="s">
        <v>132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172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172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172</v>
      </c>
      <c r="OT11" s="2" t="s">
        <v>176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165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176</v>
      </c>
      <c r="PS11" s="2" t="s">
        <v>212</v>
      </c>
      <c r="PT11" s="2" t="s">
        <v>342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165</v>
      </c>
      <c r="QP11" s="2" t="s">
        <v>176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172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178</v>
      </c>
      <c r="RG11" s="4"/>
      <c r="RH11" s="8"/>
      <c r="RI11" s="4"/>
      <c r="RJ11" s="8"/>
      <c r="RK11" s="7"/>
      <c r="RL11" s="7"/>
      <c r="RM11" s="2" t="s">
        <v>141</v>
      </c>
      <c r="RN11" s="2" t="s">
        <v>176</v>
      </c>
      <c r="RO11" s="2" t="s">
        <v>343</v>
      </c>
      <c r="RP11" s="2" t="s">
        <v>344</v>
      </c>
      <c r="RQ11" s="2" t="s">
        <v>143</v>
      </c>
      <c r="RR11" s="2" t="s">
        <v>132</v>
      </c>
    </row>
    <row r="12">
      <c r="A12" s="2" t="s">
        <v>345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309</v>
      </c>
      <c r="G12" s="2" t="s">
        <v>310</v>
      </c>
      <c r="H12" s="2" t="s">
        <v>311</v>
      </c>
      <c r="I12" s="2" t="s">
        <v>312</v>
      </c>
      <c r="J12" s="2" t="s">
        <v>127</v>
      </c>
      <c r="K12" s="2" t="s">
        <v>346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347</v>
      </c>
      <c r="Q12" s="2" t="s">
        <v>131</v>
      </c>
      <c r="R12" s="2" t="s">
        <v>132</v>
      </c>
      <c r="S12" s="2" t="s">
        <v>314</v>
      </c>
      <c r="T12" s="2" t="s">
        <v>132</v>
      </c>
      <c r="U12" s="2" t="s">
        <v>315</v>
      </c>
      <c r="V12" s="2" t="s">
        <v>135</v>
      </c>
      <c r="W12" s="2" t="s">
        <v>136</v>
      </c>
      <c r="X12" s="2" t="s">
        <v>245</v>
      </c>
      <c r="Y12" s="2" t="s">
        <v>348</v>
      </c>
      <c r="Z12" s="4">
        <v>64</v>
      </c>
      <c r="AA12" s="4">
        <f>=ROUNDDOWN(6.80851063829787,0)</f>
      </c>
      <c r="AB12" s="5">
        <v>9.4</v>
      </c>
      <c r="AC12" s="2" t="s">
        <v>349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81</v>
      </c>
      <c r="AQ12" s="8">
        <v>4091.29</v>
      </c>
      <c r="AR12" s="4"/>
      <c r="AS12" s="8"/>
      <c r="AT12" s="7"/>
      <c r="AU12" s="7"/>
      <c r="AV12" s="4">
        <v>81</v>
      </c>
      <c r="AW12" s="8">
        <v>4091.29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0.3293</v>
      </c>
      <c r="BJ12" s="4">
        <v>81</v>
      </c>
      <c r="BK12" s="8">
        <v>4091.29</v>
      </c>
      <c r="BL12" s="2" t="s">
        <v>350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8</v>
      </c>
      <c r="CB12" s="8">
        <v>313.28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351</v>
      </c>
      <c r="CJ12" s="2" t="s">
        <v>352</v>
      </c>
      <c r="CK12" s="2" t="s">
        <v>143</v>
      </c>
      <c r="CL12" s="2" t="s">
        <v>132</v>
      </c>
      <c r="CM12" s="4">
        <v>6</v>
      </c>
      <c r="CN12" s="8">
        <v>306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353</v>
      </c>
      <c r="CV12" s="2" t="s">
        <v>354</v>
      </c>
      <c r="CW12" s="2" t="s">
        <v>143</v>
      </c>
      <c r="CX12" s="2" t="s">
        <v>132</v>
      </c>
      <c r="CY12" s="4">
        <v>33</v>
      </c>
      <c r="CZ12" s="8">
        <v>1582.52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254</v>
      </c>
      <c r="DH12" s="2" t="s">
        <v>355</v>
      </c>
      <c r="DI12" s="2" t="s">
        <v>143</v>
      </c>
      <c r="DJ12" s="2" t="s">
        <v>132</v>
      </c>
      <c r="DK12" s="4">
        <v>5</v>
      </c>
      <c r="DL12" s="8">
        <v>265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348</v>
      </c>
      <c r="DT12" s="2" t="s">
        <v>211</v>
      </c>
      <c r="DU12" s="2" t="s">
        <v>143</v>
      </c>
      <c r="DV12" s="2" t="s">
        <v>132</v>
      </c>
      <c r="DW12" s="4">
        <v>17</v>
      </c>
      <c r="DX12" s="8">
        <v>1011.67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356</v>
      </c>
      <c r="EF12" s="2" t="s">
        <v>357</v>
      </c>
      <c r="EG12" s="2" t="s">
        <v>143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348</v>
      </c>
      <c r="ER12" s="2" t="s">
        <v>358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348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156</v>
      </c>
      <c r="FP12" s="2" t="s">
        <v>359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141</v>
      </c>
      <c r="FZ12" s="2" t="s">
        <v>129</v>
      </c>
      <c r="GA12" s="2" t="s">
        <v>360</v>
      </c>
      <c r="GB12" s="2" t="s">
        <v>361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362</v>
      </c>
      <c r="GN12" s="2" t="s">
        <v>363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162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171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164</v>
      </c>
      <c r="HV12" s="2" t="s">
        <v>129</v>
      </c>
      <c r="HW12" s="2" t="s">
        <v>132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165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364</v>
      </c>
      <c r="IV12" s="2" t="s">
        <v>365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366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367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368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172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172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173</v>
      </c>
      <c r="MM12" s="2" t="s">
        <v>369</v>
      </c>
      <c r="MN12" s="2" t="s">
        <v>370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172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172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172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165</v>
      </c>
      <c r="PF12" s="2" t="s">
        <v>129</v>
      </c>
      <c r="PG12" s="2" t="s">
        <v>132</v>
      </c>
      <c r="PH12" s="2" t="s">
        <v>132</v>
      </c>
      <c r="PI12" s="2" t="s">
        <v>143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176</v>
      </c>
      <c r="PS12" s="2" t="s">
        <v>177</v>
      </c>
      <c r="PT12" s="2" t="s">
        <v>371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172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172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178</v>
      </c>
      <c r="RG12" s="4"/>
      <c r="RH12" s="8"/>
      <c r="RI12" s="4"/>
      <c r="RJ12" s="8"/>
      <c r="RK12" s="7"/>
      <c r="RL12" s="7"/>
      <c r="RM12" s="2" t="s">
        <v>141</v>
      </c>
      <c r="RN12" s="2" t="s">
        <v>176</v>
      </c>
      <c r="RO12" s="2" t="s">
        <v>355</v>
      </c>
      <c r="RP12" s="2" t="s">
        <v>372</v>
      </c>
      <c r="RQ12" s="2" t="s">
        <v>143</v>
      </c>
      <c r="RR12" s="2" t="s">
        <v>132</v>
      </c>
    </row>
    <row r="13">
      <c r="A13" s="2" t="s">
        <v>373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309</v>
      </c>
      <c r="G13" s="2" t="s">
        <v>310</v>
      </c>
      <c r="H13" s="2" t="s">
        <v>311</v>
      </c>
      <c r="I13" s="2" t="s">
        <v>312</v>
      </c>
      <c r="J13" s="2" t="s">
        <v>127</v>
      </c>
      <c r="K13" s="2" t="s">
        <v>374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347</v>
      </c>
      <c r="Q13" s="2" t="s">
        <v>131</v>
      </c>
      <c r="R13" s="2" t="s">
        <v>132</v>
      </c>
      <c r="S13" s="2" t="s">
        <v>314</v>
      </c>
      <c r="T13" s="2" t="s">
        <v>132</v>
      </c>
      <c r="U13" s="2" t="s">
        <v>315</v>
      </c>
      <c r="V13" s="2" t="s">
        <v>135</v>
      </c>
      <c r="W13" s="2" t="s">
        <v>136</v>
      </c>
      <c r="X13" s="2" t="s">
        <v>245</v>
      </c>
      <c r="Y13" s="2" t="s">
        <v>375</v>
      </c>
      <c r="Z13" s="4">
        <v>57</v>
      </c>
      <c r="AA13" s="4">
        <f>=ROUNDDOWN(8.14285714285714,0)</f>
      </c>
      <c r="AB13" s="5">
        <v>7</v>
      </c>
      <c r="AC13" s="2" t="s">
        <v>281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60</v>
      </c>
      <c r="AQ13" s="8">
        <v>2646.23</v>
      </c>
      <c r="AR13" s="4"/>
      <c r="AS13" s="8"/>
      <c r="AT13" s="7"/>
      <c r="AU13" s="7"/>
      <c r="AV13" s="4">
        <v>60</v>
      </c>
      <c r="AW13" s="8">
        <v>2646.23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0.213</v>
      </c>
      <c r="BJ13" s="4">
        <v>60</v>
      </c>
      <c r="BK13" s="8">
        <v>2646.23</v>
      </c>
      <c r="BL13" s="2" t="s">
        <v>376</v>
      </c>
      <c r="BM13" s="7">
        <v>1</v>
      </c>
      <c r="BN13" s="7">
        <v>1</v>
      </c>
      <c r="BO13" s="4">
        <v>5</v>
      </c>
      <c r="BP13" s="8">
        <v>264.76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250</v>
      </c>
      <c r="BY13" s="2" t="s">
        <v>143</v>
      </c>
      <c r="BZ13" s="2" t="s">
        <v>132</v>
      </c>
      <c r="CA13" s="4">
        <v>23</v>
      </c>
      <c r="CB13" s="8">
        <v>855.85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260</v>
      </c>
      <c r="CJ13" s="2" t="s">
        <v>377</v>
      </c>
      <c r="CK13" s="2" t="s">
        <v>143</v>
      </c>
      <c r="CL13" s="2" t="s">
        <v>132</v>
      </c>
      <c r="CM13" s="4">
        <v>8</v>
      </c>
      <c r="CN13" s="8">
        <v>408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378</v>
      </c>
      <c r="CV13" s="2" t="s">
        <v>230</v>
      </c>
      <c r="CW13" s="2" t="s">
        <v>143</v>
      </c>
      <c r="CX13" s="2" t="s">
        <v>132</v>
      </c>
      <c r="CY13" s="4">
        <v>20</v>
      </c>
      <c r="CZ13" s="8">
        <v>903.2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379</v>
      </c>
      <c r="DH13" s="2" t="s">
        <v>145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380</v>
      </c>
      <c r="DT13" s="2" t="s">
        <v>381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258</v>
      </c>
      <c r="EF13" s="2" t="s">
        <v>351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382</v>
      </c>
      <c r="ER13" s="2" t="s">
        <v>383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379</v>
      </c>
      <c r="FD13" s="2" t="s">
        <v>160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156</v>
      </c>
      <c r="FP13" s="2" t="s">
        <v>132</v>
      </c>
      <c r="FQ13" s="2" t="s">
        <v>143</v>
      </c>
      <c r="FR13" s="2" t="s">
        <v>132</v>
      </c>
      <c r="FS13" s="4"/>
      <c r="FT13" s="8"/>
      <c r="FU13" s="4"/>
      <c r="FV13" s="8"/>
      <c r="FW13" s="7"/>
      <c r="FX13" s="7"/>
      <c r="FY13" s="2" t="s">
        <v>141</v>
      </c>
      <c r="FZ13" s="2" t="s">
        <v>129</v>
      </c>
      <c r="GA13" s="2" t="s">
        <v>158</v>
      </c>
      <c r="GB13" s="2" t="s">
        <v>204</v>
      </c>
      <c r="GC13" s="2" t="s">
        <v>143</v>
      </c>
      <c r="GD13" s="2" t="s">
        <v>132</v>
      </c>
      <c r="GE13" s="4">
        <v>1</v>
      </c>
      <c r="GF13" s="8">
        <v>47.42</v>
      </c>
      <c r="GG13" s="4"/>
      <c r="GH13" s="8"/>
      <c r="GI13" s="7"/>
      <c r="GJ13" s="7"/>
      <c r="GK13" s="2" t="s">
        <v>141</v>
      </c>
      <c r="GL13" s="2" t="s">
        <v>129</v>
      </c>
      <c r="GM13" s="2" t="s">
        <v>204</v>
      </c>
      <c r="GN13" s="2" t="s">
        <v>384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385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386</v>
      </c>
      <c r="HL13" s="2" t="s">
        <v>237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164</v>
      </c>
      <c r="HV13" s="2" t="s">
        <v>129</v>
      </c>
      <c r="HW13" s="2" t="s">
        <v>132</v>
      </c>
      <c r="HX13" s="2" t="s">
        <v>132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165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166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167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387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236</v>
      </c>
      <c r="KF13" s="2" t="s">
        <v>388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172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172</v>
      </c>
      <c r="LB13" s="2" t="s">
        <v>129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173</v>
      </c>
      <c r="MM13" s="2" t="s">
        <v>272</v>
      </c>
      <c r="MN13" s="2" t="s">
        <v>273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172</v>
      </c>
      <c r="MX13" s="2" t="s">
        <v>129</v>
      </c>
      <c r="MY13" s="2" t="s">
        <v>132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172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172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172</v>
      </c>
      <c r="OT13" s="2" t="s">
        <v>176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165</v>
      </c>
      <c r="PF13" s="2" t="s">
        <v>129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164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165</v>
      </c>
      <c r="QP13" s="2" t="s">
        <v>176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172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178</v>
      </c>
      <c r="RG13" s="4"/>
      <c r="RH13" s="8"/>
      <c r="RI13" s="4"/>
      <c r="RJ13" s="8"/>
      <c r="RK13" s="7"/>
      <c r="RL13" s="7"/>
      <c r="RM13" s="2" t="s">
        <v>141</v>
      </c>
      <c r="RN13" s="2" t="s">
        <v>176</v>
      </c>
      <c r="RO13" s="2" t="s">
        <v>260</v>
      </c>
      <c r="RP13" s="2" t="s">
        <v>389</v>
      </c>
      <c r="RQ13" s="2" t="s">
        <v>143</v>
      </c>
      <c r="RR13" s="2" t="s">
        <v>132</v>
      </c>
    </row>
    <row r="14">
      <c r="A14" s="2" t="s">
        <v>390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391</v>
      </c>
      <c r="G14" s="2" t="s">
        <v>391</v>
      </c>
      <c r="H14" s="2" t="s">
        <v>391</v>
      </c>
      <c r="I14" s="2" t="s">
        <v>392</v>
      </c>
      <c r="J14" s="2" t="s">
        <v>127</v>
      </c>
      <c r="K14" s="2" t="s">
        <v>393</v>
      </c>
      <c r="L14" s="3">
        <v>23.99</v>
      </c>
      <c r="M14" s="3">
        <v>25.19</v>
      </c>
      <c r="N14" s="3">
        <v>52.69</v>
      </c>
      <c r="O14" s="2" t="s">
        <v>129</v>
      </c>
      <c r="P14" s="2" t="s">
        <v>218</v>
      </c>
      <c r="Q14" s="2" t="s">
        <v>131</v>
      </c>
      <c r="R14" s="2" t="s">
        <v>132</v>
      </c>
      <c r="S14" s="2" t="s">
        <v>394</v>
      </c>
      <c r="T14" s="2" t="s">
        <v>132</v>
      </c>
      <c r="U14" s="2" t="s">
        <v>395</v>
      </c>
      <c r="V14" s="2" t="s">
        <v>135</v>
      </c>
      <c r="W14" s="2" t="s">
        <v>136</v>
      </c>
      <c r="X14" s="2" t="s">
        <v>245</v>
      </c>
      <c r="Y14" s="2" t="s">
        <v>375</v>
      </c>
      <c r="Z14" s="4">
        <v>270</v>
      </c>
      <c r="AA14" s="4">
        <f>=ROUNDDOWN(12.8571428571429,0)</f>
      </c>
      <c r="AB14" s="5">
        <v>21</v>
      </c>
      <c r="AC14" s="2" t="s">
        <v>281</v>
      </c>
      <c r="AD14" s="4">
        <v>150</v>
      </c>
      <c r="AE14" s="4">
        <v>350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175</v>
      </c>
      <c r="AQ14" s="8">
        <v>5232.06</v>
      </c>
      <c r="AR14" s="4"/>
      <c r="AS14" s="8"/>
      <c r="AT14" s="7"/>
      <c r="AU14" s="7"/>
      <c r="AV14" s="4">
        <v>175</v>
      </c>
      <c r="AW14" s="8">
        <v>5232.06</v>
      </c>
      <c r="AX14" s="4"/>
      <c r="AY14" s="8"/>
      <c r="AZ14" s="7"/>
      <c r="BA14" s="7"/>
      <c r="BB14" s="7">
        <v>1</v>
      </c>
      <c r="BC14" s="4">
        <v>275</v>
      </c>
      <c r="BD14" s="8">
        <v>8323.85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0.6286</v>
      </c>
      <c r="BJ14" s="4">
        <v>175</v>
      </c>
      <c r="BK14" s="8">
        <v>5232.06</v>
      </c>
      <c r="BL14" s="2" t="s">
        <v>396</v>
      </c>
      <c r="BM14" s="7">
        <v>1</v>
      </c>
      <c r="BN14" s="7">
        <v>1</v>
      </c>
      <c r="BO14" s="4">
        <v>23</v>
      </c>
      <c r="BP14" s="8">
        <v>660.89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397</v>
      </c>
      <c r="BY14" s="2" t="s">
        <v>143</v>
      </c>
      <c r="BZ14" s="2" t="s">
        <v>132</v>
      </c>
      <c r="CA14" s="4"/>
      <c r="CB14" s="8"/>
      <c r="CC14" s="4"/>
      <c r="CD14" s="8"/>
      <c r="CE14" s="7"/>
      <c r="CF14" s="7"/>
      <c r="CG14" s="2" t="s">
        <v>141</v>
      </c>
      <c r="CH14" s="2" t="s">
        <v>129</v>
      </c>
      <c r="CI14" s="2" t="s">
        <v>251</v>
      </c>
      <c r="CJ14" s="2" t="s">
        <v>398</v>
      </c>
      <c r="CK14" s="2" t="s">
        <v>143</v>
      </c>
      <c r="CL14" s="2" t="s">
        <v>132</v>
      </c>
      <c r="CM14" s="4">
        <v>65</v>
      </c>
      <c r="CN14" s="8">
        <v>1911.65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375</v>
      </c>
      <c r="CV14" s="2" t="s">
        <v>377</v>
      </c>
      <c r="CW14" s="2" t="s">
        <v>143</v>
      </c>
      <c r="CX14" s="2" t="s">
        <v>132</v>
      </c>
      <c r="CY14" s="4">
        <v>3</v>
      </c>
      <c r="CZ14" s="8">
        <v>83.94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375</v>
      </c>
      <c r="DH14" s="2" t="s">
        <v>145</v>
      </c>
      <c r="DI14" s="2" t="s">
        <v>143</v>
      </c>
      <c r="DJ14" s="2" t="s">
        <v>132</v>
      </c>
      <c r="DK14" s="4">
        <v>42</v>
      </c>
      <c r="DL14" s="8">
        <v>1238.16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375</v>
      </c>
      <c r="DT14" s="2" t="s">
        <v>399</v>
      </c>
      <c r="DU14" s="2" t="s">
        <v>143</v>
      </c>
      <c r="DV14" s="2" t="s">
        <v>132</v>
      </c>
      <c r="DW14" s="4">
        <v>18</v>
      </c>
      <c r="DX14" s="8">
        <v>617.76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400</v>
      </c>
      <c r="EF14" s="2" t="s">
        <v>267</v>
      </c>
      <c r="EG14" s="2" t="s">
        <v>143</v>
      </c>
      <c r="EH14" s="2" t="s">
        <v>132</v>
      </c>
      <c r="EI14" s="4">
        <v>8</v>
      </c>
      <c r="EJ14" s="8">
        <v>274.56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382</v>
      </c>
      <c r="ER14" s="2" t="s">
        <v>383</v>
      </c>
      <c r="ES14" s="2" t="s">
        <v>143</v>
      </c>
      <c r="ET14" s="2" t="s">
        <v>132</v>
      </c>
      <c r="EU14" s="4"/>
      <c r="EV14" s="8"/>
      <c r="EW14" s="4"/>
      <c r="EX14" s="8"/>
      <c r="EY14" s="7"/>
      <c r="EZ14" s="7"/>
      <c r="FA14" s="2" t="s">
        <v>141</v>
      </c>
      <c r="FB14" s="2" t="s">
        <v>129</v>
      </c>
      <c r="FC14" s="2" t="s">
        <v>375</v>
      </c>
      <c r="FD14" s="2" t="s">
        <v>132</v>
      </c>
      <c r="FE14" s="2" t="s">
        <v>143</v>
      </c>
      <c r="FF14" s="2" t="s">
        <v>132</v>
      </c>
      <c r="FG14" s="4">
        <v>3</v>
      </c>
      <c r="FH14" s="8">
        <v>81.6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263</v>
      </c>
      <c r="FP14" s="2" t="s">
        <v>401</v>
      </c>
      <c r="FQ14" s="2" t="s">
        <v>143</v>
      </c>
      <c r="FR14" s="2" t="s">
        <v>132</v>
      </c>
      <c r="FS14" s="4">
        <v>5</v>
      </c>
      <c r="FT14" s="8">
        <v>147.4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348</v>
      </c>
      <c r="GB14" s="2" t="s">
        <v>259</v>
      </c>
      <c r="GC14" s="2" t="s">
        <v>143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348</v>
      </c>
      <c r="GN14" s="2" t="s">
        <v>402</v>
      </c>
      <c r="GO14" s="2" t="s">
        <v>143</v>
      </c>
      <c r="GP14" s="2" t="s">
        <v>132</v>
      </c>
      <c r="GQ14" s="4"/>
      <c r="GR14" s="8"/>
      <c r="GS14" s="4"/>
      <c r="GT14" s="8"/>
      <c r="GU14" s="7"/>
      <c r="GV14" s="7"/>
      <c r="GW14" s="2" t="s">
        <v>141</v>
      </c>
      <c r="GX14" s="2" t="s">
        <v>129</v>
      </c>
      <c r="GY14" s="2" t="s">
        <v>403</v>
      </c>
      <c r="GZ14" s="2" t="s">
        <v>132</v>
      </c>
      <c r="HA14" s="2" t="s">
        <v>143</v>
      </c>
      <c r="HB14" s="2" t="s">
        <v>132</v>
      </c>
      <c r="HC14" s="4">
        <v>4</v>
      </c>
      <c r="HD14" s="8">
        <v>108.8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404</v>
      </c>
      <c r="HL14" s="2" t="s">
        <v>405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164</v>
      </c>
      <c r="HV14" s="2" t="s">
        <v>129</v>
      </c>
      <c r="HW14" s="2" t="s">
        <v>132</v>
      </c>
      <c r="HX14" s="2" t="s">
        <v>132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165</v>
      </c>
      <c r="IH14" s="2" t="s">
        <v>129</v>
      </c>
      <c r="II14" s="2" t="s">
        <v>132</v>
      </c>
      <c r="IJ14" s="2" t="s">
        <v>132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166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406</v>
      </c>
      <c r="JH14" s="2" t="s">
        <v>132</v>
      </c>
      <c r="JI14" s="2" t="s">
        <v>143</v>
      </c>
      <c r="JJ14" s="2" t="s">
        <v>132</v>
      </c>
      <c r="JK14" s="4">
        <v>2</v>
      </c>
      <c r="JL14" s="8">
        <v>54.4</v>
      </c>
      <c r="JM14" s="4"/>
      <c r="JN14" s="8"/>
      <c r="JO14" s="7"/>
      <c r="JP14" s="7"/>
      <c r="JQ14" s="2" t="s">
        <v>141</v>
      </c>
      <c r="JR14" s="2" t="s">
        <v>129</v>
      </c>
      <c r="JS14" s="2" t="s">
        <v>276</v>
      </c>
      <c r="JT14" s="2" t="s">
        <v>407</v>
      </c>
      <c r="JU14" s="2" t="s">
        <v>143</v>
      </c>
      <c r="JV14" s="2" t="s">
        <v>132</v>
      </c>
      <c r="JW14" s="4">
        <v>2</v>
      </c>
      <c r="JX14" s="8">
        <v>52.9</v>
      </c>
      <c r="JY14" s="4"/>
      <c r="JZ14" s="8"/>
      <c r="KA14" s="7"/>
      <c r="KB14" s="7"/>
      <c r="KC14" s="2" t="s">
        <v>141</v>
      </c>
      <c r="KD14" s="2" t="s">
        <v>129</v>
      </c>
      <c r="KE14" s="2" t="s">
        <v>348</v>
      </c>
      <c r="KF14" s="2" t="s">
        <v>408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172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172</v>
      </c>
      <c r="LB14" s="2" t="s">
        <v>129</v>
      </c>
      <c r="LC14" s="2" t="s">
        <v>132</v>
      </c>
      <c r="LD14" s="2" t="s">
        <v>132</v>
      </c>
      <c r="LE14" s="2" t="s">
        <v>143</v>
      </c>
      <c r="LF14" s="2" t="s">
        <v>132</v>
      </c>
      <c r="LG14" s="4"/>
      <c r="LH14" s="8"/>
      <c r="LI14" s="4"/>
      <c r="LJ14" s="8"/>
      <c r="LK14" s="7"/>
      <c r="LL14" s="7"/>
      <c r="LM14" s="2" t="s">
        <v>164</v>
      </c>
      <c r="LN14" s="2" t="s">
        <v>129</v>
      </c>
      <c r="LO14" s="2" t="s">
        <v>132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173</v>
      </c>
      <c r="MM14" s="2" t="s">
        <v>272</v>
      </c>
      <c r="MN14" s="2" t="s">
        <v>409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172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172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172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172</v>
      </c>
      <c r="OT14" s="2" t="s">
        <v>176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165</v>
      </c>
      <c r="PF14" s="2" t="s">
        <v>129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176</v>
      </c>
      <c r="PS14" s="2" t="s">
        <v>410</v>
      </c>
      <c r="PT14" s="2" t="s">
        <v>371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165</v>
      </c>
      <c r="QP14" s="2" t="s">
        <v>176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172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178</v>
      </c>
      <c r="RG14" s="4"/>
      <c r="RH14" s="8"/>
      <c r="RI14" s="4"/>
      <c r="RJ14" s="8"/>
      <c r="RK14" s="7"/>
      <c r="RL14" s="7"/>
      <c r="RM14" s="2" t="s">
        <v>141</v>
      </c>
      <c r="RN14" s="2" t="s">
        <v>176</v>
      </c>
      <c r="RO14" s="2" t="s">
        <v>410</v>
      </c>
      <c r="RP14" s="2" t="s">
        <v>132</v>
      </c>
      <c r="RQ14" s="2" t="s">
        <v>143</v>
      </c>
      <c r="RR14" s="2" t="s">
        <v>132</v>
      </c>
    </row>
    <row r="15">
      <c r="A15" s="2" t="s">
        <v>411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127</v>
      </c>
      <c r="K15" s="2" t="s">
        <v>374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218</v>
      </c>
      <c r="Q15" s="2" t="s">
        <v>131</v>
      </c>
      <c r="R15" s="2" t="s">
        <v>132</v>
      </c>
      <c r="S15" s="2" t="s">
        <v>412</v>
      </c>
      <c r="T15" s="2" t="s">
        <v>132</v>
      </c>
      <c r="U15" s="2" t="s">
        <v>395</v>
      </c>
      <c r="V15" s="2" t="s">
        <v>135</v>
      </c>
      <c r="W15" s="2" t="s">
        <v>136</v>
      </c>
      <c r="X15" s="2" t="s">
        <v>245</v>
      </c>
      <c r="Y15" s="2" t="s">
        <v>375</v>
      </c>
      <c r="Z15" s="4">
        <v>178</v>
      </c>
      <c r="AA15" s="4">
        <f>=ROUNDDOWN(13.6923076923077,0)</f>
      </c>
      <c r="AB15" s="5">
        <v>13</v>
      </c>
      <c r="AC15" s="2" t="s">
        <v>281</v>
      </c>
      <c r="AD15" s="4">
        <v>150</v>
      </c>
      <c r="AE15" s="4">
        <v>250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100</v>
      </c>
      <c r="AQ15" s="8">
        <v>3091.79</v>
      </c>
      <c r="AR15" s="4"/>
      <c r="AS15" s="8"/>
      <c r="AT15" s="7"/>
      <c r="AU15" s="7"/>
      <c r="AV15" s="4">
        <v>100</v>
      </c>
      <c r="AW15" s="8">
        <v>3091.79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0.3714</v>
      </c>
      <c r="BJ15" s="4">
        <v>100</v>
      </c>
      <c r="BK15" s="8">
        <v>3091.79</v>
      </c>
      <c r="BL15" s="2" t="s">
        <v>413</v>
      </c>
      <c r="BM15" s="7">
        <v>1</v>
      </c>
      <c r="BN15" s="7">
        <v>1</v>
      </c>
      <c r="BO15" s="4">
        <v>37</v>
      </c>
      <c r="BP15" s="8">
        <v>1112.95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414</v>
      </c>
      <c r="BY15" s="2" t="s">
        <v>143</v>
      </c>
      <c r="BZ15" s="2" t="s">
        <v>132</v>
      </c>
      <c r="CA15" s="4">
        <v>4</v>
      </c>
      <c r="CB15" s="8">
        <v>95.48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251</v>
      </c>
      <c r="CJ15" s="2" t="s">
        <v>415</v>
      </c>
      <c r="CK15" s="2" t="s">
        <v>143</v>
      </c>
      <c r="CL15" s="2" t="s">
        <v>132</v>
      </c>
      <c r="CM15" s="4">
        <v>19</v>
      </c>
      <c r="CN15" s="8">
        <v>620.92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375</v>
      </c>
      <c r="CV15" s="2" t="s">
        <v>416</v>
      </c>
      <c r="CW15" s="2" t="s">
        <v>143</v>
      </c>
      <c r="CX15" s="2" t="s">
        <v>132</v>
      </c>
      <c r="CY15" s="4">
        <v>6</v>
      </c>
      <c r="CZ15" s="8">
        <v>202.14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375</v>
      </c>
      <c r="DH15" s="2" t="s">
        <v>145</v>
      </c>
      <c r="DI15" s="2" t="s">
        <v>143</v>
      </c>
      <c r="DJ15" s="2" t="s">
        <v>132</v>
      </c>
      <c r="DK15" s="4">
        <v>5</v>
      </c>
      <c r="DL15" s="8">
        <v>147.4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375</v>
      </c>
      <c r="DT15" s="2" t="s">
        <v>417</v>
      </c>
      <c r="DU15" s="2" t="s">
        <v>143</v>
      </c>
      <c r="DV15" s="2" t="s">
        <v>132</v>
      </c>
      <c r="DW15" s="4">
        <v>16</v>
      </c>
      <c r="DX15" s="8">
        <v>549.12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400</v>
      </c>
      <c r="EF15" s="2" t="s">
        <v>418</v>
      </c>
      <c r="EG15" s="2" t="s">
        <v>143</v>
      </c>
      <c r="EH15" s="2" t="s">
        <v>132</v>
      </c>
      <c r="EI15" s="4">
        <v>1</v>
      </c>
      <c r="EJ15" s="8">
        <v>34.32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382</v>
      </c>
      <c r="ER15" s="2" t="s">
        <v>419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375</v>
      </c>
      <c r="FD15" s="2" t="s">
        <v>420</v>
      </c>
      <c r="FE15" s="2" t="s">
        <v>143</v>
      </c>
      <c r="FF15" s="2" t="s">
        <v>132</v>
      </c>
      <c r="FG15" s="4">
        <v>4</v>
      </c>
      <c r="FH15" s="8">
        <v>108.8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156</v>
      </c>
      <c r="FP15" s="2" t="s">
        <v>421</v>
      </c>
      <c r="FQ15" s="2" t="s">
        <v>143</v>
      </c>
      <c r="FR15" s="2" t="s">
        <v>132</v>
      </c>
      <c r="FS15" s="4">
        <v>2</v>
      </c>
      <c r="FT15" s="8">
        <v>58.96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348</v>
      </c>
      <c r="GB15" s="2" t="s">
        <v>355</v>
      </c>
      <c r="GC15" s="2" t="s">
        <v>143</v>
      </c>
      <c r="GD15" s="2" t="s">
        <v>132</v>
      </c>
      <c r="GE15" s="4">
        <v>1</v>
      </c>
      <c r="GF15" s="8">
        <v>26.45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348</v>
      </c>
      <c r="GN15" s="2" t="s">
        <v>422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162</v>
      </c>
      <c r="GZ15" s="2" t="s">
        <v>132</v>
      </c>
      <c r="HA15" s="2" t="s">
        <v>143</v>
      </c>
      <c r="HB15" s="2" t="s">
        <v>132</v>
      </c>
      <c r="HC15" s="4">
        <v>2</v>
      </c>
      <c r="HD15" s="8">
        <v>54.4</v>
      </c>
      <c r="HE15" s="4"/>
      <c r="HF15" s="8"/>
      <c r="HG15" s="7"/>
      <c r="HH15" s="7"/>
      <c r="HI15" s="2" t="s">
        <v>141</v>
      </c>
      <c r="HJ15" s="2" t="s">
        <v>129</v>
      </c>
      <c r="HK15" s="2" t="s">
        <v>423</v>
      </c>
      <c r="HL15" s="2" t="s">
        <v>422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164</v>
      </c>
      <c r="HV15" s="2" t="s">
        <v>129</v>
      </c>
      <c r="HW15" s="2" t="s">
        <v>132</v>
      </c>
      <c r="HX15" s="2" t="s">
        <v>132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165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>
        <v>2</v>
      </c>
      <c r="IN15" s="8">
        <v>54.4</v>
      </c>
      <c r="IO15" s="4"/>
      <c r="IP15" s="8"/>
      <c r="IQ15" s="7"/>
      <c r="IR15" s="7"/>
      <c r="IS15" s="2" t="s">
        <v>141</v>
      </c>
      <c r="IT15" s="2" t="s">
        <v>129</v>
      </c>
      <c r="IU15" s="2" t="s">
        <v>348</v>
      </c>
      <c r="IV15" s="2" t="s">
        <v>250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167</v>
      </c>
      <c r="JH15" s="2" t="s">
        <v>132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141</v>
      </c>
      <c r="JR15" s="2" t="s">
        <v>129</v>
      </c>
      <c r="JS15" s="2" t="s">
        <v>276</v>
      </c>
      <c r="JT15" s="2" t="s">
        <v>424</v>
      </c>
      <c r="JU15" s="2" t="s">
        <v>143</v>
      </c>
      <c r="JV15" s="2" t="s">
        <v>132</v>
      </c>
      <c r="JW15" s="4">
        <v>1</v>
      </c>
      <c r="JX15" s="8">
        <v>26.45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348</v>
      </c>
      <c r="KF15" s="2" t="s">
        <v>425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172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172</v>
      </c>
      <c r="LB15" s="2" t="s">
        <v>129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164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173</v>
      </c>
      <c r="MM15" s="2" t="s">
        <v>272</v>
      </c>
      <c r="MN15" s="2" t="s">
        <v>426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172</v>
      </c>
      <c r="MX15" s="2" t="s">
        <v>129</v>
      </c>
      <c r="MY15" s="2" t="s">
        <v>132</v>
      </c>
      <c r="MZ15" s="2" t="s">
        <v>132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172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172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172</v>
      </c>
      <c r="OT15" s="2" t="s">
        <v>176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165</v>
      </c>
      <c r="PF15" s="2" t="s">
        <v>129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176</v>
      </c>
      <c r="PS15" s="2" t="s">
        <v>410</v>
      </c>
      <c r="PT15" s="2" t="s">
        <v>427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165</v>
      </c>
      <c r="QP15" s="2" t="s">
        <v>176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172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178</v>
      </c>
      <c r="RG15" s="4"/>
      <c r="RH15" s="8"/>
      <c r="RI15" s="4"/>
      <c r="RJ15" s="8"/>
      <c r="RK15" s="7"/>
      <c r="RL15" s="7"/>
      <c r="RM15" s="2" t="s">
        <v>141</v>
      </c>
      <c r="RN15" s="2" t="s">
        <v>176</v>
      </c>
      <c r="RO15" s="2" t="s">
        <v>260</v>
      </c>
      <c r="RP15" s="2" t="s">
        <v>428</v>
      </c>
      <c r="RQ15" s="2" t="s">
        <v>143</v>
      </c>
      <c r="RR15" s="2" t="s">
        <v>132</v>
      </c>
    </row>
    <row r="16">
      <c r="A16" s="2" t="s">
        <v>429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430</v>
      </c>
      <c r="G16" s="2" t="s">
        <v>430</v>
      </c>
      <c r="H16" s="2" t="s">
        <v>430</v>
      </c>
      <c r="I16" s="2" t="s">
        <v>431</v>
      </c>
      <c r="J16" s="2" t="s">
        <v>127</v>
      </c>
      <c r="K16" s="2" t="s">
        <v>432</v>
      </c>
      <c r="L16" s="3">
        <v>33.88</v>
      </c>
      <c r="M16" s="3">
        <v>35.57</v>
      </c>
      <c r="N16" s="3">
        <v>73.94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433</v>
      </c>
      <c r="T16" s="2" t="s">
        <v>132</v>
      </c>
      <c r="U16" s="2" t="s">
        <v>315</v>
      </c>
      <c r="V16" s="2" t="s">
        <v>434</v>
      </c>
      <c r="W16" s="2" t="s">
        <v>137</v>
      </c>
      <c r="X16" s="2" t="s">
        <v>435</v>
      </c>
      <c r="Y16" s="2" t="s">
        <v>436</v>
      </c>
      <c r="Z16" s="4">
        <v>174</v>
      </c>
      <c r="AA16" s="4">
        <f>=ROUNDDOWN(6.69230769230769,0)</f>
      </c>
      <c r="AB16" s="5">
        <v>26</v>
      </c>
      <c r="AC16" s="2" t="s">
        <v>248</v>
      </c>
      <c r="AD16" s="4">
        <v>220</v>
      </c>
      <c r="AE16" s="4">
        <v>620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202</v>
      </c>
      <c r="AQ16" s="8">
        <v>7992.83</v>
      </c>
      <c r="AR16" s="4"/>
      <c r="AS16" s="8"/>
      <c r="AT16" s="7"/>
      <c r="AU16" s="7"/>
      <c r="AV16" s="4">
        <v>202</v>
      </c>
      <c r="AW16" s="8">
        <v>7992.83</v>
      </c>
      <c r="AX16" s="4"/>
      <c r="AY16" s="8"/>
      <c r="AZ16" s="7"/>
      <c r="BA16" s="7"/>
      <c r="BB16" s="7">
        <v>1</v>
      </c>
      <c r="BC16" s="4">
        <v>202</v>
      </c>
      <c r="BD16" s="8">
        <v>7992.83</v>
      </c>
      <c r="BE16" s="4"/>
      <c r="BF16" s="8"/>
      <c r="BG16" s="7"/>
      <c r="BH16" s="7"/>
      <c r="BI16" s="7">
        <v>1</v>
      </c>
      <c r="BJ16" s="4">
        <v>202</v>
      </c>
      <c r="BK16" s="8">
        <v>7992.83</v>
      </c>
      <c r="BL16" s="2" t="s">
        <v>437</v>
      </c>
      <c r="BM16" s="7">
        <v>1</v>
      </c>
      <c r="BN16" s="7">
        <v>1</v>
      </c>
      <c r="BO16" s="4">
        <v>29</v>
      </c>
      <c r="BP16" s="8">
        <v>1217.08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438</v>
      </c>
      <c r="BY16" s="2" t="s">
        <v>143</v>
      </c>
      <c r="BZ16" s="2" t="s">
        <v>132</v>
      </c>
      <c r="CA16" s="4">
        <v>91</v>
      </c>
      <c r="CB16" s="8">
        <v>3133.84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439</v>
      </c>
      <c r="CJ16" s="2" t="s">
        <v>440</v>
      </c>
      <c r="CK16" s="2" t="s">
        <v>143</v>
      </c>
      <c r="CL16" s="2" t="s">
        <v>132</v>
      </c>
      <c r="CM16" s="4">
        <v>25</v>
      </c>
      <c r="CN16" s="8">
        <v>1101.25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439</v>
      </c>
      <c r="CV16" s="2" t="s">
        <v>441</v>
      </c>
      <c r="CW16" s="2" t="s">
        <v>143</v>
      </c>
      <c r="CX16" s="2" t="s">
        <v>132</v>
      </c>
      <c r="CY16" s="4">
        <v>16</v>
      </c>
      <c r="CZ16" s="8">
        <v>633.11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442</v>
      </c>
      <c r="DH16" s="2" t="s">
        <v>443</v>
      </c>
      <c r="DI16" s="2" t="s">
        <v>143</v>
      </c>
      <c r="DJ16" s="2" t="s">
        <v>132</v>
      </c>
      <c r="DK16" s="4"/>
      <c r="DL16" s="8"/>
      <c r="DM16" s="4"/>
      <c r="DN16" s="8"/>
      <c r="DO16" s="7"/>
      <c r="DP16" s="7"/>
      <c r="DQ16" s="2" t="s">
        <v>141</v>
      </c>
      <c r="DR16" s="2" t="s">
        <v>129</v>
      </c>
      <c r="DS16" s="2" t="s">
        <v>444</v>
      </c>
      <c r="DT16" s="2" t="s">
        <v>445</v>
      </c>
      <c r="DU16" s="2" t="s">
        <v>143</v>
      </c>
      <c r="DV16" s="2" t="s">
        <v>132</v>
      </c>
      <c r="DW16" s="4">
        <v>5</v>
      </c>
      <c r="DX16" s="8">
        <v>230.2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258</v>
      </c>
      <c r="EF16" s="2" t="s">
        <v>446</v>
      </c>
      <c r="EG16" s="2" t="s">
        <v>143</v>
      </c>
      <c r="EH16" s="2" t="s">
        <v>132</v>
      </c>
      <c r="EI16" s="4">
        <v>12</v>
      </c>
      <c r="EJ16" s="8">
        <v>560.16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439</v>
      </c>
      <c r="ER16" s="2" t="s">
        <v>447</v>
      </c>
      <c r="ES16" s="2" t="s">
        <v>143</v>
      </c>
      <c r="ET16" s="2" t="s">
        <v>132</v>
      </c>
      <c r="EU16" s="4">
        <v>3</v>
      </c>
      <c r="EV16" s="8">
        <v>242.09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439</v>
      </c>
      <c r="FD16" s="2" t="s">
        <v>443</v>
      </c>
      <c r="FE16" s="2" t="s">
        <v>143</v>
      </c>
      <c r="FF16" s="2" t="s">
        <v>132</v>
      </c>
      <c r="FG16" s="4">
        <v>1</v>
      </c>
      <c r="FH16" s="8">
        <v>38.42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448</v>
      </c>
      <c r="FP16" s="2" t="s">
        <v>449</v>
      </c>
      <c r="FQ16" s="2" t="s">
        <v>143</v>
      </c>
      <c r="FR16" s="2" t="s">
        <v>132</v>
      </c>
      <c r="FS16" s="4">
        <v>3</v>
      </c>
      <c r="FT16" s="8">
        <v>131.85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444</v>
      </c>
      <c r="GB16" s="2" t="s">
        <v>450</v>
      </c>
      <c r="GC16" s="2" t="s">
        <v>143</v>
      </c>
      <c r="GD16" s="2" t="s">
        <v>132</v>
      </c>
      <c r="GE16" s="4">
        <v>10</v>
      </c>
      <c r="GF16" s="8">
        <v>439.5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444</v>
      </c>
      <c r="GN16" s="2" t="s">
        <v>451</v>
      </c>
      <c r="GO16" s="2" t="s">
        <v>143</v>
      </c>
      <c r="GP16" s="2" t="s">
        <v>132</v>
      </c>
      <c r="GQ16" s="4">
        <v>3</v>
      </c>
      <c r="GR16" s="8">
        <v>106.71</v>
      </c>
      <c r="GS16" s="4"/>
      <c r="GT16" s="8"/>
      <c r="GU16" s="7"/>
      <c r="GV16" s="7"/>
      <c r="GW16" s="2" t="s">
        <v>141</v>
      </c>
      <c r="GX16" s="2" t="s">
        <v>129</v>
      </c>
      <c r="GY16" s="2" t="s">
        <v>332</v>
      </c>
      <c r="GZ16" s="2" t="s">
        <v>452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386</v>
      </c>
      <c r="HL16" s="2" t="s">
        <v>259</v>
      </c>
      <c r="HM16" s="2" t="s">
        <v>143</v>
      </c>
      <c r="HN16" s="2" t="s">
        <v>132</v>
      </c>
      <c r="HO16" s="4">
        <v>2</v>
      </c>
      <c r="HP16" s="8">
        <v>71.14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297</v>
      </c>
      <c r="HX16" s="2" t="s">
        <v>453</v>
      </c>
      <c r="HY16" s="2" t="s">
        <v>143</v>
      </c>
      <c r="HZ16" s="2" t="s">
        <v>132</v>
      </c>
      <c r="IA16" s="4">
        <v>2</v>
      </c>
      <c r="IB16" s="8">
        <v>87.48</v>
      </c>
      <c r="IC16" s="4"/>
      <c r="ID16" s="8"/>
      <c r="IE16" s="7"/>
      <c r="IF16" s="7"/>
      <c r="IG16" s="2" t="s">
        <v>141</v>
      </c>
      <c r="IH16" s="2" t="s">
        <v>129</v>
      </c>
      <c r="II16" s="2" t="s">
        <v>439</v>
      </c>
      <c r="IJ16" s="2" t="s">
        <v>454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166</v>
      </c>
      <c r="IT16" s="2" t="s">
        <v>129</v>
      </c>
      <c r="IU16" s="2" t="s">
        <v>132</v>
      </c>
      <c r="IV16" s="2" t="s">
        <v>132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167</v>
      </c>
      <c r="JH16" s="2" t="s">
        <v>132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367</v>
      </c>
      <c r="JT16" s="2" t="s">
        <v>132</v>
      </c>
      <c r="JU16" s="2" t="s">
        <v>143</v>
      </c>
      <c r="JV16" s="2" t="s">
        <v>132</v>
      </c>
      <c r="JW16" s="4"/>
      <c r="JX16" s="8"/>
      <c r="JY16" s="4"/>
      <c r="JZ16" s="8"/>
      <c r="KA16" s="7"/>
      <c r="KB16" s="7"/>
      <c r="KC16" s="2" t="s">
        <v>141</v>
      </c>
      <c r="KD16" s="2" t="s">
        <v>129</v>
      </c>
      <c r="KE16" s="2" t="s">
        <v>455</v>
      </c>
      <c r="KF16" s="2" t="s">
        <v>354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172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164</v>
      </c>
      <c r="LN16" s="2" t="s">
        <v>129</v>
      </c>
      <c r="LO16" s="2" t="s">
        <v>270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173</v>
      </c>
      <c r="MM16" s="2" t="s">
        <v>456</v>
      </c>
      <c r="MN16" s="2" t="s">
        <v>132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172</v>
      </c>
      <c r="MX16" s="2" t="s">
        <v>129</v>
      </c>
      <c r="MY16" s="2" t="s">
        <v>132</v>
      </c>
      <c r="MZ16" s="2" t="s">
        <v>132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172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172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172</v>
      </c>
      <c r="OT16" s="2" t="s">
        <v>176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165</v>
      </c>
      <c r="PF16" s="2" t="s">
        <v>129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176</v>
      </c>
      <c r="PS16" s="2" t="s">
        <v>379</v>
      </c>
      <c r="PT16" s="2" t="s">
        <v>457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165</v>
      </c>
      <c r="QP16" s="2" t="s">
        <v>176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172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178</v>
      </c>
      <c r="RG16" s="4"/>
      <c r="RH16" s="8"/>
      <c r="RI16" s="4"/>
      <c r="RJ16" s="8"/>
      <c r="RK16" s="7"/>
      <c r="RL16" s="7"/>
      <c r="RM16" s="2" t="s">
        <v>141</v>
      </c>
      <c r="RN16" s="2" t="s">
        <v>176</v>
      </c>
      <c r="RO16" s="2" t="s">
        <v>379</v>
      </c>
      <c r="RP16" s="2" t="s">
        <v>158</v>
      </c>
      <c r="RQ16" s="2" t="s">
        <v>143</v>
      </c>
      <c r="RR16" s="2" t="s">
        <v>132</v>
      </c>
    </row>
    <row r="17">
      <c r="A17" s="2" t="s">
        <v>458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459</v>
      </c>
      <c r="G17" s="2" t="s">
        <v>459</v>
      </c>
      <c r="H17" s="2" t="s">
        <v>459</v>
      </c>
      <c r="I17" s="2" t="s">
        <v>460</v>
      </c>
      <c r="J17" s="2" t="s">
        <v>127</v>
      </c>
      <c r="K17" s="2" t="s">
        <v>461</v>
      </c>
      <c r="L17" s="3">
        <v>36.42</v>
      </c>
      <c r="M17" s="3">
        <v>38.24</v>
      </c>
      <c r="N17" s="3">
        <v>76.49</v>
      </c>
      <c r="O17" s="2" t="s">
        <v>129</v>
      </c>
      <c r="P17" s="2" t="s">
        <v>218</v>
      </c>
      <c r="Q17" s="2" t="s">
        <v>131</v>
      </c>
      <c r="R17" s="2" t="s">
        <v>132</v>
      </c>
      <c r="S17" s="2" t="s">
        <v>462</v>
      </c>
      <c r="T17" s="2" t="s">
        <v>132</v>
      </c>
      <c r="U17" s="2" t="s">
        <v>134</v>
      </c>
      <c r="V17" s="2" t="s">
        <v>135</v>
      </c>
      <c r="W17" s="2" t="s">
        <v>245</v>
      </c>
      <c r="X17" s="2" t="s">
        <v>136</v>
      </c>
      <c r="Y17" s="2" t="s">
        <v>463</v>
      </c>
      <c r="Z17" s="4">
        <v>199</v>
      </c>
      <c r="AA17" s="4">
        <f>=ROUNDDOWN(18.0909090909091,0)</f>
      </c>
      <c r="AB17" s="5">
        <v>11</v>
      </c>
      <c r="AC17" s="2" t="s">
        <v>248</v>
      </c>
      <c r="AD17" s="4">
        <v>200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94</v>
      </c>
      <c r="AQ17" s="8">
        <v>4082.49</v>
      </c>
      <c r="AR17" s="4"/>
      <c r="AS17" s="8"/>
      <c r="AT17" s="7"/>
      <c r="AU17" s="7"/>
      <c r="AV17" s="4">
        <v>94</v>
      </c>
      <c r="AW17" s="8">
        <v>4082.49</v>
      </c>
      <c r="AX17" s="4"/>
      <c r="AY17" s="8"/>
      <c r="AZ17" s="7"/>
      <c r="BA17" s="7"/>
      <c r="BB17" s="7">
        <v>1</v>
      </c>
      <c r="BC17" s="4">
        <v>94</v>
      </c>
      <c r="BD17" s="8">
        <v>4082.49</v>
      </c>
      <c r="BE17" s="4"/>
      <c r="BF17" s="8"/>
      <c r="BG17" s="7"/>
      <c r="BH17" s="7"/>
      <c r="BI17" s="7">
        <v>1</v>
      </c>
      <c r="BJ17" s="4">
        <v>94</v>
      </c>
      <c r="BK17" s="8">
        <v>4082.49</v>
      </c>
      <c r="BL17" s="2" t="s">
        <v>464</v>
      </c>
      <c r="BM17" s="7">
        <v>1</v>
      </c>
      <c r="BN17" s="7">
        <v>1</v>
      </c>
      <c r="BO17" s="4">
        <v>13</v>
      </c>
      <c r="BP17" s="8">
        <v>588.84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132</v>
      </c>
      <c r="BY17" s="2" t="s">
        <v>143</v>
      </c>
      <c r="BZ17" s="2" t="s">
        <v>132</v>
      </c>
      <c r="CA17" s="4">
        <v>39</v>
      </c>
      <c r="CB17" s="8">
        <v>1382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452</v>
      </c>
      <c r="CJ17" s="2" t="s">
        <v>465</v>
      </c>
      <c r="CK17" s="2" t="s">
        <v>143</v>
      </c>
      <c r="CL17" s="2" t="s">
        <v>132</v>
      </c>
      <c r="CM17" s="4">
        <v>7</v>
      </c>
      <c r="CN17" s="8">
        <v>335.09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466</v>
      </c>
      <c r="CV17" s="2" t="s">
        <v>384</v>
      </c>
      <c r="CW17" s="2" t="s">
        <v>143</v>
      </c>
      <c r="CX17" s="2" t="s">
        <v>132</v>
      </c>
      <c r="CY17" s="4">
        <v>3</v>
      </c>
      <c r="CZ17" s="8">
        <v>127.47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463</v>
      </c>
      <c r="DH17" s="2" t="s">
        <v>467</v>
      </c>
      <c r="DI17" s="2" t="s">
        <v>143</v>
      </c>
      <c r="DJ17" s="2" t="s">
        <v>132</v>
      </c>
      <c r="DK17" s="4">
        <v>12</v>
      </c>
      <c r="DL17" s="8">
        <v>566.88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230</v>
      </c>
      <c r="DT17" s="2" t="s">
        <v>455</v>
      </c>
      <c r="DU17" s="2" t="s">
        <v>143</v>
      </c>
      <c r="DV17" s="2" t="s">
        <v>132</v>
      </c>
      <c r="DW17" s="4">
        <v>6</v>
      </c>
      <c r="DX17" s="8">
        <v>302.34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258</v>
      </c>
      <c r="EF17" s="2" t="s">
        <v>400</v>
      </c>
      <c r="EG17" s="2" t="s">
        <v>143</v>
      </c>
      <c r="EH17" s="2" t="s">
        <v>132</v>
      </c>
      <c r="EI17" s="4">
        <v>6</v>
      </c>
      <c r="EJ17" s="8">
        <v>326.64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387</v>
      </c>
      <c r="ER17" s="2" t="s">
        <v>468</v>
      </c>
      <c r="ES17" s="2" t="s">
        <v>143</v>
      </c>
      <c r="ET17" s="2" t="s">
        <v>132</v>
      </c>
      <c r="EU17" s="4">
        <v>2</v>
      </c>
      <c r="EV17" s="8">
        <v>153.98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387</v>
      </c>
      <c r="FD17" s="2" t="s">
        <v>469</v>
      </c>
      <c r="FE17" s="2" t="s">
        <v>143</v>
      </c>
      <c r="FF17" s="2" t="s">
        <v>132</v>
      </c>
      <c r="FG17" s="4">
        <v>1</v>
      </c>
      <c r="FH17" s="8">
        <v>41.3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156</v>
      </c>
      <c r="FP17" s="2" t="s">
        <v>470</v>
      </c>
      <c r="FQ17" s="2" t="s">
        <v>143</v>
      </c>
      <c r="FR17" s="2" t="s">
        <v>132</v>
      </c>
      <c r="FS17" s="4"/>
      <c r="FT17" s="8"/>
      <c r="FU17" s="4"/>
      <c r="FV17" s="8"/>
      <c r="FW17" s="7"/>
      <c r="FX17" s="7"/>
      <c r="FY17" s="2" t="s">
        <v>141</v>
      </c>
      <c r="FZ17" s="2" t="s">
        <v>129</v>
      </c>
      <c r="GA17" s="2" t="s">
        <v>370</v>
      </c>
      <c r="GB17" s="2" t="s">
        <v>471</v>
      </c>
      <c r="GC17" s="2" t="s">
        <v>143</v>
      </c>
      <c r="GD17" s="2" t="s">
        <v>132</v>
      </c>
      <c r="GE17" s="4">
        <v>4</v>
      </c>
      <c r="GF17" s="8">
        <v>188.96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233</v>
      </c>
      <c r="GN17" s="2" t="s">
        <v>472</v>
      </c>
      <c r="GO17" s="2" t="s">
        <v>143</v>
      </c>
      <c r="GP17" s="2" t="s">
        <v>132</v>
      </c>
      <c r="GQ17" s="4"/>
      <c r="GR17" s="8"/>
      <c r="GS17" s="4"/>
      <c r="GT17" s="8"/>
      <c r="GU17" s="7"/>
      <c r="GV17" s="7"/>
      <c r="GW17" s="2" t="s">
        <v>141</v>
      </c>
      <c r="GX17" s="2" t="s">
        <v>129</v>
      </c>
      <c r="GY17" s="2" t="s">
        <v>403</v>
      </c>
      <c r="GZ17" s="2" t="s">
        <v>132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171</v>
      </c>
      <c r="HL17" s="2" t="s">
        <v>473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164</v>
      </c>
      <c r="HV17" s="2" t="s">
        <v>129</v>
      </c>
      <c r="HW17" s="2" t="s">
        <v>132</v>
      </c>
      <c r="HX17" s="2" t="s">
        <v>132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165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141</v>
      </c>
      <c r="IT17" s="2" t="s">
        <v>129</v>
      </c>
      <c r="IU17" s="2" t="s">
        <v>474</v>
      </c>
      <c r="IV17" s="2" t="s">
        <v>475</v>
      </c>
      <c r="IW17" s="2" t="s">
        <v>143</v>
      </c>
      <c r="IX17" s="2" t="s">
        <v>132</v>
      </c>
      <c r="IY17" s="4">
        <v>1</v>
      </c>
      <c r="IZ17" s="8">
        <v>68.99</v>
      </c>
      <c r="JA17" s="4"/>
      <c r="JB17" s="8"/>
      <c r="JC17" s="7"/>
      <c r="JD17" s="7"/>
      <c r="JE17" s="2" t="s">
        <v>141</v>
      </c>
      <c r="JF17" s="2" t="s">
        <v>129</v>
      </c>
      <c r="JG17" s="2" t="s">
        <v>167</v>
      </c>
      <c r="JH17" s="2" t="s">
        <v>476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477</v>
      </c>
      <c r="JT17" s="2" t="s">
        <v>132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368</v>
      </c>
      <c r="KF17" s="2" t="s">
        <v>132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172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172</v>
      </c>
      <c r="LB17" s="2" t="s">
        <v>129</v>
      </c>
      <c r="LC17" s="2" t="s">
        <v>132</v>
      </c>
      <c r="LD17" s="2" t="s">
        <v>132</v>
      </c>
      <c r="LE17" s="2" t="s">
        <v>143</v>
      </c>
      <c r="LF17" s="2" t="s">
        <v>132</v>
      </c>
      <c r="LG17" s="4"/>
      <c r="LH17" s="8"/>
      <c r="LI17" s="4"/>
      <c r="LJ17" s="8"/>
      <c r="LK17" s="7"/>
      <c r="LL17" s="7"/>
      <c r="LM17" s="2" t="s">
        <v>164</v>
      </c>
      <c r="LN17" s="2" t="s">
        <v>129</v>
      </c>
      <c r="LO17" s="2" t="s">
        <v>132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165</v>
      </c>
      <c r="ML17" s="2" t="s">
        <v>129</v>
      </c>
      <c r="MM17" s="2" t="s">
        <v>132</v>
      </c>
      <c r="MN17" s="2" t="s">
        <v>132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172</v>
      </c>
      <c r="MX17" s="2" t="s">
        <v>129</v>
      </c>
      <c r="MY17" s="2" t="s">
        <v>132</v>
      </c>
      <c r="MZ17" s="2" t="s">
        <v>132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172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172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172</v>
      </c>
      <c r="OT17" s="2" t="s">
        <v>176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165</v>
      </c>
      <c r="PF17" s="2" t="s">
        <v>129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176</v>
      </c>
      <c r="PS17" s="2" t="s">
        <v>304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172</v>
      </c>
      <c r="QD17" s="2" t="s">
        <v>129</v>
      </c>
      <c r="QE17" s="2" t="s">
        <v>132</v>
      </c>
      <c r="QF17" s="2" t="s">
        <v>132</v>
      </c>
      <c r="QG17" s="2" t="s">
        <v>143</v>
      </c>
      <c r="QH17" s="2" t="s">
        <v>132</v>
      </c>
      <c r="QI17" s="4"/>
      <c r="QJ17" s="8"/>
      <c r="QK17" s="4"/>
      <c r="QL17" s="8"/>
      <c r="QM17" s="7"/>
      <c r="QN17" s="7"/>
      <c r="QO17" s="2" t="s">
        <v>172</v>
      </c>
      <c r="QP17" s="2" t="s">
        <v>176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172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178</v>
      </c>
      <c r="RG17" s="4"/>
      <c r="RH17" s="8"/>
      <c r="RI17" s="4"/>
      <c r="RJ17" s="8"/>
      <c r="RK17" s="7"/>
      <c r="RL17" s="7"/>
      <c r="RM17" s="2" t="s">
        <v>141</v>
      </c>
      <c r="RN17" s="2" t="s">
        <v>176</v>
      </c>
      <c r="RO17" s="2" t="s">
        <v>478</v>
      </c>
      <c r="RP17" s="2" t="s">
        <v>469</v>
      </c>
      <c r="RQ17" s="2" t="s">
        <v>143</v>
      </c>
      <c r="RR17" s="2" t="s">
        <v>132</v>
      </c>
    </row>
    <row r="18">
      <c r="A18" s="2" t="s">
        <v>479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127</v>
      </c>
      <c r="K18" s="2" t="s">
        <v>482</v>
      </c>
      <c r="L18" s="3">
        <v>58.83</v>
      </c>
      <c r="M18" s="3">
        <v>61.77</v>
      </c>
      <c r="N18" s="3">
        <v>118.74</v>
      </c>
      <c r="O18" s="2" t="s">
        <v>129</v>
      </c>
      <c r="P18" s="2" t="s">
        <v>130</v>
      </c>
      <c r="Q18" s="2" t="s">
        <v>131</v>
      </c>
      <c r="R18" s="2" t="s">
        <v>132</v>
      </c>
      <c r="S18" s="2" t="s">
        <v>483</v>
      </c>
      <c r="T18" s="2" t="s">
        <v>132</v>
      </c>
      <c r="U18" s="2" t="s">
        <v>315</v>
      </c>
      <c r="V18" s="2" t="s">
        <v>484</v>
      </c>
      <c r="W18" s="2" t="s">
        <v>136</v>
      </c>
      <c r="X18" s="2" t="s">
        <v>485</v>
      </c>
      <c r="Y18" s="2" t="s">
        <v>486</v>
      </c>
      <c r="Z18" s="4">
        <v>191</v>
      </c>
      <c r="AA18" s="4">
        <f>=ROUNDDOWN(9.09523809523809,0)</f>
      </c>
      <c r="AB18" s="5">
        <v>21</v>
      </c>
      <c r="AC18" s="2" t="s">
        <v>139</v>
      </c>
      <c r="AD18" s="4">
        <v>200</v>
      </c>
      <c r="AE18" s="4">
        <v>450</v>
      </c>
      <c r="AF18" s="6">
        <v>65</v>
      </c>
      <c r="AG18" s="6"/>
      <c r="AH18" s="7">
        <v>0.3036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68</v>
      </c>
      <c r="AQ18" s="8">
        <v>3817.5</v>
      </c>
      <c r="AR18" s="4"/>
      <c r="AS18" s="8"/>
      <c r="AT18" s="7"/>
      <c r="AU18" s="7"/>
      <c r="AV18" s="4">
        <v>68</v>
      </c>
      <c r="AW18" s="8">
        <v>3817.5</v>
      </c>
      <c r="AX18" s="4"/>
      <c r="AY18" s="8"/>
      <c r="AZ18" s="7"/>
      <c r="BA18" s="7"/>
      <c r="BB18" s="7">
        <v>1</v>
      </c>
      <c r="BC18" s="4">
        <v>68</v>
      </c>
      <c r="BD18" s="8">
        <v>3817.5</v>
      </c>
      <c r="BE18" s="4"/>
      <c r="BF18" s="8"/>
      <c r="BG18" s="7"/>
      <c r="BH18" s="7"/>
      <c r="BI18" s="7">
        <v>1</v>
      </c>
      <c r="BJ18" s="4">
        <v>68</v>
      </c>
      <c r="BK18" s="8">
        <v>3817.5</v>
      </c>
      <c r="BL18" s="2" t="s">
        <v>487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488</v>
      </c>
      <c r="BV18" s="2" t="s">
        <v>176</v>
      </c>
      <c r="BW18" s="2" t="s">
        <v>132</v>
      </c>
      <c r="BX18" s="2" t="s">
        <v>454</v>
      </c>
      <c r="BY18" s="2" t="s">
        <v>143</v>
      </c>
      <c r="BZ18" s="2" t="s">
        <v>132</v>
      </c>
      <c r="CA18" s="4">
        <v>46</v>
      </c>
      <c r="CB18" s="8">
        <v>2336.38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188</v>
      </c>
      <c r="CJ18" s="2" t="s">
        <v>489</v>
      </c>
      <c r="CK18" s="2" t="s">
        <v>143</v>
      </c>
      <c r="CL18" s="2" t="s">
        <v>132</v>
      </c>
      <c r="CM18" s="4">
        <v>1</v>
      </c>
      <c r="CN18" s="8">
        <v>68.9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190</v>
      </c>
      <c r="CV18" s="2" t="s">
        <v>490</v>
      </c>
      <c r="CW18" s="2" t="s">
        <v>143</v>
      </c>
      <c r="CX18" s="2" t="s">
        <v>132</v>
      </c>
      <c r="CY18" s="4">
        <v>15</v>
      </c>
      <c r="CZ18" s="8">
        <v>1012.14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486</v>
      </c>
      <c r="DH18" s="2" t="s">
        <v>491</v>
      </c>
      <c r="DI18" s="2" t="s">
        <v>143</v>
      </c>
      <c r="DJ18" s="2" t="s">
        <v>132</v>
      </c>
      <c r="DK18" s="4">
        <v>2</v>
      </c>
      <c r="DL18" s="8">
        <v>136.58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492</v>
      </c>
      <c r="DT18" s="2" t="s">
        <v>493</v>
      </c>
      <c r="DU18" s="2" t="s">
        <v>143</v>
      </c>
      <c r="DV18" s="2" t="s">
        <v>132</v>
      </c>
      <c r="DW18" s="4"/>
      <c r="DX18" s="8"/>
      <c r="DY18" s="4"/>
      <c r="DZ18" s="8"/>
      <c r="EA18" s="7"/>
      <c r="EB18" s="7"/>
      <c r="EC18" s="2" t="s">
        <v>141</v>
      </c>
      <c r="ED18" s="2" t="s">
        <v>129</v>
      </c>
      <c r="EE18" s="2" t="s">
        <v>494</v>
      </c>
      <c r="EF18" s="2" t="s">
        <v>191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141</v>
      </c>
      <c r="EP18" s="2" t="s">
        <v>129</v>
      </c>
      <c r="EQ18" s="2" t="s">
        <v>495</v>
      </c>
      <c r="ER18" s="2" t="s">
        <v>496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141</v>
      </c>
      <c r="FB18" s="2" t="s">
        <v>129</v>
      </c>
      <c r="FC18" s="2" t="s">
        <v>486</v>
      </c>
      <c r="FD18" s="2" t="s">
        <v>416</v>
      </c>
      <c r="FE18" s="2" t="s">
        <v>143</v>
      </c>
      <c r="FF18" s="2" t="s">
        <v>132</v>
      </c>
      <c r="FG18" s="4">
        <v>1</v>
      </c>
      <c r="FH18" s="8">
        <v>66.72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448</v>
      </c>
      <c r="FP18" s="2" t="s">
        <v>497</v>
      </c>
      <c r="FQ18" s="2" t="s">
        <v>143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498</v>
      </c>
      <c r="GB18" s="2" t="s">
        <v>499</v>
      </c>
      <c r="GC18" s="2" t="s">
        <v>143</v>
      </c>
      <c r="GD18" s="2" t="s">
        <v>132</v>
      </c>
      <c r="GE18" s="4">
        <v>1</v>
      </c>
      <c r="GF18" s="8">
        <v>68.28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379</v>
      </c>
      <c r="GN18" s="2" t="s">
        <v>500</v>
      </c>
      <c r="GO18" s="2" t="s">
        <v>143</v>
      </c>
      <c r="GP18" s="2" t="s">
        <v>132</v>
      </c>
      <c r="GQ18" s="4">
        <v>1</v>
      </c>
      <c r="GR18" s="8">
        <v>61.78</v>
      </c>
      <c r="GS18" s="4"/>
      <c r="GT18" s="8"/>
      <c r="GU18" s="7"/>
      <c r="GV18" s="7"/>
      <c r="GW18" s="2" t="s">
        <v>141</v>
      </c>
      <c r="GX18" s="2" t="s">
        <v>129</v>
      </c>
      <c r="GY18" s="2" t="s">
        <v>332</v>
      </c>
      <c r="GZ18" s="2" t="s">
        <v>273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206</v>
      </c>
      <c r="HL18" s="2" t="s">
        <v>201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164</v>
      </c>
      <c r="HV18" s="2" t="s">
        <v>129</v>
      </c>
      <c r="HW18" s="2" t="s">
        <v>132</v>
      </c>
      <c r="HX18" s="2" t="s">
        <v>132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165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166</v>
      </c>
      <c r="IT18" s="2" t="s">
        <v>129</v>
      </c>
      <c r="IU18" s="2" t="s">
        <v>132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167</v>
      </c>
      <c r="JH18" s="2" t="s">
        <v>132</v>
      </c>
      <c r="JI18" s="2" t="s">
        <v>143</v>
      </c>
      <c r="JJ18" s="2" t="s">
        <v>132</v>
      </c>
      <c r="JK18" s="4">
        <v>1</v>
      </c>
      <c r="JL18" s="8">
        <v>66.72</v>
      </c>
      <c r="JM18" s="4"/>
      <c r="JN18" s="8"/>
      <c r="JO18" s="7"/>
      <c r="JP18" s="7"/>
      <c r="JQ18" s="2" t="s">
        <v>141</v>
      </c>
      <c r="JR18" s="2" t="s">
        <v>129</v>
      </c>
      <c r="JS18" s="2" t="s">
        <v>300</v>
      </c>
      <c r="JT18" s="2" t="s">
        <v>501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502</v>
      </c>
      <c r="KF18" s="2" t="s">
        <v>503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172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164</v>
      </c>
      <c r="LN18" s="2" t="s">
        <v>129</v>
      </c>
      <c r="LO18" s="2" t="s">
        <v>270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141</v>
      </c>
      <c r="ML18" s="2" t="s">
        <v>173</v>
      </c>
      <c r="MM18" s="2" t="s">
        <v>504</v>
      </c>
      <c r="MN18" s="2" t="s">
        <v>505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172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172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172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172</v>
      </c>
      <c r="OT18" s="2" t="s">
        <v>176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165</v>
      </c>
      <c r="PF18" s="2" t="s">
        <v>129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176</v>
      </c>
      <c r="PS18" s="2" t="s">
        <v>304</v>
      </c>
      <c r="PT18" s="2" t="s">
        <v>506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165</v>
      </c>
      <c r="QP18" s="2" t="s">
        <v>176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172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178</v>
      </c>
      <c r="RG18" s="4"/>
      <c r="RH18" s="8"/>
      <c r="RI18" s="4"/>
      <c r="RJ18" s="8"/>
      <c r="RK18" s="7"/>
      <c r="RL18" s="7"/>
      <c r="RM18" s="2" t="s">
        <v>141</v>
      </c>
      <c r="RN18" s="2" t="s">
        <v>176</v>
      </c>
      <c r="RO18" s="2" t="s">
        <v>214</v>
      </c>
      <c r="RP18" s="2" t="s">
        <v>507</v>
      </c>
      <c r="RQ18" s="2" t="s">
        <v>143</v>
      </c>
      <c r="RR18" s="2" t="s">
        <v>132</v>
      </c>
    </row>
    <row r="19">
      <c r="A19" s="2" t="s">
        <v>508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509</v>
      </c>
      <c r="G19" s="2" t="s">
        <v>509</v>
      </c>
      <c r="H19" s="2" t="s">
        <v>509</v>
      </c>
      <c r="I19" s="2" t="s">
        <v>510</v>
      </c>
      <c r="J19" s="2" t="s">
        <v>127</v>
      </c>
      <c r="K19" s="2" t="s">
        <v>511</v>
      </c>
      <c r="L19" s="3">
        <v>28.22</v>
      </c>
      <c r="M19" s="3">
        <v>29.63</v>
      </c>
      <c r="N19" s="3">
        <v>59.49</v>
      </c>
      <c r="O19" s="2" t="s">
        <v>129</v>
      </c>
      <c r="P19" s="2" t="s">
        <v>347</v>
      </c>
      <c r="Q19" s="2" t="s">
        <v>131</v>
      </c>
      <c r="R19" s="2" t="s">
        <v>132</v>
      </c>
      <c r="S19" s="2" t="s">
        <v>512</v>
      </c>
      <c r="T19" s="2" t="s">
        <v>132</v>
      </c>
      <c r="U19" s="2" t="s">
        <v>395</v>
      </c>
      <c r="V19" s="2" t="s">
        <v>513</v>
      </c>
      <c r="W19" s="2" t="s">
        <v>485</v>
      </c>
      <c r="X19" s="2" t="s">
        <v>132</v>
      </c>
      <c r="Y19" s="2" t="s">
        <v>184</v>
      </c>
      <c r="Z19" s="4">
        <v>94</v>
      </c>
      <c r="AA19" s="4">
        <f>=ROUNDDOWN(8.54545454545454,0)</f>
      </c>
      <c r="AB19" s="5">
        <v>11</v>
      </c>
      <c r="AC19" s="2" t="s">
        <v>514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104</v>
      </c>
      <c r="AQ19" s="8">
        <v>3386.62</v>
      </c>
      <c r="AR19" s="4"/>
      <c r="AS19" s="8"/>
      <c r="AT19" s="7"/>
      <c r="AU19" s="7"/>
      <c r="AV19" s="4">
        <v>104</v>
      </c>
      <c r="AW19" s="8">
        <v>3386.62</v>
      </c>
      <c r="AX19" s="4"/>
      <c r="AY19" s="8"/>
      <c r="AZ19" s="7"/>
      <c r="BA19" s="7"/>
      <c r="BB19" s="7">
        <v>1</v>
      </c>
      <c r="BC19" s="4">
        <v>104</v>
      </c>
      <c r="BD19" s="8">
        <v>3386.62</v>
      </c>
      <c r="BE19" s="4"/>
      <c r="BF19" s="8"/>
      <c r="BG19" s="7"/>
      <c r="BH19" s="7"/>
      <c r="BI19" s="7">
        <v>1</v>
      </c>
      <c r="BJ19" s="4">
        <v>104</v>
      </c>
      <c r="BK19" s="8">
        <v>3386.62</v>
      </c>
      <c r="BL19" s="2" t="s">
        <v>515</v>
      </c>
      <c r="BM19" s="7">
        <v>1</v>
      </c>
      <c r="BN19" s="7">
        <v>1</v>
      </c>
      <c r="BO19" s="4">
        <v>31</v>
      </c>
      <c r="BP19" s="8">
        <v>1051.79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516</v>
      </c>
      <c r="BY19" s="2" t="s">
        <v>143</v>
      </c>
      <c r="BZ19" s="2" t="s">
        <v>132</v>
      </c>
      <c r="CA19" s="4">
        <v>12</v>
      </c>
      <c r="CB19" s="8">
        <v>299.91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188</v>
      </c>
      <c r="CJ19" s="2" t="s">
        <v>287</v>
      </c>
      <c r="CK19" s="2" t="s">
        <v>143</v>
      </c>
      <c r="CL19" s="2" t="s">
        <v>132</v>
      </c>
      <c r="CM19" s="4">
        <v>39</v>
      </c>
      <c r="CN19" s="8">
        <v>1319.76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190</v>
      </c>
      <c r="CV19" s="2" t="s">
        <v>191</v>
      </c>
      <c r="CW19" s="2" t="s">
        <v>143</v>
      </c>
      <c r="CX19" s="2" t="s">
        <v>132</v>
      </c>
      <c r="CY19" s="4">
        <v>6</v>
      </c>
      <c r="CZ19" s="8">
        <v>182.52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184</v>
      </c>
      <c r="DH19" s="2" t="s">
        <v>517</v>
      </c>
      <c r="DI19" s="2" t="s">
        <v>143</v>
      </c>
      <c r="DJ19" s="2" t="s">
        <v>132</v>
      </c>
      <c r="DK19" s="4">
        <v>16</v>
      </c>
      <c r="DL19" s="8">
        <v>532.64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193</v>
      </c>
      <c r="DT19" s="2" t="s">
        <v>194</v>
      </c>
      <c r="DU19" s="2" t="s">
        <v>143</v>
      </c>
      <c r="DV19" s="2" t="s">
        <v>132</v>
      </c>
      <c r="DW19" s="4"/>
      <c r="DX19" s="8"/>
      <c r="DY19" s="4"/>
      <c r="DZ19" s="8"/>
      <c r="EA19" s="7"/>
      <c r="EB19" s="7"/>
      <c r="EC19" s="2" t="s">
        <v>141</v>
      </c>
      <c r="ED19" s="2" t="s">
        <v>129</v>
      </c>
      <c r="EE19" s="2" t="s">
        <v>195</v>
      </c>
      <c r="EF19" s="2" t="s">
        <v>194</v>
      </c>
      <c r="EG19" s="2" t="s">
        <v>143</v>
      </c>
      <c r="EH19" s="2" t="s">
        <v>132</v>
      </c>
      <c r="EI19" s="4"/>
      <c r="EJ19" s="8"/>
      <c r="EK19" s="4"/>
      <c r="EL19" s="8"/>
      <c r="EM19" s="7"/>
      <c r="EN19" s="7"/>
      <c r="EO19" s="2" t="s">
        <v>141</v>
      </c>
      <c r="EP19" s="2" t="s">
        <v>129</v>
      </c>
      <c r="EQ19" s="2" t="s">
        <v>495</v>
      </c>
      <c r="ER19" s="2" t="s">
        <v>518</v>
      </c>
      <c r="ES19" s="2" t="s">
        <v>143</v>
      </c>
      <c r="ET19" s="2" t="s">
        <v>132</v>
      </c>
      <c r="EU19" s="4"/>
      <c r="EV19" s="8"/>
      <c r="EW19" s="4"/>
      <c r="EX19" s="8"/>
      <c r="EY19" s="7"/>
      <c r="EZ19" s="7"/>
      <c r="FA19" s="2" t="s">
        <v>141</v>
      </c>
      <c r="FB19" s="2" t="s">
        <v>129</v>
      </c>
      <c r="FC19" s="2" t="s">
        <v>199</v>
      </c>
      <c r="FD19" s="2" t="s">
        <v>486</v>
      </c>
      <c r="FE19" s="2" t="s">
        <v>143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129</v>
      </c>
      <c r="FO19" s="2" t="s">
        <v>156</v>
      </c>
      <c r="FP19" s="2" t="s">
        <v>132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129</v>
      </c>
      <c r="GA19" s="2" t="s">
        <v>498</v>
      </c>
      <c r="GB19" s="2" t="s">
        <v>226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519</v>
      </c>
      <c r="GN19" s="2" t="s">
        <v>283</v>
      </c>
      <c r="GO19" s="2" t="s">
        <v>143</v>
      </c>
      <c r="GP19" s="2" t="s">
        <v>132</v>
      </c>
      <c r="GQ19" s="4"/>
      <c r="GR19" s="8"/>
      <c r="GS19" s="4"/>
      <c r="GT19" s="8"/>
      <c r="GU19" s="7"/>
      <c r="GV19" s="7"/>
      <c r="GW19" s="2" t="s">
        <v>141</v>
      </c>
      <c r="GX19" s="2" t="s">
        <v>129</v>
      </c>
      <c r="GY19" s="2" t="s">
        <v>162</v>
      </c>
      <c r="GZ19" s="2" t="s">
        <v>132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141</v>
      </c>
      <c r="HJ19" s="2" t="s">
        <v>129</v>
      </c>
      <c r="HK19" s="2" t="s">
        <v>520</v>
      </c>
      <c r="HL19" s="2" t="s">
        <v>296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521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165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166</v>
      </c>
      <c r="IT19" s="2" t="s">
        <v>129</v>
      </c>
      <c r="IU19" s="2" t="s">
        <v>132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167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209</v>
      </c>
      <c r="JT19" s="2" t="s">
        <v>522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236</v>
      </c>
      <c r="KF19" s="2" t="s">
        <v>523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172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173</v>
      </c>
      <c r="MM19" s="2" t="s">
        <v>190</v>
      </c>
      <c r="MN19" s="2" t="s">
        <v>524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172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172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175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172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172</v>
      </c>
      <c r="OT19" s="2" t="s">
        <v>176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165</v>
      </c>
      <c r="PF19" s="2" t="s">
        <v>129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176</v>
      </c>
      <c r="PS19" s="2" t="s">
        <v>525</v>
      </c>
      <c r="PT19" s="2" t="s">
        <v>526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165</v>
      </c>
      <c r="QP19" s="2" t="s">
        <v>176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172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178</v>
      </c>
      <c r="RG19" s="4"/>
      <c r="RH19" s="8"/>
      <c r="RI19" s="4"/>
      <c r="RJ19" s="8"/>
      <c r="RK19" s="7"/>
      <c r="RL19" s="7"/>
      <c r="RM19" s="2" t="s">
        <v>141</v>
      </c>
      <c r="RN19" s="2" t="s">
        <v>176</v>
      </c>
      <c r="RO19" s="2" t="s">
        <v>214</v>
      </c>
      <c r="RP19" s="2" t="s">
        <v>527</v>
      </c>
      <c r="RQ19" s="2" t="s">
        <v>143</v>
      </c>
      <c r="RR19" s="2" t="s">
        <v>132</v>
      </c>
    </row>
    <row r="20">
      <c r="A20" s="2" t="s">
        <v>528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529</v>
      </c>
      <c r="G20" s="2" t="s">
        <v>529</v>
      </c>
      <c r="H20" s="2" t="s">
        <v>529</v>
      </c>
      <c r="I20" s="2" t="s">
        <v>530</v>
      </c>
      <c r="J20" s="2" t="s">
        <v>127</v>
      </c>
      <c r="K20" s="2" t="s">
        <v>531</v>
      </c>
      <c r="L20" s="3">
        <v>46.1</v>
      </c>
      <c r="M20" s="3">
        <v>48.4</v>
      </c>
      <c r="N20" s="3">
        <v>96.04</v>
      </c>
      <c r="O20" s="2" t="s">
        <v>129</v>
      </c>
      <c r="P20" s="2" t="s">
        <v>218</v>
      </c>
      <c r="Q20" s="2" t="s">
        <v>131</v>
      </c>
      <c r="R20" s="2" t="s">
        <v>132</v>
      </c>
      <c r="S20" s="2" t="s">
        <v>532</v>
      </c>
      <c r="T20" s="2" t="s">
        <v>132</v>
      </c>
      <c r="U20" s="2" t="s">
        <v>315</v>
      </c>
      <c r="V20" s="2" t="s">
        <v>135</v>
      </c>
      <c r="W20" s="2" t="s">
        <v>136</v>
      </c>
      <c r="X20" s="2" t="s">
        <v>132</v>
      </c>
      <c r="Y20" s="2" t="s">
        <v>196</v>
      </c>
      <c r="Z20" s="4">
        <v>172</v>
      </c>
      <c r="AA20" s="4">
        <f>=ROUNDDOWN(21.5,0)</f>
      </c>
      <c r="AB20" s="5">
        <v>8</v>
      </c>
      <c r="AC20" s="2" t="s">
        <v>185</v>
      </c>
      <c r="AD20" s="4">
        <v>96</v>
      </c>
      <c r="AE20" s="4">
        <v>196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72</v>
      </c>
      <c r="AQ20" s="8">
        <v>3361.57</v>
      </c>
      <c r="AR20" s="4"/>
      <c r="AS20" s="8"/>
      <c r="AT20" s="7"/>
      <c r="AU20" s="7"/>
      <c r="AV20" s="4">
        <v>72</v>
      </c>
      <c r="AW20" s="8">
        <v>3361.57</v>
      </c>
      <c r="AX20" s="4"/>
      <c r="AY20" s="8"/>
      <c r="AZ20" s="7"/>
      <c r="BA20" s="7"/>
      <c r="BB20" s="7">
        <v>1</v>
      </c>
      <c r="BC20" s="4">
        <v>72</v>
      </c>
      <c r="BD20" s="8">
        <v>3361.57</v>
      </c>
      <c r="BE20" s="4"/>
      <c r="BF20" s="8"/>
      <c r="BG20" s="7"/>
      <c r="BH20" s="7"/>
      <c r="BI20" s="7">
        <v>1</v>
      </c>
      <c r="BJ20" s="4">
        <v>72</v>
      </c>
      <c r="BK20" s="8">
        <v>3361.57</v>
      </c>
      <c r="BL20" s="2" t="s">
        <v>533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534</v>
      </c>
      <c r="BV20" s="2" t="s">
        <v>176</v>
      </c>
      <c r="BW20" s="2" t="s">
        <v>132</v>
      </c>
      <c r="BX20" s="2" t="s">
        <v>524</v>
      </c>
      <c r="BY20" s="2" t="s">
        <v>143</v>
      </c>
      <c r="BZ20" s="2" t="s">
        <v>132</v>
      </c>
      <c r="CA20" s="4">
        <v>42</v>
      </c>
      <c r="CB20" s="8">
        <v>1657.44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535</v>
      </c>
      <c r="CJ20" s="2" t="s">
        <v>536</v>
      </c>
      <c r="CK20" s="2" t="s">
        <v>143</v>
      </c>
      <c r="CL20" s="2" t="s">
        <v>132</v>
      </c>
      <c r="CM20" s="4">
        <v>11</v>
      </c>
      <c r="CN20" s="8">
        <v>593.23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190</v>
      </c>
      <c r="CV20" s="2" t="s">
        <v>490</v>
      </c>
      <c r="CW20" s="2" t="s">
        <v>143</v>
      </c>
      <c r="CX20" s="2" t="s">
        <v>132</v>
      </c>
      <c r="CY20" s="4">
        <v>2</v>
      </c>
      <c r="CZ20" s="8">
        <v>106.96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196</v>
      </c>
      <c r="DH20" s="2" t="s">
        <v>537</v>
      </c>
      <c r="DI20" s="2" t="s">
        <v>143</v>
      </c>
      <c r="DJ20" s="2" t="s">
        <v>132</v>
      </c>
      <c r="DK20" s="4"/>
      <c r="DL20" s="8"/>
      <c r="DM20" s="4"/>
      <c r="DN20" s="8"/>
      <c r="DO20" s="7"/>
      <c r="DP20" s="7"/>
      <c r="DQ20" s="2" t="s">
        <v>141</v>
      </c>
      <c r="DR20" s="2" t="s">
        <v>176</v>
      </c>
      <c r="DS20" s="2" t="s">
        <v>538</v>
      </c>
      <c r="DT20" s="2" t="s">
        <v>539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166</v>
      </c>
      <c r="ED20" s="2" t="s">
        <v>129</v>
      </c>
      <c r="EE20" s="2" t="s">
        <v>132</v>
      </c>
      <c r="EF20" s="2" t="s">
        <v>132</v>
      </c>
      <c r="EG20" s="2" t="s">
        <v>143</v>
      </c>
      <c r="EH20" s="2" t="s">
        <v>132</v>
      </c>
      <c r="EI20" s="4">
        <v>7</v>
      </c>
      <c r="EJ20" s="8">
        <v>441.7</v>
      </c>
      <c r="EK20" s="4"/>
      <c r="EL20" s="8"/>
      <c r="EM20" s="7"/>
      <c r="EN20" s="7"/>
      <c r="EO20" s="2" t="s">
        <v>141</v>
      </c>
      <c r="EP20" s="2" t="s">
        <v>129</v>
      </c>
      <c r="EQ20" s="2" t="s">
        <v>540</v>
      </c>
      <c r="ER20" s="2" t="s">
        <v>541</v>
      </c>
      <c r="ES20" s="2" t="s">
        <v>143</v>
      </c>
      <c r="ET20" s="2" t="s">
        <v>132</v>
      </c>
      <c r="EU20" s="4">
        <v>1</v>
      </c>
      <c r="EV20" s="8">
        <v>99.99</v>
      </c>
      <c r="EW20" s="4"/>
      <c r="EX20" s="8"/>
      <c r="EY20" s="7"/>
      <c r="EZ20" s="7"/>
      <c r="FA20" s="2" t="s">
        <v>141</v>
      </c>
      <c r="FB20" s="2" t="s">
        <v>129</v>
      </c>
      <c r="FC20" s="2" t="s">
        <v>196</v>
      </c>
      <c r="FD20" s="2" t="s">
        <v>542</v>
      </c>
      <c r="FE20" s="2" t="s">
        <v>143</v>
      </c>
      <c r="FF20" s="2" t="s">
        <v>132</v>
      </c>
      <c r="FG20" s="4">
        <v>1</v>
      </c>
      <c r="FH20" s="8">
        <v>52.27</v>
      </c>
      <c r="FI20" s="4"/>
      <c r="FJ20" s="8"/>
      <c r="FK20" s="7"/>
      <c r="FL20" s="7"/>
      <c r="FM20" s="2" t="s">
        <v>141</v>
      </c>
      <c r="FN20" s="2" t="s">
        <v>129</v>
      </c>
      <c r="FO20" s="2" t="s">
        <v>156</v>
      </c>
      <c r="FP20" s="2" t="s">
        <v>543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138</v>
      </c>
      <c r="GB20" s="2" t="s">
        <v>223</v>
      </c>
      <c r="GC20" s="2" t="s">
        <v>143</v>
      </c>
      <c r="GD20" s="2" t="s">
        <v>132</v>
      </c>
      <c r="GE20" s="4">
        <v>2</v>
      </c>
      <c r="GF20" s="8">
        <v>119.58</v>
      </c>
      <c r="GG20" s="4"/>
      <c r="GH20" s="8"/>
      <c r="GI20" s="7"/>
      <c r="GJ20" s="7"/>
      <c r="GK20" s="2" t="s">
        <v>141</v>
      </c>
      <c r="GL20" s="2" t="s">
        <v>129</v>
      </c>
      <c r="GM20" s="2" t="s">
        <v>204</v>
      </c>
      <c r="GN20" s="2" t="s">
        <v>384</v>
      </c>
      <c r="GO20" s="2" t="s">
        <v>143</v>
      </c>
      <c r="GP20" s="2" t="s">
        <v>132</v>
      </c>
      <c r="GQ20" s="4">
        <v>5</v>
      </c>
      <c r="GR20" s="8">
        <v>242</v>
      </c>
      <c r="GS20" s="4"/>
      <c r="GT20" s="8"/>
      <c r="GU20" s="7"/>
      <c r="GV20" s="7"/>
      <c r="GW20" s="2" t="s">
        <v>141</v>
      </c>
      <c r="GX20" s="2" t="s">
        <v>129</v>
      </c>
      <c r="GY20" s="2" t="s">
        <v>276</v>
      </c>
      <c r="GZ20" s="2" t="s">
        <v>544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141</v>
      </c>
      <c r="HJ20" s="2" t="s">
        <v>129</v>
      </c>
      <c r="HK20" s="2" t="s">
        <v>545</v>
      </c>
      <c r="HL20" s="2" t="s">
        <v>227</v>
      </c>
      <c r="HM20" s="2" t="s">
        <v>143</v>
      </c>
      <c r="HN20" s="2" t="s">
        <v>132</v>
      </c>
      <c r="HO20" s="4">
        <v>1</v>
      </c>
      <c r="HP20" s="8">
        <v>48.4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335</v>
      </c>
      <c r="HX20" s="2" t="s">
        <v>546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165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166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141</v>
      </c>
      <c r="JF20" s="2" t="s">
        <v>129</v>
      </c>
      <c r="JG20" s="2" t="s">
        <v>167</v>
      </c>
      <c r="JH20" s="2" t="s">
        <v>132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538</v>
      </c>
      <c r="JT20" s="2" t="s">
        <v>547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236</v>
      </c>
      <c r="KF20" s="2" t="s">
        <v>548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172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164</v>
      </c>
      <c r="LN20" s="2" t="s">
        <v>129</v>
      </c>
      <c r="LO20" s="2" t="s">
        <v>132</v>
      </c>
      <c r="LP20" s="2" t="s">
        <v>132</v>
      </c>
      <c r="LQ20" s="2" t="s">
        <v>143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173</v>
      </c>
      <c r="MM20" s="2" t="s">
        <v>538</v>
      </c>
      <c r="MN20" s="2" t="s">
        <v>549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172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172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172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172</v>
      </c>
      <c r="OT20" s="2" t="s">
        <v>176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165</v>
      </c>
      <c r="PF20" s="2" t="s">
        <v>129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176</v>
      </c>
      <c r="PS20" s="2" t="s">
        <v>525</v>
      </c>
      <c r="PT20" s="2" t="s">
        <v>550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165</v>
      </c>
      <c r="QP20" s="2" t="s">
        <v>176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172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178</v>
      </c>
      <c r="RG20" s="4"/>
      <c r="RH20" s="8"/>
      <c r="RI20" s="4"/>
      <c r="RJ20" s="8"/>
      <c r="RK20" s="7"/>
      <c r="RL20" s="7"/>
      <c r="RM20" s="2" t="s">
        <v>141</v>
      </c>
      <c r="RN20" s="2" t="s">
        <v>176</v>
      </c>
      <c r="RO20" s="2" t="s">
        <v>490</v>
      </c>
      <c r="RP20" s="2" t="s">
        <v>551</v>
      </c>
      <c r="RQ20" s="2" t="s">
        <v>143</v>
      </c>
      <c r="RR20" s="2" t="s">
        <v>132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393</v>
      </c>
      <c r="L21" s="3">
        <v>71.15</v>
      </c>
      <c r="M21" s="3">
        <v>74.71</v>
      </c>
      <c r="N21" s="3">
        <v>146.19</v>
      </c>
      <c r="O21" s="2" t="s">
        <v>129</v>
      </c>
      <c r="P21" s="2" t="s">
        <v>218</v>
      </c>
      <c r="Q21" s="2" t="s">
        <v>131</v>
      </c>
      <c r="R21" s="2" t="s">
        <v>132</v>
      </c>
      <c r="S21" s="2" t="s">
        <v>555</v>
      </c>
      <c r="T21" s="2" t="s">
        <v>132</v>
      </c>
      <c r="U21" s="2" t="s">
        <v>315</v>
      </c>
      <c r="V21" s="2" t="s">
        <v>484</v>
      </c>
      <c r="W21" s="2" t="s">
        <v>136</v>
      </c>
      <c r="X21" s="2" t="s">
        <v>132</v>
      </c>
      <c r="Y21" s="2" t="s">
        <v>316</v>
      </c>
      <c r="Z21" s="4">
        <v>222</v>
      </c>
      <c r="AA21" s="4">
        <f>=ROUNDDOWN(52.8571428571429,0)</f>
      </c>
      <c r="AB21" s="5">
        <v>4.2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33</v>
      </c>
      <c r="AQ21" s="8">
        <v>2688.79</v>
      </c>
      <c r="AR21" s="4"/>
      <c r="AS21" s="8"/>
      <c r="AT21" s="7"/>
      <c r="AU21" s="7"/>
      <c r="AV21" s="4">
        <v>33</v>
      </c>
      <c r="AW21" s="8">
        <v>2688.79</v>
      </c>
      <c r="AX21" s="4"/>
      <c r="AY21" s="8"/>
      <c r="AZ21" s="7"/>
      <c r="BA21" s="7"/>
      <c r="BB21" s="7">
        <v>1</v>
      </c>
      <c r="BC21" s="4">
        <v>33</v>
      </c>
      <c r="BD21" s="8">
        <v>2688.79</v>
      </c>
      <c r="BE21" s="4"/>
      <c r="BF21" s="8"/>
      <c r="BG21" s="7"/>
      <c r="BH21" s="7"/>
      <c r="BI21" s="7">
        <v>1</v>
      </c>
      <c r="BJ21" s="4">
        <v>33</v>
      </c>
      <c r="BK21" s="8">
        <v>2688.79</v>
      </c>
      <c r="BL21" s="2" t="s">
        <v>556</v>
      </c>
      <c r="BM21" s="7">
        <v>1</v>
      </c>
      <c r="BN21" s="7">
        <v>1</v>
      </c>
      <c r="BO21" s="4">
        <v>6</v>
      </c>
      <c r="BP21" s="8">
        <v>491.59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132</v>
      </c>
      <c r="BX21" s="2" t="s">
        <v>557</v>
      </c>
      <c r="BY21" s="2" t="s">
        <v>143</v>
      </c>
      <c r="BZ21" s="2" t="s">
        <v>132</v>
      </c>
      <c r="CA21" s="4">
        <v>6</v>
      </c>
      <c r="CB21" s="8">
        <v>367.21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319</v>
      </c>
      <c r="CJ21" s="2" t="s">
        <v>558</v>
      </c>
      <c r="CK21" s="2" t="s">
        <v>143</v>
      </c>
      <c r="CL21" s="2" t="s">
        <v>132</v>
      </c>
      <c r="CM21" s="4">
        <v>4</v>
      </c>
      <c r="CN21" s="8">
        <v>335.56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319</v>
      </c>
      <c r="CV21" s="2" t="s">
        <v>559</v>
      </c>
      <c r="CW21" s="2" t="s">
        <v>143</v>
      </c>
      <c r="CX21" s="2" t="s">
        <v>132</v>
      </c>
      <c r="CY21" s="4">
        <v>9</v>
      </c>
      <c r="CZ21" s="8">
        <v>794.35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560</v>
      </c>
      <c r="DH21" s="2" t="s">
        <v>323</v>
      </c>
      <c r="DI21" s="2" t="s">
        <v>143</v>
      </c>
      <c r="DJ21" s="2" t="s">
        <v>132</v>
      </c>
      <c r="DK21" s="4">
        <v>2</v>
      </c>
      <c r="DL21" s="8">
        <v>182.04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486</v>
      </c>
      <c r="DT21" s="2" t="s">
        <v>197</v>
      </c>
      <c r="DU21" s="2" t="s">
        <v>143</v>
      </c>
      <c r="DV21" s="2" t="s">
        <v>132</v>
      </c>
      <c r="DW21" s="4">
        <v>2</v>
      </c>
      <c r="DX21" s="8">
        <v>196.02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325</v>
      </c>
      <c r="EF21" s="2" t="s">
        <v>561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141</v>
      </c>
      <c r="EP21" s="2" t="s">
        <v>129</v>
      </c>
      <c r="EQ21" s="2" t="s">
        <v>327</v>
      </c>
      <c r="ER21" s="2" t="s">
        <v>562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322</v>
      </c>
      <c r="FD21" s="2" t="s">
        <v>563</v>
      </c>
      <c r="FE21" s="2" t="s">
        <v>143</v>
      </c>
      <c r="FF21" s="2" t="s">
        <v>132</v>
      </c>
      <c r="FG21" s="4">
        <v>1</v>
      </c>
      <c r="FH21" s="8">
        <v>72.61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564</v>
      </c>
      <c r="FP21" s="2" t="s">
        <v>565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141</v>
      </c>
      <c r="FZ21" s="2" t="s">
        <v>129</v>
      </c>
      <c r="GA21" s="2" t="s">
        <v>566</v>
      </c>
      <c r="GB21" s="2" t="s">
        <v>567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176</v>
      </c>
      <c r="GM21" s="2" t="s">
        <v>328</v>
      </c>
      <c r="GN21" s="2" t="s">
        <v>568</v>
      </c>
      <c r="GO21" s="2" t="s">
        <v>143</v>
      </c>
      <c r="GP21" s="2" t="s">
        <v>132</v>
      </c>
      <c r="GQ21" s="4">
        <v>2</v>
      </c>
      <c r="GR21" s="8">
        <v>149.42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332</v>
      </c>
      <c r="GZ21" s="2" t="s">
        <v>146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141</v>
      </c>
      <c r="HJ21" s="2" t="s">
        <v>129</v>
      </c>
      <c r="HK21" s="2" t="s">
        <v>206</v>
      </c>
      <c r="HL21" s="2" t="s">
        <v>132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297</v>
      </c>
      <c r="HX21" s="2" t="s">
        <v>336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165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141</v>
      </c>
      <c r="IT21" s="2" t="s">
        <v>129</v>
      </c>
      <c r="IU21" s="2" t="s">
        <v>569</v>
      </c>
      <c r="IV21" s="2" t="s">
        <v>570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167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571</v>
      </c>
      <c r="JT21" s="2" t="s">
        <v>572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210</v>
      </c>
      <c r="KF21" s="2" t="s">
        <v>389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172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164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173</v>
      </c>
      <c r="MM21" s="2" t="s">
        <v>320</v>
      </c>
      <c r="MN21" s="2" t="s">
        <v>573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172</v>
      </c>
      <c r="MX21" s="2" t="s">
        <v>129</v>
      </c>
      <c r="MY21" s="2" t="s">
        <v>132</v>
      </c>
      <c r="MZ21" s="2" t="s">
        <v>132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172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172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172</v>
      </c>
      <c r="OT21" s="2" t="s">
        <v>176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165</v>
      </c>
      <c r="PF21" s="2" t="s">
        <v>129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176</v>
      </c>
      <c r="PS21" s="2" t="s">
        <v>574</v>
      </c>
      <c r="PT21" s="2" t="s">
        <v>575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165</v>
      </c>
      <c r="QP21" s="2" t="s">
        <v>176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172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178</v>
      </c>
      <c r="RG21" s="4"/>
      <c r="RH21" s="8"/>
      <c r="RI21" s="4"/>
      <c r="RJ21" s="8"/>
      <c r="RK21" s="7"/>
      <c r="RL21" s="7"/>
      <c r="RM21" s="2" t="s">
        <v>141</v>
      </c>
      <c r="RN21" s="2" t="s">
        <v>176</v>
      </c>
      <c r="RO21" s="2" t="s">
        <v>343</v>
      </c>
      <c r="RP21" s="2" t="s">
        <v>576</v>
      </c>
      <c r="RQ21" s="2" t="s">
        <v>143</v>
      </c>
      <c r="RR21" s="2" t="s">
        <v>132</v>
      </c>
    </row>
    <row r="22">
      <c r="A22" s="2" t="s">
        <v>577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578</v>
      </c>
      <c r="G22" s="2" t="s">
        <v>578</v>
      </c>
      <c r="H22" s="2" t="s">
        <v>578</v>
      </c>
      <c r="I22" s="2" t="s">
        <v>579</v>
      </c>
      <c r="J22" s="2" t="s">
        <v>127</v>
      </c>
      <c r="K22" s="2" t="s">
        <v>393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347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395</v>
      </c>
      <c r="V22" s="2" t="s">
        <v>135</v>
      </c>
      <c r="W22" s="2" t="s">
        <v>136</v>
      </c>
      <c r="X22" s="2" t="s">
        <v>132</v>
      </c>
      <c r="Y22" s="2" t="s">
        <v>580</v>
      </c>
      <c r="Z22" s="4">
        <v>3</v>
      </c>
      <c r="AA22" s="4">
        <f>=ROUNDDOWN(0.375,0)</f>
      </c>
      <c r="AB22" s="5">
        <v>8</v>
      </c>
      <c r="AC22" s="2" t="s">
        <v>139</v>
      </c>
      <c r="AD22" s="4">
        <v>180</v>
      </c>
      <c r="AE22" s="4">
        <v>180</v>
      </c>
      <c r="AF22" s="6">
        <v>65</v>
      </c>
      <c r="AG22" s="6"/>
      <c r="AH22" s="7">
        <v>0.9643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62</v>
      </c>
      <c r="AQ22" s="8">
        <v>2397.25</v>
      </c>
      <c r="AR22" s="4"/>
      <c r="AS22" s="8"/>
      <c r="AT22" s="7"/>
      <c r="AU22" s="7"/>
      <c r="AV22" s="4">
        <v>62</v>
      </c>
      <c r="AW22" s="8">
        <v>2397.25</v>
      </c>
      <c r="AX22" s="4"/>
      <c r="AY22" s="8"/>
      <c r="AZ22" s="7"/>
      <c r="BA22" s="7"/>
      <c r="BB22" s="7">
        <v>1</v>
      </c>
      <c r="BC22" s="4">
        <v>62</v>
      </c>
      <c r="BD22" s="8">
        <v>2397.25</v>
      </c>
      <c r="BE22" s="4"/>
      <c r="BF22" s="8"/>
      <c r="BG22" s="7"/>
      <c r="BH22" s="7"/>
      <c r="BI22" s="7">
        <v>1</v>
      </c>
      <c r="BJ22" s="4">
        <v>62</v>
      </c>
      <c r="BK22" s="8">
        <v>2397.25</v>
      </c>
      <c r="BL22" s="2" t="s">
        <v>581</v>
      </c>
      <c r="BM22" s="7">
        <v>1</v>
      </c>
      <c r="BN22" s="7">
        <v>1</v>
      </c>
      <c r="BO22" s="4">
        <v>9</v>
      </c>
      <c r="BP22" s="8">
        <v>341.55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204</v>
      </c>
      <c r="BY22" s="2" t="s">
        <v>143</v>
      </c>
      <c r="BZ22" s="2" t="s">
        <v>132</v>
      </c>
      <c r="CA22" s="4"/>
      <c r="CB22" s="8"/>
      <c r="CC22" s="4"/>
      <c r="CD22" s="8"/>
      <c r="CE22" s="7"/>
      <c r="CF22" s="7"/>
      <c r="CG22" s="2" t="s">
        <v>141</v>
      </c>
      <c r="CH22" s="2" t="s">
        <v>129</v>
      </c>
      <c r="CI22" s="2" t="s">
        <v>188</v>
      </c>
      <c r="CJ22" s="2" t="s">
        <v>582</v>
      </c>
      <c r="CK22" s="2" t="s">
        <v>143</v>
      </c>
      <c r="CL22" s="2" t="s">
        <v>132</v>
      </c>
      <c r="CM22" s="4">
        <v>36</v>
      </c>
      <c r="CN22" s="8">
        <v>1404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583</v>
      </c>
      <c r="CV22" s="2" t="s">
        <v>584</v>
      </c>
      <c r="CW22" s="2" t="s">
        <v>143</v>
      </c>
      <c r="CX22" s="2" t="s">
        <v>132</v>
      </c>
      <c r="CY22" s="4">
        <v>2</v>
      </c>
      <c r="CZ22" s="8">
        <v>66.83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585</v>
      </c>
      <c r="DH22" s="2" t="s">
        <v>586</v>
      </c>
      <c r="DI22" s="2" t="s">
        <v>143</v>
      </c>
      <c r="DJ22" s="2" t="s">
        <v>132</v>
      </c>
      <c r="DK22" s="4">
        <v>8</v>
      </c>
      <c r="DL22" s="8">
        <v>307.04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193</v>
      </c>
      <c r="DT22" s="2" t="s">
        <v>196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141</v>
      </c>
      <c r="ED22" s="2" t="s">
        <v>129</v>
      </c>
      <c r="EE22" s="2" t="s">
        <v>195</v>
      </c>
      <c r="EF22" s="2" t="s">
        <v>587</v>
      </c>
      <c r="EG22" s="2" t="s">
        <v>143</v>
      </c>
      <c r="EH22" s="2" t="s">
        <v>132</v>
      </c>
      <c r="EI22" s="4"/>
      <c r="EJ22" s="8"/>
      <c r="EK22" s="4"/>
      <c r="EL22" s="8"/>
      <c r="EM22" s="7"/>
      <c r="EN22" s="7"/>
      <c r="EO22" s="2" t="s">
        <v>141</v>
      </c>
      <c r="EP22" s="2" t="s">
        <v>129</v>
      </c>
      <c r="EQ22" s="2" t="s">
        <v>495</v>
      </c>
      <c r="ER22" s="2" t="s">
        <v>188</v>
      </c>
      <c r="ES22" s="2" t="s">
        <v>143</v>
      </c>
      <c r="ET22" s="2" t="s">
        <v>132</v>
      </c>
      <c r="EU22" s="4"/>
      <c r="EV22" s="8"/>
      <c r="EW22" s="4"/>
      <c r="EX22" s="8"/>
      <c r="EY22" s="7"/>
      <c r="EZ22" s="7"/>
      <c r="FA22" s="2" t="s">
        <v>141</v>
      </c>
      <c r="FB22" s="2" t="s">
        <v>129</v>
      </c>
      <c r="FC22" s="2" t="s">
        <v>588</v>
      </c>
      <c r="FD22" s="2" t="s">
        <v>589</v>
      </c>
      <c r="FE22" s="2" t="s">
        <v>143</v>
      </c>
      <c r="FF22" s="2" t="s">
        <v>132</v>
      </c>
      <c r="FG22" s="4"/>
      <c r="FH22" s="8"/>
      <c r="FI22" s="4"/>
      <c r="FJ22" s="8"/>
      <c r="FK22" s="7"/>
      <c r="FL22" s="7"/>
      <c r="FM22" s="2" t="s">
        <v>141</v>
      </c>
      <c r="FN22" s="2" t="s">
        <v>129</v>
      </c>
      <c r="FO22" s="2" t="s">
        <v>590</v>
      </c>
      <c r="FP22" s="2" t="s">
        <v>428</v>
      </c>
      <c r="FQ22" s="2" t="s">
        <v>143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498</v>
      </c>
      <c r="GB22" s="2" t="s">
        <v>146</v>
      </c>
      <c r="GC22" s="2" t="s">
        <v>143</v>
      </c>
      <c r="GD22" s="2" t="s">
        <v>132</v>
      </c>
      <c r="GE22" s="4">
        <v>7</v>
      </c>
      <c r="GF22" s="8">
        <v>277.83</v>
      </c>
      <c r="GG22" s="4"/>
      <c r="GH22" s="8"/>
      <c r="GI22" s="7"/>
      <c r="GJ22" s="7"/>
      <c r="GK22" s="2" t="s">
        <v>141</v>
      </c>
      <c r="GL22" s="2" t="s">
        <v>129</v>
      </c>
      <c r="GM22" s="2" t="s">
        <v>591</v>
      </c>
      <c r="GN22" s="2" t="s">
        <v>592</v>
      </c>
      <c r="GO22" s="2" t="s">
        <v>143</v>
      </c>
      <c r="GP22" s="2" t="s">
        <v>132</v>
      </c>
      <c r="GQ22" s="4"/>
      <c r="GR22" s="8"/>
      <c r="GS22" s="4"/>
      <c r="GT22" s="8"/>
      <c r="GU22" s="7"/>
      <c r="GV22" s="7"/>
      <c r="GW22" s="2" t="s">
        <v>141</v>
      </c>
      <c r="GX22" s="2" t="s">
        <v>129</v>
      </c>
      <c r="GY22" s="2" t="s">
        <v>591</v>
      </c>
      <c r="GZ22" s="2" t="s">
        <v>593</v>
      </c>
      <c r="HA22" s="2" t="s">
        <v>143</v>
      </c>
      <c r="HB22" s="2" t="s">
        <v>132</v>
      </c>
      <c r="HC22" s="4"/>
      <c r="HD22" s="8"/>
      <c r="HE22" s="4"/>
      <c r="HF22" s="8"/>
      <c r="HG22" s="7"/>
      <c r="HH22" s="7"/>
      <c r="HI22" s="2" t="s">
        <v>141</v>
      </c>
      <c r="HJ22" s="2" t="s">
        <v>129</v>
      </c>
      <c r="HK22" s="2" t="s">
        <v>520</v>
      </c>
      <c r="HL22" s="2" t="s">
        <v>594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591</v>
      </c>
      <c r="HX22" s="2" t="s">
        <v>132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165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166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167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538</v>
      </c>
      <c r="JT22" s="2" t="s">
        <v>595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236</v>
      </c>
      <c r="KF22" s="2" t="s">
        <v>596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172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141</v>
      </c>
      <c r="LN22" s="2" t="s">
        <v>129</v>
      </c>
      <c r="LO22" s="2" t="s">
        <v>270</v>
      </c>
      <c r="LP22" s="2" t="s">
        <v>132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173</v>
      </c>
      <c r="MM22" s="2" t="s">
        <v>583</v>
      </c>
      <c r="MN22" s="2" t="s">
        <v>597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172</v>
      </c>
      <c r="MX22" s="2" t="s">
        <v>129</v>
      </c>
      <c r="MY22" s="2" t="s">
        <v>132</v>
      </c>
      <c r="MZ22" s="2" t="s">
        <v>132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172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175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172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172</v>
      </c>
      <c r="OT22" s="2" t="s">
        <v>176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165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176</v>
      </c>
      <c r="PS22" s="2" t="s">
        <v>177</v>
      </c>
      <c r="PT22" s="2" t="s">
        <v>132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165</v>
      </c>
      <c r="QP22" s="2" t="s">
        <v>176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172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178</v>
      </c>
      <c r="RG22" s="4"/>
      <c r="RH22" s="8"/>
      <c r="RI22" s="4"/>
      <c r="RJ22" s="8"/>
      <c r="RK22" s="7"/>
      <c r="RL22" s="7"/>
      <c r="RM22" s="2" t="s">
        <v>141</v>
      </c>
      <c r="RN22" s="2" t="s">
        <v>176</v>
      </c>
      <c r="RO22" s="2" t="s">
        <v>214</v>
      </c>
      <c r="RP22" s="2" t="s">
        <v>598</v>
      </c>
      <c r="RQ22" s="2" t="s">
        <v>143</v>
      </c>
      <c r="RR22" s="2" t="s">
        <v>132</v>
      </c>
    </row>
    <row r="23">
      <c r="A23" s="2" t="s">
        <v>599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600</v>
      </c>
      <c r="G23" s="2" t="s">
        <v>600</v>
      </c>
      <c r="H23" s="2" t="s">
        <v>600</v>
      </c>
      <c r="I23" s="2" t="s">
        <v>601</v>
      </c>
      <c r="J23" s="2" t="s">
        <v>127</v>
      </c>
      <c r="K23" s="2" t="s">
        <v>280</v>
      </c>
      <c r="L23" s="3">
        <v>45.85</v>
      </c>
      <c r="M23" s="3">
        <v>48.14</v>
      </c>
      <c r="N23" s="3">
        <v>99.44</v>
      </c>
      <c r="O23" s="2" t="s">
        <v>129</v>
      </c>
      <c r="P23" s="2" t="s">
        <v>347</v>
      </c>
      <c r="Q23" s="2" t="s">
        <v>131</v>
      </c>
      <c r="R23" s="2" t="s">
        <v>132</v>
      </c>
      <c r="S23" s="2" t="s">
        <v>602</v>
      </c>
      <c r="T23" s="2" t="s">
        <v>132</v>
      </c>
      <c r="U23" s="2" t="s">
        <v>395</v>
      </c>
      <c r="V23" s="2" t="s">
        <v>484</v>
      </c>
      <c r="W23" s="2" t="s">
        <v>136</v>
      </c>
      <c r="X23" s="2" t="s">
        <v>132</v>
      </c>
      <c r="Y23" s="2" t="s">
        <v>486</v>
      </c>
      <c r="Z23" s="4">
        <v>267</v>
      </c>
      <c r="AA23" s="4">
        <f>=ROUNDDOWN(26.7,0)</f>
      </c>
      <c r="AB23" s="5">
        <v>10</v>
      </c>
      <c r="AC23" s="2" t="s">
        <v>132</v>
      </c>
      <c r="AD23" s="4"/>
      <c r="AE23" s="4"/>
      <c r="AF23" s="6">
        <v>65</v>
      </c>
      <c r="AG23" s="6"/>
      <c r="AH23" s="7">
        <v>0.7857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42</v>
      </c>
      <c r="AQ23" s="8">
        <v>2070.92</v>
      </c>
      <c r="AR23" s="4"/>
      <c r="AS23" s="8"/>
      <c r="AT23" s="7"/>
      <c r="AU23" s="7"/>
      <c r="AV23" s="4">
        <v>42</v>
      </c>
      <c r="AW23" s="8">
        <v>2070.92</v>
      </c>
      <c r="AX23" s="4"/>
      <c r="AY23" s="8"/>
      <c r="AZ23" s="7"/>
      <c r="BA23" s="7"/>
      <c r="BB23" s="7">
        <v>1</v>
      </c>
      <c r="BC23" s="4">
        <v>42</v>
      </c>
      <c r="BD23" s="8">
        <v>2070.92</v>
      </c>
      <c r="BE23" s="4"/>
      <c r="BF23" s="8"/>
      <c r="BG23" s="7"/>
      <c r="BH23" s="7"/>
      <c r="BI23" s="7">
        <v>1</v>
      </c>
      <c r="BJ23" s="4">
        <v>42</v>
      </c>
      <c r="BK23" s="8">
        <v>2070.92</v>
      </c>
      <c r="BL23" s="2" t="s">
        <v>603</v>
      </c>
      <c r="BM23" s="7">
        <v>1</v>
      </c>
      <c r="BN23" s="7">
        <v>1</v>
      </c>
      <c r="BO23" s="4">
        <v>8</v>
      </c>
      <c r="BP23" s="8">
        <v>449.74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204</v>
      </c>
      <c r="BY23" s="2" t="s">
        <v>143</v>
      </c>
      <c r="BZ23" s="2" t="s">
        <v>132</v>
      </c>
      <c r="CA23" s="4">
        <v>14</v>
      </c>
      <c r="CB23" s="8">
        <v>513.99</v>
      </c>
      <c r="CC23" s="4"/>
      <c r="CD23" s="8"/>
      <c r="CE23" s="7"/>
      <c r="CF23" s="7"/>
      <c r="CG23" s="2" t="s">
        <v>141</v>
      </c>
      <c r="CH23" s="2" t="s">
        <v>129</v>
      </c>
      <c r="CI23" s="2" t="s">
        <v>188</v>
      </c>
      <c r="CJ23" s="2" t="s">
        <v>489</v>
      </c>
      <c r="CK23" s="2" t="s">
        <v>143</v>
      </c>
      <c r="CL23" s="2" t="s">
        <v>132</v>
      </c>
      <c r="CM23" s="4">
        <v>4</v>
      </c>
      <c r="CN23" s="8">
        <v>205.04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285</v>
      </c>
      <c r="CV23" s="2" t="s">
        <v>604</v>
      </c>
      <c r="CW23" s="2" t="s">
        <v>143</v>
      </c>
      <c r="CX23" s="2" t="s">
        <v>132</v>
      </c>
      <c r="CY23" s="4"/>
      <c r="CZ23" s="8"/>
      <c r="DA23" s="4"/>
      <c r="DB23" s="8"/>
      <c r="DC23" s="7"/>
      <c r="DD23" s="7"/>
      <c r="DE23" s="2" t="s">
        <v>141</v>
      </c>
      <c r="DF23" s="2" t="s">
        <v>129</v>
      </c>
      <c r="DG23" s="2" t="s">
        <v>486</v>
      </c>
      <c r="DH23" s="2" t="s">
        <v>491</v>
      </c>
      <c r="DI23" s="2" t="s">
        <v>143</v>
      </c>
      <c r="DJ23" s="2" t="s">
        <v>132</v>
      </c>
      <c r="DK23" s="4">
        <v>3</v>
      </c>
      <c r="DL23" s="8">
        <v>175.95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605</v>
      </c>
      <c r="DT23" s="2" t="s">
        <v>606</v>
      </c>
      <c r="DU23" s="2" t="s">
        <v>143</v>
      </c>
      <c r="DV23" s="2" t="s">
        <v>132</v>
      </c>
      <c r="DW23" s="4">
        <v>1</v>
      </c>
      <c r="DX23" s="8">
        <v>63.16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285</v>
      </c>
      <c r="EF23" s="2" t="s">
        <v>607</v>
      </c>
      <c r="EG23" s="2" t="s">
        <v>143</v>
      </c>
      <c r="EH23" s="2" t="s">
        <v>132</v>
      </c>
      <c r="EI23" s="4">
        <v>2</v>
      </c>
      <c r="EJ23" s="8">
        <v>107.46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495</v>
      </c>
      <c r="ER23" s="2" t="s">
        <v>608</v>
      </c>
      <c r="ES23" s="2" t="s">
        <v>143</v>
      </c>
      <c r="ET23" s="2" t="s">
        <v>132</v>
      </c>
      <c r="EU23" s="4">
        <v>1</v>
      </c>
      <c r="EV23" s="8">
        <v>99.44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486</v>
      </c>
      <c r="FD23" s="2" t="s">
        <v>609</v>
      </c>
      <c r="FE23" s="2" t="s">
        <v>143</v>
      </c>
      <c r="FF23" s="2" t="s">
        <v>132</v>
      </c>
      <c r="FG23" s="4">
        <v>3</v>
      </c>
      <c r="FH23" s="8">
        <v>155.97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156</v>
      </c>
      <c r="FP23" s="2" t="s">
        <v>610</v>
      </c>
      <c r="FQ23" s="2" t="s">
        <v>143</v>
      </c>
      <c r="FR23" s="2" t="s">
        <v>132</v>
      </c>
      <c r="FS23" s="4"/>
      <c r="FT23" s="8"/>
      <c r="FU23" s="4"/>
      <c r="FV23" s="8"/>
      <c r="FW23" s="7"/>
      <c r="FX23" s="7"/>
      <c r="FY23" s="2" t="s">
        <v>141</v>
      </c>
      <c r="FZ23" s="2" t="s">
        <v>129</v>
      </c>
      <c r="GA23" s="2" t="s">
        <v>498</v>
      </c>
      <c r="GB23" s="2" t="s">
        <v>203</v>
      </c>
      <c r="GC23" s="2" t="s">
        <v>143</v>
      </c>
      <c r="GD23" s="2" t="s">
        <v>132</v>
      </c>
      <c r="GE23" s="4">
        <v>1</v>
      </c>
      <c r="GF23" s="8">
        <v>59.47</v>
      </c>
      <c r="GG23" s="4"/>
      <c r="GH23" s="8"/>
      <c r="GI23" s="7"/>
      <c r="GJ23" s="7"/>
      <c r="GK23" s="2" t="s">
        <v>141</v>
      </c>
      <c r="GL23" s="2" t="s">
        <v>129</v>
      </c>
      <c r="GM23" s="2" t="s">
        <v>276</v>
      </c>
      <c r="GN23" s="2" t="s">
        <v>611</v>
      </c>
      <c r="GO23" s="2" t="s">
        <v>143</v>
      </c>
      <c r="GP23" s="2" t="s">
        <v>132</v>
      </c>
      <c r="GQ23" s="4">
        <v>4</v>
      </c>
      <c r="GR23" s="8">
        <v>192.56</v>
      </c>
      <c r="GS23" s="4"/>
      <c r="GT23" s="8"/>
      <c r="GU23" s="7"/>
      <c r="GV23" s="7"/>
      <c r="GW23" s="2" t="s">
        <v>141</v>
      </c>
      <c r="GX23" s="2" t="s">
        <v>129</v>
      </c>
      <c r="GY23" s="2" t="s">
        <v>276</v>
      </c>
      <c r="GZ23" s="2" t="s">
        <v>612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545</v>
      </c>
      <c r="HL23" s="2" t="s">
        <v>539</v>
      </c>
      <c r="HM23" s="2" t="s">
        <v>143</v>
      </c>
      <c r="HN23" s="2" t="s">
        <v>132</v>
      </c>
      <c r="HO23" s="4">
        <v>1</v>
      </c>
      <c r="HP23" s="8">
        <v>48.14</v>
      </c>
      <c r="HQ23" s="4"/>
      <c r="HR23" s="8"/>
      <c r="HS23" s="7"/>
      <c r="HT23" s="7"/>
      <c r="HU23" s="2" t="s">
        <v>141</v>
      </c>
      <c r="HV23" s="2" t="s">
        <v>129</v>
      </c>
      <c r="HW23" s="2" t="s">
        <v>613</v>
      </c>
      <c r="HX23" s="2" t="s">
        <v>614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165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166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167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300</v>
      </c>
      <c r="JT23" s="2" t="s">
        <v>615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236</v>
      </c>
      <c r="KF23" s="2" t="s">
        <v>616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172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173</v>
      </c>
      <c r="MM23" s="2" t="s">
        <v>302</v>
      </c>
      <c r="MN23" s="2" t="s">
        <v>303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172</v>
      </c>
      <c r="MX23" s="2" t="s">
        <v>129</v>
      </c>
      <c r="MY23" s="2" t="s">
        <v>132</v>
      </c>
      <c r="MZ23" s="2" t="s">
        <v>132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172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172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172</v>
      </c>
      <c r="OT23" s="2" t="s">
        <v>176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165</v>
      </c>
      <c r="PF23" s="2" t="s">
        <v>129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176</v>
      </c>
      <c r="PS23" s="2" t="s">
        <v>525</v>
      </c>
      <c r="PT23" s="2" t="s">
        <v>342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165</v>
      </c>
      <c r="QP23" s="2" t="s">
        <v>176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172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178</v>
      </c>
      <c r="RG23" s="4"/>
      <c r="RH23" s="8"/>
      <c r="RI23" s="4"/>
      <c r="RJ23" s="8"/>
      <c r="RK23" s="7"/>
      <c r="RL23" s="7"/>
      <c r="RM23" s="2" t="s">
        <v>141</v>
      </c>
      <c r="RN23" s="2" t="s">
        <v>176</v>
      </c>
      <c r="RO23" s="2" t="s">
        <v>306</v>
      </c>
      <c r="RP23" s="2" t="s">
        <v>307</v>
      </c>
      <c r="RQ23" s="2" t="s">
        <v>143</v>
      </c>
      <c r="RR23" s="2" t="s">
        <v>132</v>
      </c>
    </row>
    <row r="24">
      <c r="A24" s="2" t="s">
        <v>617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618</v>
      </c>
      <c r="G24" s="2" t="s">
        <v>618</v>
      </c>
      <c r="H24" s="2" t="s">
        <v>618</v>
      </c>
      <c r="I24" s="2" t="s">
        <v>619</v>
      </c>
      <c r="J24" s="2" t="s">
        <v>127</v>
      </c>
      <c r="K24" s="2" t="s">
        <v>432</v>
      </c>
      <c r="L24" s="3">
        <v>46.7</v>
      </c>
      <c r="M24" s="3">
        <v>49.04</v>
      </c>
      <c r="N24" s="3">
        <v>92.64</v>
      </c>
      <c r="O24" s="2" t="s">
        <v>620</v>
      </c>
      <c r="P24" s="2" t="s">
        <v>621</v>
      </c>
      <c r="Q24" s="2" t="s">
        <v>131</v>
      </c>
      <c r="R24" s="2" t="s">
        <v>132</v>
      </c>
      <c r="S24" s="2" t="s">
        <v>622</v>
      </c>
      <c r="T24" s="2" t="s">
        <v>132</v>
      </c>
      <c r="U24" s="2" t="s">
        <v>623</v>
      </c>
      <c r="V24" s="2" t="s">
        <v>434</v>
      </c>
      <c r="W24" s="2" t="s">
        <v>137</v>
      </c>
      <c r="X24" s="2" t="s">
        <v>435</v>
      </c>
      <c r="Y24" s="2" t="s">
        <v>436</v>
      </c>
      <c r="Z24" s="4"/>
      <c r="AA24" s="4">
        <f>=ROUNDDOWN({0},0)</f>
      </c>
      <c r="AB24" s="5">
        <v>1</v>
      </c>
      <c r="AC24" s="2" t="s">
        <v>132</v>
      </c>
      <c r="AD24" s="4"/>
      <c r="AE24" s="4"/>
      <c r="AF24" s="6">
        <v>65</v>
      </c>
      <c r="AG24" s="6"/>
      <c r="AH24" s="7">
        <v>0.7857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34</v>
      </c>
      <c r="AQ24" s="8">
        <v>1642.58</v>
      </c>
      <c r="AR24" s="4"/>
      <c r="AS24" s="8"/>
      <c r="AT24" s="7"/>
      <c r="AU24" s="7"/>
      <c r="AV24" s="4">
        <v>34</v>
      </c>
      <c r="AW24" s="8">
        <v>1642.58</v>
      </c>
      <c r="AX24" s="4"/>
      <c r="AY24" s="8"/>
      <c r="AZ24" s="7"/>
      <c r="BA24" s="7"/>
      <c r="BB24" s="7">
        <v>1</v>
      </c>
      <c r="BC24" s="4">
        <v>34</v>
      </c>
      <c r="BD24" s="8">
        <v>1642.58</v>
      </c>
      <c r="BE24" s="4"/>
      <c r="BF24" s="8"/>
      <c r="BG24" s="7"/>
      <c r="BH24" s="7"/>
      <c r="BI24" s="7">
        <v>1</v>
      </c>
      <c r="BJ24" s="4">
        <v>34</v>
      </c>
      <c r="BK24" s="8">
        <v>1642.58</v>
      </c>
      <c r="BL24" s="2" t="s">
        <v>624</v>
      </c>
      <c r="BM24" s="7">
        <v>1</v>
      </c>
      <c r="BN24" s="7">
        <v>1</v>
      </c>
      <c r="BO24" s="4">
        <v>13</v>
      </c>
      <c r="BP24" s="8">
        <v>641.43</v>
      </c>
      <c r="BQ24" s="4"/>
      <c r="BR24" s="8"/>
      <c r="BS24" s="7"/>
      <c r="BT24" s="7"/>
      <c r="BU24" s="2" t="s">
        <v>141</v>
      </c>
      <c r="BV24" s="2" t="s">
        <v>176</v>
      </c>
      <c r="BW24" s="2" t="s">
        <v>132</v>
      </c>
      <c r="BX24" s="2" t="s">
        <v>625</v>
      </c>
      <c r="BY24" s="2" t="s">
        <v>143</v>
      </c>
      <c r="BZ24" s="2" t="s">
        <v>132</v>
      </c>
      <c r="CA24" s="4">
        <v>2</v>
      </c>
      <c r="CB24" s="8">
        <v>50.54</v>
      </c>
      <c r="CC24" s="4"/>
      <c r="CD24" s="8"/>
      <c r="CE24" s="7"/>
      <c r="CF24" s="7"/>
      <c r="CG24" s="2" t="s">
        <v>141</v>
      </c>
      <c r="CH24" s="2" t="s">
        <v>176</v>
      </c>
      <c r="CI24" s="2" t="s">
        <v>439</v>
      </c>
      <c r="CJ24" s="2" t="s">
        <v>545</v>
      </c>
      <c r="CK24" s="2" t="s">
        <v>143</v>
      </c>
      <c r="CL24" s="2" t="s">
        <v>132</v>
      </c>
      <c r="CM24" s="4">
        <v>3</v>
      </c>
      <c r="CN24" s="8">
        <v>172.05</v>
      </c>
      <c r="CO24" s="4"/>
      <c r="CP24" s="8"/>
      <c r="CQ24" s="7"/>
      <c r="CR24" s="7"/>
      <c r="CS24" s="2" t="s">
        <v>141</v>
      </c>
      <c r="CT24" s="2" t="s">
        <v>176</v>
      </c>
      <c r="CU24" s="2" t="s">
        <v>439</v>
      </c>
      <c r="CV24" s="2" t="s">
        <v>626</v>
      </c>
      <c r="CW24" s="2" t="s">
        <v>143</v>
      </c>
      <c r="CX24" s="2" t="s">
        <v>132</v>
      </c>
      <c r="CY24" s="4">
        <v>1</v>
      </c>
      <c r="CZ24" s="8">
        <v>52.96</v>
      </c>
      <c r="DA24" s="4"/>
      <c r="DB24" s="8"/>
      <c r="DC24" s="7"/>
      <c r="DD24" s="7"/>
      <c r="DE24" s="2" t="s">
        <v>141</v>
      </c>
      <c r="DF24" s="2" t="s">
        <v>176</v>
      </c>
      <c r="DG24" s="2" t="s">
        <v>442</v>
      </c>
      <c r="DH24" s="2" t="s">
        <v>443</v>
      </c>
      <c r="DI24" s="2" t="s">
        <v>143</v>
      </c>
      <c r="DJ24" s="2" t="s">
        <v>132</v>
      </c>
      <c r="DK24" s="4">
        <v>3</v>
      </c>
      <c r="DL24" s="8">
        <v>169.29</v>
      </c>
      <c r="DM24" s="4"/>
      <c r="DN24" s="8"/>
      <c r="DO24" s="7"/>
      <c r="DP24" s="7"/>
      <c r="DQ24" s="2" t="s">
        <v>141</v>
      </c>
      <c r="DR24" s="2" t="s">
        <v>176</v>
      </c>
      <c r="DS24" s="2" t="s">
        <v>627</v>
      </c>
      <c r="DT24" s="2" t="s">
        <v>628</v>
      </c>
      <c r="DU24" s="2" t="s">
        <v>143</v>
      </c>
      <c r="DV24" s="2" t="s">
        <v>132</v>
      </c>
      <c r="DW24" s="4">
        <v>4</v>
      </c>
      <c r="DX24" s="8">
        <v>119.88</v>
      </c>
      <c r="DY24" s="4"/>
      <c r="DZ24" s="8"/>
      <c r="EA24" s="7"/>
      <c r="EB24" s="7"/>
      <c r="EC24" s="2" t="s">
        <v>141</v>
      </c>
      <c r="ED24" s="2" t="s">
        <v>176</v>
      </c>
      <c r="EE24" s="2" t="s">
        <v>400</v>
      </c>
      <c r="EF24" s="2" t="s">
        <v>425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176</v>
      </c>
      <c r="EQ24" s="2" t="s">
        <v>439</v>
      </c>
      <c r="ER24" s="2" t="s">
        <v>629</v>
      </c>
      <c r="ES24" s="2" t="s">
        <v>143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176</v>
      </c>
      <c r="FC24" s="2" t="s">
        <v>439</v>
      </c>
      <c r="FD24" s="2" t="s">
        <v>132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141</v>
      </c>
      <c r="FN24" s="2" t="s">
        <v>176</v>
      </c>
      <c r="FO24" s="2" t="s">
        <v>156</v>
      </c>
      <c r="FP24" s="2" t="s">
        <v>449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176</v>
      </c>
      <c r="GA24" s="2" t="s">
        <v>138</v>
      </c>
      <c r="GB24" s="2" t="s">
        <v>630</v>
      </c>
      <c r="GC24" s="2" t="s">
        <v>143</v>
      </c>
      <c r="GD24" s="2" t="s">
        <v>132</v>
      </c>
      <c r="GE24" s="4">
        <v>3</v>
      </c>
      <c r="GF24" s="8">
        <v>171.63</v>
      </c>
      <c r="GG24" s="4"/>
      <c r="GH24" s="8"/>
      <c r="GI24" s="7"/>
      <c r="GJ24" s="7"/>
      <c r="GK24" s="2" t="s">
        <v>141</v>
      </c>
      <c r="GL24" s="2" t="s">
        <v>176</v>
      </c>
      <c r="GM24" s="2" t="s">
        <v>444</v>
      </c>
      <c r="GN24" s="2" t="s">
        <v>631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176</v>
      </c>
      <c r="GY24" s="2" t="s">
        <v>332</v>
      </c>
      <c r="GZ24" s="2" t="s">
        <v>221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176</v>
      </c>
      <c r="HK24" s="2" t="s">
        <v>386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176</v>
      </c>
      <c r="HW24" s="2" t="s">
        <v>297</v>
      </c>
      <c r="HX24" s="2" t="s">
        <v>632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176</v>
      </c>
      <c r="II24" s="2" t="s">
        <v>439</v>
      </c>
      <c r="IJ24" s="2" t="s">
        <v>633</v>
      </c>
      <c r="IK24" s="2" t="s">
        <v>143</v>
      </c>
      <c r="IL24" s="2" t="s">
        <v>132</v>
      </c>
      <c r="IM24" s="4">
        <v>3</v>
      </c>
      <c r="IN24" s="8">
        <v>158.88</v>
      </c>
      <c r="IO24" s="4"/>
      <c r="IP24" s="8"/>
      <c r="IQ24" s="7"/>
      <c r="IR24" s="7"/>
      <c r="IS24" s="2" t="s">
        <v>141</v>
      </c>
      <c r="IT24" s="2" t="s">
        <v>176</v>
      </c>
      <c r="IU24" s="2" t="s">
        <v>634</v>
      </c>
      <c r="IV24" s="2" t="s">
        <v>202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176</v>
      </c>
      <c r="JG24" s="2" t="s">
        <v>167</v>
      </c>
      <c r="JH24" s="2" t="s">
        <v>132</v>
      </c>
      <c r="JI24" s="2" t="s">
        <v>143</v>
      </c>
      <c r="JJ24" s="2" t="s">
        <v>132</v>
      </c>
      <c r="JK24" s="4">
        <v>2</v>
      </c>
      <c r="JL24" s="8">
        <v>105.92</v>
      </c>
      <c r="JM24" s="4"/>
      <c r="JN24" s="8"/>
      <c r="JO24" s="7"/>
      <c r="JP24" s="7"/>
      <c r="JQ24" s="2" t="s">
        <v>141</v>
      </c>
      <c r="JR24" s="2" t="s">
        <v>176</v>
      </c>
      <c r="JS24" s="2" t="s">
        <v>276</v>
      </c>
      <c r="JT24" s="2" t="s">
        <v>635</v>
      </c>
      <c r="JU24" s="2" t="s">
        <v>143</v>
      </c>
      <c r="JV24" s="2" t="s">
        <v>132</v>
      </c>
      <c r="JW24" s="4"/>
      <c r="JX24" s="8"/>
      <c r="JY24" s="4"/>
      <c r="JZ24" s="8"/>
      <c r="KA24" s="7"/>
      <c r="KB24" s="7"/>
      <c r="KC24" s="2" t="s">
        <v>141</v>
      </c>
      <c r="KD24" s="2" t="s">
        <v>176</v>
      </c>
      <c r="KE24" s="2" t="s">
        <v>294</v>
      </c>
      <c r="KF24" s="2" t="s">
        <v>636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172</v>
      </c>
      <c r="KP24" s="2" t="s">
        <v>176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176</v>
      </c>
      <c r="MM24" s="2" t="s">
        <v>443</v>
      </c>
      <c r="MN24" s="2" t="s">
        <v>132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172</v>
      </c>
      <c r="MX24" s="2" t="s">
        <v>176</v>
      </c>
      <c r="MY24" s="2" t="s">
        <v>132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172</v>
      </c>
      <c r="NJ24" s="2" t="s">
        <v>176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176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175</v>
      </c>
      <c r="OH24" s="2" t="s">
        <v>176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172</v>
      </c>
      <c r="OT24" s="2" t="s">
        <v>176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165</v>
      </c>
      <c r="PF24" s="2" t="s">
        <v>176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176</v>
      </c>
      <c r="PS24" s="2" t="s">
        <v>379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165</v>
      </c>
      <c r="QP24" s="2" t="s">
        <v>176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172</v>
      </c>
      <c r="RB24" s="2" t="s">
        <v>176</v>
      </c>
      <c r="RC24" s="2" t="s">
        <v>132</v>
      </c>
      <c r="RD24" s="2" t="s">
        <v>132</v>
      </c>
      <c r="RE24" s="2" t="s">
        <v>143</v>
      </c>
      <c r="RF24" s="2" t="s">
        <v>178</v>
      </c>
      <c r="RG24" s="4"/>
      <c r="RH24" s="8"/>
      <c r="RI24" s="4"/>
      <c r="RJ24" s="8"/>
      <c r="RK24" s="7"/>
      <c r="RL24" s="7"/>
      <c r="RM24" s="2" t="s">
        <v>141</v>
      </c>
      <c r="RN24" s="2" t="s">
        <v>176</v>
      </c>
      <c r="RO24" s="2" t="s">
        <v>637</v>
      </c>
      <c r="RP24" s="2" t="s">
        <v>638</v>
      </c>
      <c r="RQ24" s="2" t="s">
        <v>143</v>
      </c>
      <c r="RR24" s="2" t="s">
        <v>132</v>
      </c>
    </row>
    <row r="25">
      <c r="A25" s="2" t="s">
        <v>639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640</v>
      </c>
      <c r="G25" s="2" t="s">
        <v>641</v>
      </c>
      <c r="H25" s="2" t="s">
        <v>640</v>
      </c>
      <c r="I25" s="2" t="s">
        <v>642</v>
      </c>
      <c r="J25" s="2" t="s">
        <v>127</v>
      </c>
      <c r="K25" s="2" t="s">
        <v>432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347</v>
      </c>
      <c r="Q25" s="2" t="s">
        <v>131</v>
      </c>
      <c r="R25" s="2" t="s">
        <v>132</v>
      </c>
      <c r="S25" s="2" t="s">
        <v>643</v>
      </c>
      <c r="T25" s="2" t="s">
        <v>132</v>
      </c>
      <c r="U25" s="2" t="s">
        <v>395</v>
      </c>
      <c r="V25" s="2" t="s">
        <v>434</v>
      </c>
      <c r="W25" s="2" t="s">
        <v>137</v>
      </c>
      <c r="X25" s="2" t="s">
        <v>435</v>
      </c>
      <c r="Y25" s="2" t="s">
        <v>375</v>
      </c>
      <c r="Z25" s="4">
        <v>9</v>
      </c>
      <c r="AA25" s="4">
        <f>=ROUNDDOWN(2.14285714285714,0)</f>
      </c>
      <c r="AB25" s="5">
        <v>4.2</v>
      </c>
      <c r="AC25" s="2" t="s">
        <v>644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33</v>
      </c>
      <c r="AQ25" s="8">
        <v>1399.4</v>
      </c>
      <c r="AR25" s="4"/>
      <c r="AS25" s="8"/>
      <c r="AT25" s="7"/>
      <c r="AU25" s="7"/>
      <c r="AV25" s="4">
        <v>33</v>
      </c>
      <c r="AW25" s="8">
        <v>1399.4</v>
      </c>
      <c r="AX25" s="4"/>
      <c r="AY25" s="8"/>
      <c r="AZ25" s="7"/>
      <c r="BA25" s="7"/>
      <c r="BB25" s="7">
        <v>1</v>
      </c>
      <c r="BC25" s="4">
        <v>33</v>
      </c>
      <c r="BD25" s="8">
        <v>1399.4</v>
      </c>
      <c r="BE25" s="4"/>
      <c r="BF25" s="8"/>
      <c r="BG25" s="7"/>
      <c r="BH25" s="7"/>
      <c r="BI25" s="7">
        <v>1</v>
      </c>
      <c r="BJ25" s="4">
        <v>33</v>
      </c>
      <c r="BK25" s="8">
        <v>1399.4</v>
      </c>
      <c r="BL25" s="2" t="s">
        <v>645</v>
      </c>
      <c r="BM25" s="7">
        <v>1</v>
      </c>
      <c r="BN25" s="7">
        <v>1</v>
      </c>
      <c r="BO25" s="4">
        <v>9</v>
      </c>
      <c r="BP25" s="8">
        <v>364.89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474</v>
      </c>
      <c r="BY25" s="2" t="s">
        <v>143</v>
      </c>
      <c r="BZ25" s="2" t="s">
        <v>132</v>
      </c>
      <c r="CA25" s="4">
        <v>3</v>
      </c>
      <c r="CB25" s="8">
        <v>103.68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251</v>
      </c>
      <c r="CJ25" s="2" t="s">
        <v>272</v>
      </c>
      <c r="CK25" s="2" t="s">
        <v>143</v>
      </c>
      <c r="CL25" s="2" t="s">
        <v>132</v>
      </c>
      <c r="CM25" s="4">
        <v>3</v>
      </c>
      <c r="CN25" s="8">
        <v>120.69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375</v>
      </c>
      <c r="CV25" s="2" t="s">
        <v>590</v>
      </c>
      <c r="CW25" s="2" t="s">
        <v>143</v>
      </c>
      <c r="CX25" s="2" t="s">
        <v>132</v>
      </c>
      <c r="CY25" s="4"/>
      <c r="CZ25" s="8"/>
      <c r="DA25" s="4"/>
      <c r="DB25" s="8"/>
      <c r="DC25" s="7"/>
      <c r="DD25" s="7"/>
      <c r="DE25" s="2" t="s">
        <v>141</v>
      </c>
      <c r="DF25" s="2" t="s">
        <v>129</v>
      </c>
      <c r="DG25" s="2" t="s">
        <v>375</v>
      </c>
      <c r="DH25" s="2" t="s">
        <v>500</v>
      </c>
      <c r="DI25" s="2" t="s">
        <v>143</v>
      </c>
      <c r="DJ25" s="2" t="s">
        <v>132</v>
      </c>
      <c r="DK25" s="4">
        <v>11</v>
      </c>
      <c r="DL25" s="8">
        <v>487.85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375</v>
      </c>
      <c r="DT25" s="2" t="s">
        <v>417</v>
      </c>
      <c r="DU25" s="2" t="s">
        <v>143</v>
      </c>
      <c r="DV25" s="2" t="s">
        <v>132</v>
      </c>
      <c r="DW25" s="4">
        <v>4</v>
      </c>
      <c r="DX25" s="8">
        <v>189.24</v>
      </c>
      <c r="DY25" s="4"/>
      <c r="DZ25" s="8"/>
      <c r="EA25" s="7"/>
      <c r="EB25" s="7"/>
      <c r="EC25" s="2" t="s">
        <v>141</v>
      </c>
      <c r="ED25" s="2" t="s">
        <v>129</v>
      </c>
      <c r="EE25" s="2" t="s">
        <v>356</v>
      </c>
      <c r="EF25" s="2" t="s">
        <v>268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129</v>
      </c>
      <c r="EQ25" s="2" t="s">
        <v>382</v>
      </c>
      <c r="ER25" s="2" t="s">
        <v>174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375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129</v>
      </c>
      <c r="FO25" s="2" t="s">
        <v>156</v>
      </c>
      <c r="FP25" s="2" t="s">
        <v>646</v>
      </c>
      <c r="FQ25" s="2" t="s">
        <v>143</v>
      </c>
      <c r="FR25" s="2" t="s">
        <v>132</v>
      </c>
      <c r="FS25" s="4">
        <v>3</v>
      </c>
      <c r="FT25" s="8">
        <v>133.05</v>
      </c>
      <c r="FU25" s="4"/>
      <c r="FV25" s="8"/>
      <c r="FW25" s="7"/>
      <c r="FX25" s="7"/>
      <c r="FY25" s="2" t="s">
        <v>141</v>
      </c>
      <c r="FZ25" s="2" t="s">
        <v>129</v>
      </c>
      <c r="GA25" s="2" t="s">
        <v>158</v>
      </c>
      <c r="GB25" s="2" t="s">
        <v>647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348</v>
      </c>
      <c r="GN25" s="2" t="s">
        <v>648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162</v>
      </c>
      <c r="GZ25" s="2" t="s">
        <v>132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386</v>
      </c>
      <c r="HL25" s="2" t="s">
        <v>132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164</v>
      </c>
      <c r="HV25" s="2" t="s">
        <v>129</v>
      </c>
      <c r="HW25" s="2" t="s">
        <v>132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649</v>
      </c>
      <c r="IJ25" s="2" t="s">
        <v>650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348</v>
      </c>
      <c r="IV25" s="2" t="s">
        <v>651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167</v>
      </c>
      <c r="JH25" s="2" t="s">
        <v>132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276</v>
      </c>
      <c r="JT25" s="2" t="s">
        <v>652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129</v>
      </c>
      <c r="KE25" s="2" t="s">
        <v>348</v>
      </c>
      <c r="KF25" s="2" t="s">
        <v>613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172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166</v>
      </c>
      <c r="LB25" s="2" t="s">
        <v>129</v>
      </c>
      <c r="LC25" s="2" t="s">
        <v>132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173</v>
      </c>
      <c r="MM25" s="2" t="s">
        <v>272</v>
      </c>
      <c r="MN25" s="2" t="s">
        <v>222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172</v>
      </c>
      <c r="MX25" s="2" t="s">
        <v>129</v>
      </c>
      <c r="MY25" s="2" t="s">
        <v>132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172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172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172</v>
      </c>
      <c r="OT25" s="2" t="s">
        <v>176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165</v>
      </c>
      <c r="PF25" s="2" t="s">
        <v>129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176</v>
      </c>
      <c r="PS25" s="2" t="s">
        <v>410</v>
      </c>
      <c r="PT25" s="2" t="s">
        <v>417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165</v>
      </c>
      <c r="QP25" s="2" t="s">
        <v>176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172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178</v>
      </c>
      <c r="RG25" s="4"/>
      <c r="RH25" s="8"/>
      <c r="RI25" s="4"/>
      <c r="RJ25" s="8"/>
      <c r="RK25" s="7"/>
      <c r="RL25" s="7"/>
      <c r="RM25" s="2" t="s">
        <v>141</v>
      </c>
      <c r="RN25" s="2" t="s">
        <v>176</v>
      </c>
      <c r="RO25" s="2" t="s">
        <v>260</v>
      </c>
      <c r="RP25" s="2" t="s">
        <v>146</v>
      </c>
      <c r="RQ25" s="2" t="s">
        <v>143</v>
      </c>
      <c r="RR25" s="2" t="s">
        <v>132</v>
      </c>
    </row>
    <row r="26">
      <c r="A26" s="2" t="s">
        <v>653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654</v>
      </c>
      <c r="G26" s="2" t="s">
        <v>654</v>
      </c>
      <c r="H26" s="2" t="s">
        <v>654</v>
      </c>
      <c r="I26" s="2" t="s">
        <v>655</v>
      </c>
      <c r="J26" s="2" t="s">
        <v>127</v>
      </c>
      <c r="K26" s="2" t="s">
        <v>656</v>
      </c>
      <c r="L26" s="3">
        <v>52.11</v>
      </c>
      <c r="M26" s="3">
        <v>54.72</v>
      </c>
      <c r="N26" s="3">
        <v>109.99</v>
      </c>
      <c r="O26" s="2" t="s">
        <v>657</v>
      </c>
      <c r="P26" s="2" t="s">
        <v>621</v>
      </c>
      <c r="Q26" s="2" t="s">
        <v>131</v>
      </c>
      <c r="R26" s="2" t="s">
        <v>132</v>
      </c>
      <c r="S26" s="2" t="s">
        <v>658</v>
      </c>
      <c r="T26" s="2" t="s">
        <v>132</v>
      </c>
      <c r="U26" s="2" t="s">
        <v>315</v>
      </c>
      <c r="V26" s="2" t="s">
        <v>484</v>
      </c>
      <c r="W26" s="2" t="s">
        <v>245</v>
      </c>
      <c r="X26" s="2" t="s">
        <v>435</v>
      </c>
      <c r="Y26" s="2" t="s">
        <v>463</v>
      </c>
      <c r="Z26" s="4">
        <v>3</v>
      </c>
      <c r="AA26" s="4">
        <f>=ROUNDDOWN(0.508474576271187,0)</f>
      </c>
      <c r="AB26" s="5">
        <v>5.9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29</v>
      </c>
      <c r="AQ26" s="8">
        <v>1122.42</v>
      </c>
      <c r="AR26" s="4"/>
      <c r="AS26" s="8"/>
      <c r="AT26" s="7"/>
      <c r="AU26" s="7"/>
      <c r="AV26" s="4">
        <v>29</v>
      </c>
      <c r="AW26" s="8">
        <v>1122.42</v>
      </c>
      <c r="AX26" s="4"/>
      <c r="AY26" s="8"/>
      <c r="AZ26" s="7"/>
      <c r="BA26" s="7"/>
      <c r="BB26" s="7">
        <v>1</v>
      </c>
      <c r="BC26" s="4">
        <v>29</v>
      </c>
      <c r="BD26" s="8">
        <v>1122.42</v>
      </c>
      <c r="BE26" s="4"/>
      <c r="BF26" s="8"/>
      <c r="BG26" s="7"/>
      <c r="BH26" s="7"/>
      <c r="BI26" s="7">
        <v>1</v>
      </c>
      <c r="BJ26" s="4">
        <v>29</v>
      </c>
      <c r="BK26" s="8">
        <v>1122.42</v>
      </c>
      <c r="BL26" s="2" t="s">
        <v>659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129</v>
      </c>
      <c r="CI26" s="2" t="s">
        <v>452</v>
      </c>
      <c r="CJ26" s="2" t="s">
        <v>660</v>
      </c>
      <c r="CK26" s="2" t="s">
        <v>143</v>
      </c>
      <c r="CL26" s="2" t="s">
        <v>132</v>
      </c>
      <c r="CM26" s="4">
        <v>4</v>
      </c>
      <c r="CN26" s="8">
        <v>216.6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469</v>
      </c>
      <c r="CV26" s="2" t="s">
        <v>661</v>
      </c>
      <c r="CW26" s="2" t="s">
        <v>143</v>
      </c>
      <c r="CX26" s="2" t="s">
        <v>132</v>
      </c>
      <c r="CY26" s="4"/>
      <c r="CZ26" s="8"/>
      <c r="DA26" s="4"/>
      <c r="DB26" s="8"/>
      <c r="DC26" s="7"/>
      <c r="DD26" s="7"/>
      <c r="DE26" s="2" t="s">
        <v>141</v>
      </c>
      <c r="DF26" s="2" t="s">
        <v>129</v>
      </c>
      <c r="DG26" s="2" t="s">
        <v>463</v>
      </c>
      <c r="DH26" s="2" t="s">
        <v>662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176</v>
      </c>
      <c r="DS26" s="2" t="s">
        <v>230</v>
      </c>
      <c r="DT26" s="2" t="s">
        <v>663</v>
      </c>
      <c r="DU26" s="2" t="s">
        <v>143</v>
      </c>
      <c r="DV26" s="2" t="s">
        <v>132</v>
      </c>
      <c r="DW26" s="4">
        <v>6</v>
      </c>
      <c r="DX26" s="8">
        <v>193.5</v>
      </c>
      <c r="DY26" s="4"/>
      <c r="DZ26" s="8"/>
      <c r="EA26" s="7"/>
      <c r="EB26" s="7"/>
      <c r="EC26" s="2" t="s">
        <v>141</v>
      </c>
      <c r="ED26" s="2" t="s">
        <v>129</v>
      </c>
      <c r="EE26" s="2" t="s">
        <v>258</v>
      </c>
      <c r="EF26" s="2" t="s">
        <v>664</v>
      </c>
      <c r="EG26" s="2" t="s">
        <v>143</v>
      </c>
      <c r="EH26" s="2" t="s">
        <v>132</v>
      </c>
      <c r="EI26" s="4">
        <v>17</v>
      </c>
      <c r="EJ26" s="8">
        <v>613.87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387</v>
      </c>
      <c r="ER26" s="2" t="s">
        <v>665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129</v>
      </c>
      <c r="FC26" s="2" t="s">
        <v>387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172</v>
      </c>
      <c r="FN26" s="2" t="s">
        <v>129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/>
      <c r="FT26" s="8"/>
      <c r="FU26" s="4"/>
      <c r="FV26" s="8"/>
      <c r="FW26" s="7"/>
      <c r="FX26" s="7"/>
      <c r="FY26" s="2" t="s">
        <v>141</v>
      </c>
      <c r="FZ26" s="2" t="s">
        <v>129</v>
      </c>
      <c r="GA26" s="2" t="s">
        <v>370</v>
      </c>
      <c r="GB26" s="2" t="s">
        <v>132</v>
      </c>
      <c r="GC26" s="2" t="s">
        <v>143</v>
      </c>
      <c r="GD26" s="2" t="s">
        <v>132</v>
      </c>
      <c r="GE26" s="4">
        <v>1</v>
      </c>
      <c r="GF26" s="8">
        <v>57.45</v>
      </c>
      <c r="GG26" s="4"/>
      <c r="GH26" s="8"/>
      <c r="GI26" s="7"/>
      <c r="GJ26" s="7"/>
      <c r="GK26" s="2" t="s">
        <v>141</v>
      </c>
      <c r="GL26" s="2" t="s">
        <v>129</v>
      </c>
      <c r="GM26" s="2" t="s">
        <v>233</v>
      </c>
      <c r="GN26" s="2" t="s">
        <v>666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129</v>
      </c>
      <c r="GY26" s="2" t="s">
        <v>162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171</v>
      </c>
      <c r="HL26" s="2" t="s">
        <v>667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172</v>
      </c>
      <c r="HV26" s="2" t="s">
        <v>129</v>
      </c>
      <c r="HW26" s="2" t="s">
        <v>132</v>
      </c>
      <c r="HX26" s="2" t="s">
        <v>132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172</v>
      </c>
      <c r="IH26" s="2" t="s">
        <v>129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474</v>
      </c>
      <c r="IV26" s="2" t="s">
        <v>668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669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175</v>
      </c>
      <c r="KD26" s="2" t="s">
        <v>129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172</v>
      </c>
      <c r="KP26" s="2" t="s">
        <v>129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172</v>
      </c>
      <c r="LB26" s="2" t="s">
        <v>129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165</v>
      </c>
      <c r="ML26" s="2" t="s">
        <v>129</v>
      </c>
      <c r="MM26" s="2" t="s">
        <v>132</v>
      </c>
      <c r="MN26" s="2" t="s">
        <v>132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172</v>
      </c>
      <c r="MX26" s="2" t="s">
        <v>129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172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172</v>
      </c>
      <c r="OT26" s="2" t="s">
        <v>176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165</v>
      </c>
      <c r="PF26" s="2" t="s">
        <v>129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176</v>
      </c>
      <c r="PS26" s="2" t="s">
        <v>177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172</v>
      </c>
      <c r="QD26" s="2" t="s">
        <v>129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172</v>
      </c>
      <c r="QP26" s="2" t="s">
        <v>176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172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178</v>
      </c>
      <c r="RG26" s="4"/>
      <c r="RH26" s="8"/>
      <c r="RI26" s="4"/>
      <c r="RJ26" s="8"/>
      <c r="RK26" s="7"/>
      <c r="RL26" s="7"/>
      <c r="RM26" s="2" t="s">
        <v>141</v>
      </c>
      <c r="RN26" s="2" t="s">
        <v>176</v>
      </c>
      <c r="RO26" s="2" t="s">
        <v>478</v>
      </c>
      <c r="RP26" s="2" t="s">
        <v>670</v>
      </c>
      <c r="RQ26" s="2" t="s">
        <v>143</v>
      </c>
      <c r="RR26" s="2" t="s">
        <v>132</v>
      </c>
    </row>
    <row r="27">
      <c r="A27" s="2" t="s">
        <v>671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672</v>
      </c>
      <c r="G27" s="2" t="s">
        <v>672</v>
      </c>
      <c r="H27" s="2" t="s">
        <v>672</v>
      </c>
      <c r="I27" s="2" t="s">
        <v>673</v>
      </c>
      <c r="J27" s="2" t="s">
        <v>127</v>
      </c>
      <c r="K27" s="2" t="s">
        <v>432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621</v>
      </c>
      <c r="Q27" s="2" t="s">
        <v>131</v>
      </c>
      <c r="R27" s="2" t="s">
        <v>132</v>
      </c>
      <c r="S27" s="2" t="s">
        <v>674</v>
      </c>
      <c r="T27" s="2" t="s">
        <v>132</v>
      </c>
      <c r="U27" s="2" t="s">
        <v>395</v>
      </c>
      <c r="V27" s="2" t="s">
        <v>484</v>
      </c>
      <c r="W27" s="2" t="s">
        <v>245</v>
      </c>
      <c r="X27" s="2" t="s">
        <v>435</v>
      </c>
      <c r="Y27" s="2" t="s">
        <v>375</v>
      </c>
      <c r="Z27" s="4">
        <v>79</v>
      </c>
      <c r="AA27" s="4">
        <f>=ROUNDDOWN(34.3478260869565,0)</f>
      </c>
      <c r="AB27" s="5">
        <v>2.3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24</v>
      </c>
      <c r="AQ27" s="8">
        <v>712.76</v>
      </c>
      <c r="AR27" s="4"/>
      <c r="AS27" s="8"/>
      <c r="AT27" s="7"/>
      <c r="AU27" s="7"/>
      <c r="AV27" s="4">
        <v>24</v>
      </c>
      <c r="AW27" s="8">
        <v>712.76</v>
      </c>
      <c r="AX27" s="4"/>
      <c r="AY27" s="8"/>
      <c r="AZ27" s="7"/>
      <c r="BA27" s="7"/>
      <c r="BB27" s="7">
        <v>1</v>
      </c>
      <c r="BC27" s="4">
        <v>24</v>
      </c>
      <c r="BD27" s="8">
        <v>712.76</v>
      </c>
      <c r="BE27" s="4"/>
      <c r="BF27" s="8"/>
      <c r="BG27" s="7"/>
      <c r="BH27" s="7"/>
      <c r="BI27" s="7">
        <v>1</v>
      </c>
      <c r="BJ27" s="4">
        <v>24</v>
      </c>
      <c r="BK27" s="8">
        <v>712.76</v>
      </c>
      <c r="BL27" s="2" t="s">
        <v>675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676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141</v>
      </c>
      <c r="CH27" s="2" t="s">
        <v>129</v>
      </c>
      <c r="CI27" s="2" t="s">
        <v>251</v>
      </c>
      <c r="CJ27" s="2" t="s">
        <v>521</v>
      </c>
      <c r="CK27" s="2" t="s">
        <v>143</v>
      </c>
      <c r="CL27" s="2" t="s">
        <v>132</v>
      </c>
      <c r="CM27" s="4">
        <v>10</v>
      </c>
      <c r="CN27" s="8">
        <v>402.3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375</v>
      </c>
      <c r="CV27" s="2" t="s">
        <v>590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129</v>
      </c>
      <c r="DG27" s="2" t="s">
        <v>379</v>
      </c>
      <c r="DH27" s="2" t="s">
        <v>677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166</v>
      </c>
      <c r="DR27" s="2" t="s">
        <v>129</v>
      </c>
      <c r="DS27" s="2" t="s">
        <v>132</v>
      </c>
      <c r="DT27" s="2" t="s">
        <v>132</v>
      </c>
      <c r="DU27" s="2" t="s">
        <v>143</v>
      </c>
      <c r="DV27" s="2" t="s">
        <v>132</v>
      </c>
      <c r="DW27" s="4">
        <v>13</v>
      </c>
      <c r="DX27" s="8">
        <v>274.56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258</v>
      </c>
      <c r="EF27" s="2" t="s">
        <v>427</v>
      </c>
      <c r="EG27" s="2" t="s">
        <v>143</v>
      </c>
      <c r="EH27" s="2" t="s">
        <v>132</v>
      </c>
      <c r="EI27" s="4">
        <v>1</v>
      </c>
      <c r="EJ27" s="8">
        <v>35.9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382</v>
      </c>
      <c r="ER27" s="2" t="s">
        <v>593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141</v>
      </c>
      <c r="FB27" s="2" t="s">
        <v>129</v>
      </c>
      <c r="FC27" s="2" t="s">
        <v>375</v>
      </c>
      <c r="FD27" s="2" t="s">
        <v>132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164</v>
      </c>
      <c r="FN27" s="2" t="s">
        <v>129</v>
      </c>
      <c r="FO27" s="2" t="s">
        <v>132</v>
      </c>
      <c r="FP27" s="2" t="s">
        <v>132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158</v>
      </c>
      <c r="GB27" s="2" t="s">
        <v>229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375</v>
      </c>
      <c r="GN27" s="2" t="s">
        <v>678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141</v>
      </c>
      <c r="HJ27" s="2" t="s">
        <v>129</v>
      </c>
      <c r="HK27" s="2" t="s">
        <v>386</v>
      </c>
      <c r="HL27" s="2" t="s">
        <v>546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172</v>
      </c>
      <c r="HV27" s="2" t="s">
        <v>129</v>
      </c>
      <c r="HW27" s="2" t="s">
        <v>132</v>
      </c>
      <c r="HX27" s="2" t="s">
        <v>132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172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172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167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276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141</v>
      </c>
      <c r="KD27" s="2" t="s">
        <v>129</v>
      </c>
      <c r="KE27" s="2" t="s">
        <v>368</v>
      </c>
      <c r="KF27" s="2" t="s">
        <v>132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172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172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173</v>
      </c>
      <c r="MM27" s="2" t="s">
        <v>272</v>
      </c>
      <c r="MN27" s="2" t="s">
        <v>679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172</v>
      </c>
      <c r="MX27" s="2" t="s">
        <v>129</v>
      </c>
      <c r="MY27" s="2" t="s">
        <v>132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172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172</v>
      </c>
      <c r="OT27" s="2" t="s">
        <v>176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165</v>
      </c>
      <c r="PF27" s="2" t="s">
        <v>129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176</v>
      </c>
      <c r="PS27" s="2" t="s">
        <v>410</v>
      </c>
      <c r="PT27" s="2" t="s">
        <v>593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165</v>
      </c>
      <c r="QP27" s="2" t="s">
        <v>176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172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178</v>
      </c>
      <c r="RG27" s="4"/>
      <c r="RH27" s="8"/>
      <c r="RI27" s="4"/>
      <c r="RJ27" s="8"/>
      <c r="RK27" s="7"/>
      <c r="RL27" s="7"/>
      <c r="RM27" s="2" t="s">
        <v>141</v>
      </c>
      <c r="RN27" s="2" t="s">
        <v>176</v>
      </c>
      <c r="RO27" s="2" t="s">
        <v>260</v>
      </c>
      <c r="RP27" s="2" t="s">
        <v>146</v>
      </c>
      <c r="RQ27" s="2" t="s">
        <v>143</v>
      </c>
      <c r="RR27" s="2" t="s">
        <v>132</v>
      </c>
    </row>
    <row r="28">
      <c r="A28" s="2" t="s">
        <v>680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681</v>
      </c>
      <c r="G28" s="2" t="s">
        <v>681</v>
      </c>
      <c r="H28" s="2" t="s">
        <v>681</v>
      </c>
      <c r="I28" s="2" t="s">
        <v>682</v>
      </c>
      <c r="J28" s="2" t="s">
        <v>127</v>
      </c>
      <c r="K28" s="2" t="s">
        <v>182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683</v>
      </c>
      <c r="Q28" s="2" t="s">
        <v>131</v>
      </c>
      <c r="R28" s="2" t="s">
        <v>132</v>
      </c>
      <c r="S28" s="2" t="s">
        <v>684</v>
      </c>
      <c r="T28" s="2" t="s">
        <v>132</v>
      </c>
      <c r="U28" s="2" t="s">
        <v>395</v>
      </c>
      <c r="V28" s="2" t="s">
        <v>434</v>
      </c>
      <c r="W28" s="2" t="s">
        <v>137</v>
      </c>
      <c r="X28" s="2" t="s">
        <v>132</v>
      </c>
      <c r="Y28" s="2" t="s">
        <v>685</v>
      </c>
      <c r="Z28" s="4">
        <v>175</v>
      </c>
      <c r="AA28" s="4">
        <f>=ROUNDDOWN(58.3333333333333,0)</f>
      </c>
      <c r="AB28" s="5">
        <v>3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20</v>
      </c>
      <c r="AQ28" s="8">
        <v>562.39</v>
      </c>
      <c r="AR28" s="4"/>
      <c r="AS28" s="8"/>
      <c r="AT28" s="7"/>
      <c r="AU28" s="7"/>
      <c r="AV28" s="4">
        <v>20</v>
      </c>
      <c r="AW28" s="8">
        <v>562.39</v>
      </c>
      <c r="AX28" s="4"/>
      <c r="AY28" s="8"/>
      <c r="AZ28" s="7"/>
      <c r="BA28" s="7"/>
      <c r="BB28" s="7">
        <v>1</v>
      </c>
      <c r="BC28" s="4">
        <v>20</v>
      </c>
      <c r="BD28" s="8">
        <v>562.39</v>
      </c>
      <c r="BE28" s="4"/>
      <c r="BF28" s="8"/>
      <c r="BG28" s="7"/>
      <c r="BH28" s="7"/>
      <c r="BI28" s="7">
        <v>1</v>
      </c>
      <c r="BJ28" s="4">
        <v>20</v>
      </c>
      <c r="BK28" s="8">
        <v>562.39</v>
      </c>
      <c r="BL28" s="2" t="s">
        <v>686</v>
      </c>
      <c r="BM28" s="7">
        <v>1</v>
      </c>
      <c r="BN28" s="7">
        <v>1</v>
      </c>
      <c r="BO28" s="4">
        <v>2</v>
      </c>
      <c r="BP28" s="8">
        <v>49.66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447</v>
      </c>
      <c r="BY28" s="2" t="s">
        <v>143</v>
      </c>
      <c r="BZ28" s="2" t="s">
        <v>132</v>
      </c>
      <c r="CA28" s="4">
        <v>2</v>
      </c>
      <c r="CB28" s="8">
        <v>28.74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200</v>
      </c>
      <c r="CJ28" s="2" t="s">
        <v>687</v>
      </c>
      <c r="CK28" s="2" t="s">
        <v>143</v>
      </c>
      <c r="CL28" s="2" t="s">
        <v>132</v>
      </c>
      <c r="CM28" s="4">
        <v>5</v>
      </c>
      <c r="CN28" s="8">
        <v>127.5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688</v>
      </c>
      <c r="CV28" s="2" t="s">
        <v>307</v>
      </c>
      <c r="CW28" s="2" t="s">
        <v>143</v>
      </c>
      <c r="CX28" s="2" t="s">
        <v>132</v>
      </c>
      <c r="CY28" s="4">
        <v>3</v>
      </c>
      <c r="CZ28" s="8">
        <v>73.68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685</v>
      </c>
      <c r="DH28" s="2" t="s">
        <v>190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176</v>
      </c>
      <c r="DS28" s="2" t="s">
        <v>492</v>
      </c>
      <c r="DT28" s="2" t="s">
        <v>493</v>
      </c>
      <c r="DU28" s="2" t="s">
        <v>143</v>
      </c>
      <c r="DV28" s="2" t="s">
        <v>132</v>
      </c>
      <c r="DW28" s="4">
        <v>4</v>
      </c>
      <c r="DX28" s="8">
        <v>119.28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325</v>
      </c>
      <c r="EF28" s="2" t="s">
        <v>441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141</v>
      </c>
      <c r="EP28" s="2" t="s">
        <v>129</v>
      </c>
      <c r="EQ28" s="2" t="s">
        <v>584</v>
      </c>
      <c r="ER28" s="2" t="s">
        <v>689</v>
      </c>
      <c r="ES28" s="2" t="s">
        <v>143</v>
      </c>
      <c r="ET28" s="2" t="s">
        <v>132</v>
      </c>
      <c r="EU28" s="4">
        <v>3</v>
      </c>
      <c r="EV28" s="8">
        <v>141.04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685</v>
      </c>
      <c r="FD28" s="2" t="s">
        <v>415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129</v>
      </c>
      <c r="FO28" s="2" t="s">
        <v>156</v>
      </c>
      <c r="FP28" s="2" t="s">
        <v>292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138</v>
      </c>
      <c r="GB28" s="2" t="s">
        <v>499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519</v>
      </c>
      <c r="GN28" s="2" t="s">
        <v>283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164</v>
      </c>
      <c r="GX28" s="2" t="s">
        <v>129</v>
      </c>
      <c r="GY28" s="2" t="s">
        <v>132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141</v>
      </c>
      <c r="HJ28" s="2" t="s">
        <v>129</v>
      </c>
      <c r="HK28" s="2" t="s">
        <v>520</v>
      </c>
      <c r="HL28" s="2" t="s">
        <v>501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297</v>
      </c>
      <c r="HX28" s="2" t="s">
        <v>132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165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166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167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300</v>
      </c>
      <c r="JT28" s="2" t="s">
        <v>223</v>
      </c>
      <c r="JU28" s="2" t="s">
        <v>143</v>
      </c>
      <c r="JV28" s="2" t="s">
        <v>132</v>
      </c>
      <c r="JW28" s="4">
        <v>1</v>
      </c>
      <c r="JX28" s="8">
        <v>22.49</v>
      </c>
      <c r="JY28" s="4"/>
      <c r="JZ28" s="8"/>
      <c r="KA28" s="7"/>
      <c r="KB28" s="7"/>
      <c r="KC28" s="2" t="s">
        <v>141</v>
      </c>
      <c r="KD28" s="2" t="s">
        <v>129</v>
      </c>
      <c r="KE28" s="2" t="s">
        <v>354</v>
      </c>
      <c r="KF28" s="2" t="s">
        <v>423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172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164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173</v>
      </c>
      <c r="MM28" s="2" t="s">
        <v>690</v>
      </c>
      <c r="MN28" s="2" t="s">
        <v>691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172</v>
      </c>
      <c r="MX28" s="2" t="s">
        <v>129</v>
      </c>
      <c r="MY28" s="2" t="s">
        <v>132</v>
      </c>
      <c r="MZ28" s="2" t="s">
        <v>132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172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172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172</v>
      </c>
      <c r="OT28" s="2" t="s">
        <v>176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165</v>
      </c>
      <c r="PF28" s="2" t="s">
        <v>129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176</v>
      </c>
      <c r="PS28" s="2" t="s">
        <v>525</v>
      </c>
      <c r="PT28" s="2" t="s">
        <v>692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165</v>
      </c>
      <c r="QP28" s="2" t="s">
        <v>176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172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178</v>
      </c>
      <c r="RG28" s="4"/>
      <c r="RH28" s="8"/>
      <c r="RI28" s="4"/>
      <c r="RJ28" s="8"/>
      <c r="RK28" s="7"/>
      <c r="RL28" s="7"/>
      <c r="RM28" s="2" t="s">
        <v>141</v>
      </c>
      <c r="RN28" s="2" t="s">
        <v>176</v>
      </c>
      <c r="RO28" s="2" t="s">
        <v>187</v>
      </c>
      <c r="RP28" s="2" t="s">
        <v>638</v>
      </c>
      <c r="RQ28" s="2" t="s">
        <v>143</v>
      </c>
      <c r="RR28" s="2" t="s">
        <v>132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393</v>
      </c>
      <c r="L29" s="3">
        <v>57.09</v>
      </c>
      <c r="M29" s="3">
        <v>59.94</v>
      </c>
      <c r="N29" s="3">
        <v>118.99</v>
      </c>
      <c r="O29" s="2" t="s">
        <v>657</v>
      </c>
      <c r="P29" s="2" t="s">
        <v>621</v>
      </c>
      <c r="Q29" s="2" t="s">
        <v>131</v>
      </c>
      <c r="R29" s="2" t="s">
        <v>132</v>
      </c>
      <c r="S29" s="2" t="s">
        <v>696</v>
      </c>
      <c r="T29" s="2" t="s">
        <v>132</v>
      </c>
      <c r="U29" s="2" t="s">
        <v>395</v>
      </c>
      <c r="V29" s="2" t="s">
        <v>513</v>
      </c>
      <c r="W29" s="2" t="s">
        <v>137</v>
      </c>
      <c r="X29" s="2" t="s">
        <v>245</v>
      </c>
      <c r="Y29" s="2" t="s">
        <v>436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0.9286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697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488</v>
      </c>
      <c r="BV29" s="2" t="s">
        <v>176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176</v>
      </c>
      <c r="CI29" s="2" t="s">
        <v>439</v>
      </c>
      <c r="CJ29" s="2" t="s">
        <v>698</v>
      </c>
      <c r="CK29" s="2" t="s">
        <v>178</v>
      </c>
      <c r="CL29" s="2" t="s">
        <v>132</v>
      </c>
      <c r="CM29" s="4">
        <v>1</v>
      </c>
      <c r="CN29" s="8">
        <v>63.09</v>
      </c>
      <c r="CO29" s="4"/>
      <c r="CP29" s="8"/>
      <c r="CQ29" s="7"/>
      <c r="CR29" s="7"/>
      <c r="CS29" s="2" t="s">
        <v>141</v>
      </c>
      <c r="CT29" s="2" t="s">
        <v>176</v>
      </c>
      <c r="CU29" s="2" t="s">
        <v>439</v>
      </c>
      <c r="CV29" s="2" t="s">
        <v>699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176</v>
      </c>
      <c r="DG29" s="2" t="s">
        <v>442</v>
      </c>
      <c r="DH29" s="2" t="s">
        <v>561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176</v>
      </c>
      <c r="DS29" s="2" t="s">
        <v>700</v>
      </c>
      <c r="DT29" s="2" t="s">
        <v>358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176</v>
      </c>
      <c r="EE29" s="2" t="s">
        <v>258</v>
      </c>
      <c r="EF29" s="2" t="s">
        <v>701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176</v>
      </c>
      <c r="EQ29" s="2" t="s">
        <v>439</v>
      </c>
      <c r="ER29" s="2" t="s">
        <v>702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176</v>
      </c>
      <c r="FC29" s="2" t="s">
        <v>439</v>
      </c>
      <c r="FD29" s="2" t="s">
        <v>703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172</v>
      </c>
      <c r="FN29" s="2" t="s">
        <v>176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176</v>
      </c>
      <c r="GA29" s="2" t="s">
        <v>138</v>
      </c>
      <c r="GB29" s="2" t="s">
        <v>704</v>
      </c>
      <c r="GC29" s="2" t="s">
        <v>178</v>
      </c>
      <c r="GD29" s="2" t="s">
        <v>132</v>
      </c>
      <c r="GE29" s="4">
        <v>1</v>
      </c>
      <c r="GF29" s="8">
        <v>62.94</v>
      </c>
      <c r="GG29" s="4"/>
      <c r="GH29" s="8"/>
      <c r="GI29" s="7"/>
      <c r="GJ29" s="7"/>
      <c r="GK29" s="2" t="s">
        <v>141</v>
      </c>
      <c r="GL29" s="2" t="s">
        <v>176</v>
      </c>
      <c r="GM29" s="2" t="s">
        <v>145</v>
      </c>
      <c r="GN29" s="2" t="s">
        <v>662</v>
      </c>
      <c r="GO29" s="2" t="s">
        <v>143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176</v>
      </c>
      <c r="GY29" s="2" t="s">
        <v>145</v>
      </c>
      <c r="GZ29" s="2" t="s">
        <v>204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172</v>
      </c>
      <c r="HJ29" s="2" t="s">
        <v>176</v>
      </c>
      <c r="HK29" s="2" t="s">
        <v>132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176</v>
      </c>
      <c r="HW29" s="2" t="s">
        <v>297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176</v>
      </c>
      <c r="II29" s="2" t="s">
        <v>439</v>
      </c>
      <c r="IJ29" s="2" t="s">
        <v>606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166</v>
      </c>
      <c r="IT29" s="2" t="s">
        <v>176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176</v>
      </c>
      <c r="JS29" s="2" t="s">
        <v>387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176</v>
      </c>
      <c r="KE29" s="2" t="s">
        <v>236</v>
      </c>
      <c r="KF29" s="2" t="s">
        <v>705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172</v>
      </c>
      <c r="KP29" s="2" t="s">
        <v>176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176</v>
      </c>
      <c r="MM29" s="2" t="s">
        <v>443</v>
      </c>
      <c r="MN29" s="2" t="s">
        <v>259</v>
      </c>
      <c r="MO29" s="2" t="s">
        <v>178</v>
      </c>
      <c r="MP29" s="2" t="s">
        <v>132</v>
      </c>
      <c r="MQ29" s="4"/>
      <c r="MR29" s="8"/>
      <c r="MS29" s="4"/>
      <c r="MT29" s="8"/>
      <c r="MU29" s="7"/>
      <c r="MV29" s="7"/>
      <c r="MW29" s="2" t="s">
        <v>172</v>
      </c>
      <c r="MX29" s="2" t="s">
        <v>176</v>
      </c>
      <c r="MY29" s="2" t="s">
        <v>132</v>
      </c>
      <c r="MZ29" s="2" t="s">
        <v>132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176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176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172</v>
      </c>
      <c r="OT29" s="2" t="s">
        <v>176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165</v>
      </c>
      <c r="PF29" s="2" t="s">
        <v>176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172</v>
      </c>
      <c r="PR29" s="2" t="s">
        <v>176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165</v>
      </c>
      <c r="QP29" s="2" t="s">
        <v>176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172</v>
      </c>
      <c r="RB29" s="2" t="s">
        <v>176</v>
      </c>
      <c r="RC29" s="2" t="s">
        <v>132</v>
      </c>
      <c r="RD29" s="2" t="s">
        <v>132</v>
      </c>
      <c r="RE29" s="2" t="s">
        <v>143</v>
      </c>
      <c r="RF29" s="2" t="s">
        <v>178</v>
      </c>
      <c r="RG29" s="4"/>
      <c r="RH29" s="8"/>
      <c r="RI29" s="4"/>
      <c r="RJ29" s="8"/>
      <c r="RK29" s="7"/>
      <c r="RL29" s="7"/>
      <c r="RM29" s="2" t="s">
        <v>141</v>
      </c>
      <c r="RN29" s="2" t="s">
        <v>176</v>
      </c>
      <c r="RO29" s="2" t="s">
        <v>637</v>
      </c>
      <c r="RP29" s="2" t="s">
        <v>706</v>
      </c>
      <c r="RQ29" s="2" t="s">
        <v>143</v>
      </c>
      <c r="RR29" s="2" t="s">
        <v>132</v>
      </c>
    </row>
    <row r="30">
      <c r="A30" s="2" t="s">
        <v>707</v>
      </c>
      <c r="B30" s="2" t="s">
        <v>121</v>
      </c>
      <c r="C30" s="2" t="s">
        <v>122</v>
      </c>
      <c r="D30" s="2" t="s">
        <v>123</v>
      </c>
      <c r="E30" s="2" t="s">
        <v>708</v>
      </c>
      <c r="F30" s="2" t="s">
        <v>709</v>
      </c>
      <c r="G30" s="2" t="s">
        <v>709</v>
      </c>
      <c r="H30" s="2" t="s">
        <v>709</v>
      </c>
      <c r="I30" s="2" t="s">
        <v>710</v>
      </c>
      <c r="J30" s="2" t="s">
        <v>127</v>
      </c>
      <c r="K30" s="2" t="s">
        <v>711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712</v>
      </c>
      <c r="T30" s="2" t="s">
        <v>132</v>
      </c>
      <c r="U30" s="2" t="s">
        <v>315</v>
      </c>
      <c r="V30" s="2" t="s">
        <v>135</v>
      </c>
      <c r="W30" s="2" t="s">
        <v>246</v>
      </c>
      <c r="X30" s="2" t="s">
        <v>435</v>
      </c>
      <c r="Y30" s="2" t="s">
        <v>294</v>
      </c>
      <c r="Z30" s="4">
        <v>155</v>
      </c>
      <c r="AA30" s="4">
        <f>=ROUNDDOWN(10.3333333333333,0)</f>
      </c>
      <c r="AB30" s="5">
        <v>15</v>
      </c>
      <c r="AC30" s="2" t="s">
        <v>139</v>
      </c>
      <c r="AD30" s="4">
        <v>200</v>
      </c>
      <c r="AE30" s="4">
        <v>350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144</v>
      </c>
      <c r="AQ30" s="8">
        <v>14042.93</v>
      </c>
      <c r="AR30" s="4"/>
      <c r="AS30" s="8"/>
      <c r="AT30" s="7"/>
      <c r="AU30" s="7"/>
      <c r="AV30" s="4">
        <v>144</v>
      </c>
      <c r="AW30" s="8">
        <v>14042.93</v>
      </c>
      <c r="AX30" s="4"/>
      <c r="AY30" s="8"/>
      <c r="AZ30" s="7"/>
      <c r="BA30" s="7"/>
      <c r="BB30" s="7">
        <v>1</v>
      </c>
      <c r="BC30" s="4">
        <v>144</v>
      </c>
      <c r="BD30" s="8">
        <v>14042.93</v>
      </c>
      <c r="BE30" s="4"/>
      <c r="BF30" s="8"/>
      <c r="BG30" s="7"/>
      <c r="BH30" s="7"/>
      <c r="BI30" s="7">
        <v>1</v>
      </c>
      <c r="BJ30" s="4">
        <v>144</v>
      </c>
      <c r="BK30" s="8">
        <v>14042.93</v>
      </c>
      <c r="BL30" s="2" t="s">
        <v>713</v>
      </c>
      <c r="BM30" s="7">
        <v>1</v>
      </c>
      <c r="BN30" s="7">
        <v>1</v>
      </c>
      <c r="BO30" s="4">
        <v>39</v>
      </c>
      <c r="BP30" s="8">
        <v>4146.18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62</v>
      </c>
      <c r="CB30" s="8">
        <v>5110.96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358</v>
      </c>
      <c r="CJ30" s="2" t="s">
        <v>714</v>
      </c>
      <c r="CK30" s="2" t="s">
        <v>143</v>
      </c>
      <c r="CL30" s="2" t="s">
        <v>132</v>
      </c>
      <c r="CM30" s="4"/>
      <c r="CN30" s="8"/>
      <c r="CO30" s="4"/>
      <c r="CP30" s="8"/>
      <c r="CQ30" s="7"/>
      <c r="CR30" s="7"/>
      <c r="CS30" s="2" t="s">
        <v>141</v>
      </c>
      <c r="CT30" s="2" t="s">
        <v>129</v>
      </c>
      <c r="CU30" s="2" t="s">
        <v>258</v>
      </c>
      <c r="CV30" s="2" t="s">
        <v>715</v>
      </c>
      <c r="CW30" s="2" t="s">
        <v>143</v>
      </c>
      <c r="CX30" s="2" t="s">
        <v>132</v>
      </c>
      <c r="CY30" s="4">
        <v>7</v>
      </c>
      <c r="CZ30" s="8">
        <v>678.87</v>
      </c>
      <c r="DA30" s="4"/>
      <c r="DB30" s="8"/>
      <c r="DC30" s="7"/>
      <c r="DD30" s="7"/>
      <c r="DE30" s="2" t="s">
        <v>141</v>
      </c>
      <c r="DF30" s="2" t="s">
        <v>129</v>
      </c>
      <c r="DG30" s="2" t="s">
        <v>258</v>
      </c>
      <c r="DH30" s="2" t="s">
        <v>700</v>
      </c>
      <c r="DI30" s="2" t="s">
        <v>143</v>
      </c>
      <c r="DJ30" s="2" t="s">
        <v>132</v>
      </c>
      <c r="DK30" s="4">
        <v>4</v>
      </c>
      <c r="DL30" s="8">
        <v>443.52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258</v>
      </c>
      <c r="DT30" s="2" t="s">
        <v>254</v>
      </c>
      <c r="DU30" s="2" t="s">
        <v>143</v>
      </c>
      <c r="DV30" s="2" t="s">
        <v>132</v>
      </c>
      <c r="DW30" s="4">
        <v>13</v>
      </c>
      <c r="DX30" s="8">
        <v>1537.51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400</v>
      </c>
      <c r="EF30" s="2" t="s">
        <v>715</v>
      </c>
      <c r="EG30" s="2" t="s">
        <v>143</v>
      </c>
      <c r="EH30" s="2" t="s">
        <v>132</v>
      </c>
      <c r="EI30" s="4">
        <v>11</v>
      </c>
      <c r="EJ30" s="8">
        <v>1277.76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258</v>
      </c>
      <c r="ER30" s="2" t="s">
        <v>716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258</v>
      </c>
      <c r="FD30" s="2" t="s">
        <v>205</v>
      </c>
      <c r="FE30" s="2" t="s">
        <v>143</v>
      </c>
      <c r="FF30" s="2" t="s">
        <v>132</v>
      </c>
      <c r="FG30" s="4">
        <v>3</v>
      </c>
      <c r="FH30" s="8">
        <v>290.82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263</v>
      </c>
      <c r="FP30" s="2" t="s">
        <v>497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141</v>
      </c>
      <c r="FZ30" s="2" t="s">
        <v>129</v>
      </c>
      <c r="GA30" s="2" t="s">
        <v>370</v>
      </c>
      <c r="GB30" s="2" t="s">
        <v>717</v>
      </c>
      <c r="GC30" s="2" t="s">
        <v>143</v>
      </c>
      <c r="GD30" s="2" t="s">
        <v>132</v>
      </c>
      <c r="GE30" s="4">
        <v>1</v>
      </c>
      <c r="GF30" s="8">
        <v>110.88</v>
      </c>
      <c r="GG30" s="4"/>
      <c r="GH30" s="8"/>
      <c r="GI30" s="7"/>
      <c r="GJ30" s="7"/>
      <c r="GK30" s="2" t="s">
        <v>141</v>
      </c>
      <c r="GL30" s="2" t="s">
        <v>129</v>
      </c>
      <c r="GM30" s="2" t="s">
        <v>718</v>
      </c>
      <c r="GN30" s="2" t="s">
        <v>719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372</v>
      </c>
      <c r="GZ30" s="2" t="s">
        <v>132</v>
      </c>
      <c r="HA30" s="2" t="s">
        <v>143</v>
      </c>
      <c r="HB30" s="2" t="s">
        <v>132</v>
      </c>
      <c r="HC30" s="4">
        <v>1</v>
      </c>
      <c r="HD30" s="8">
        <v>96.94</v>
      </c>
      <c r="HE30" s="4"/>
      <c r="HF30" s="8"/>
      <c r="HG30" s="7"/>
      <c r="HH30" s="7"/>
      <c r="HI30" s="2" t="s">
        <v>141</v>
      </c>
      <c r="HJ30" s="2" t="s">
        <v>129</v>
      </c>
      <c r="HK30" s="2" t="s">
        <v>718</v>
      </c>
      <c r="HL30" s="2" t="s">
        <v>720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164</v>
      </c>
      <c r="HV30" s="2" t="s">
        <v>129</v>
      </c>
      <c r="HW30" s="2" t="s">
        <v>132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165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474</v>
      </c>
      <c r="IV30" s="2" t="s">
        <v>721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167</v>
      </c>
      <c r="JH30" s="2" t="s">
        <v>132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718</v>
      </c>
      <c r="JT30" s="2" t="s">
        <v>722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368</v>
      </c>
      <c r="KF30" s="2" t="s">
        <v>610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263</v>
      </c>
      <c r="KR30" s="2" t="s">
        <v>670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172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164</v>
      </c>
      <c r="LN30" s="2" t="s">
        <v>129</v>
      </c>
      <c r="LO30" s="2" t="s">
        <v>270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141</v>
      </c>
      <c r="ML30" s="2" t="s">
        <v>173</v>
      </c>
      <c r="MM30" s="2" t="s">
        <v>369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172</v>
      </c>
      <c r="MX30" s="2" t="s">
        <v>129</v>
      </c>
      <c r="MY30" s="2" t="s">
        <v>132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172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172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172</v>
      </c>
      <c r="OT30" s="2" t="s">
        <v>176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165</v>
      </c>
      <c r="PF30" s="2" t="s">
        <v>129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164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172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172</v>
      </c>
      <c r="QP30" s="2" t="s">
        <v>176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172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178</v>
      </c>
      <c r="RG30" s="4"/>
      <c r="RH30" s="8"/>
      <c r="RI30" s="4"/>
      <c r="RJ30" s="8"/>
      <c r="RK30" s="7"/>
      <c r="RL30" s="7"/>
      <c r="RM30" s="2" t="s">
        <v>141</v>
      </c>
      <c r="RN30" s="2" t="s">
        <v>176</v>
      </c>
      <c r="RO30" s="2" t="s">
        <v>355</v>
      </c>
      <c r="RP30" s="2" t="s">
        <v>335</v>
      </c>
      <c r="RQ30" s="2" t="s">
        <v>143</v>
      </c>
      <c r="RR30" s="2" t="s">
        <v>132</v>
      </c>
    </row>
    <row r="31">
      <c r="A31" s="2" t="s">
        <v>723</v>
      </c>
      <c r="B31" s="2" t="s">
        <v>121</v>
      </c>
      <c r="C31" s="2" t="s">
        <v>122</v>
      </c>
      <c r="D31" s="2" t="s">
        <v>123</v>
      </c>
      <c r="E31" s="2" t="s">
        <v>708</v>
      </c>
      <c r="F31" s="2" t="s">
        <v>724</v>
      </c>
      <c r="G31" s="2" t="s">
        <v>724</v>
      </c>
      <c r="H31" s="2" t="s">
        <v>724</v>
      </c>
      <c r="I31" s="2" t="s">
        <v>725</v>
      </c>
      <c r="J31" s="2" t="s">
        <v>127</v>
      </c>
      <c r="K31" s="2" t="s">
        <v>711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347</v>
      </c>
      <c r="Q31" s="2" t="s">
        <v>131</v>
      </c>
      <c r="R31" s="2" t="s">
        <v>132</v>
      </c>
      <c r="S31" s="2" t="s">
        <v>726</v>
      </c>
      <c r="T31" s="2" t="s">
        <v>132</v>
      </c>
      <c r="U31" s="2" t="s">
        <v>134</v>
      </c>
      <c r="V31" s="2" t="s">
        <v>513</v>
      </c>
      <c r="W31" s="2" t="s">
        <v>137</v>
      </c>
      <c r="X31" s="2" t="s">
        <v>435</v>
      </c>
      <c r="Y31" s="2" t="s">
        <v>727</v>
      </c>
      <c r="Z31" s="4">
        <v>23</v>
      </c>
      <c r="AA31" s="4">
        <f>=ROUNDDOWN(3.28571428571429,0)</f>
      </c>
      <c r="AB31" s="5">
        <v>7</v>
      </c>
      <c r="AC31" s="2" t="s">
        <v>248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68</v>
      </c>
      <c r="AQ31" s="8">
        <v>4123.65</v>
      </c>
      <c r="AR31" s="4"/>
      <c r="AS31" s="8"/>
      <c r="AT31" s="7"/>
      <c r="AU31" s="7"/>
      <c r="AV31" s="4">
        <v>68</v>
      </c>
      <c r="AW31" s="8">
        <v>4123.65</v>
      </c>
      <c r="AX31" s="4"/>
      <c r="AY31" s="8"/>
      <c r="AZ31" s="7"/>
      <c r="BA31" s="7"/>
      <c r="BB31" s="7">
        <v>1</v>
      </c>
      <c r="BC31" s="4">
        <v>68</v>
      </c>
      <c r="BD31" s="8">
        <v>4123.65</v>
      </c>
      <c r="BE31" s="4"/>
      <c r="BF31" s="8"/>
      <c r="BG31" s="7"/>
      <c r="BH31" s="7"/>
      <c r="BI31" s="7">
        <v>1</v>
      </c>
      <c r="BJ31" s="4">
        <v>68</v>
      </c>
      <c r="BK31" s="8">
        <v>4123.65</v>
      </c>
      <c r="BL31" s="2" t="s">
        <v>728</v>
      </c>
      <c r="BM31" s="7">
        <v>1</v>
      </c>
      <c r="BN31" s="7">
        <v>1</v>
      </c>
      <c r="BO31" s="4">
        <v>3</v>
      </c>
      <c r="BP31" s="8">
        <v>221.13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438</v>
      </c>
      <c r="BY31" s="2" t="s">
        <v>143</v>
      </c>
      <c r="BZ31" s="2" t="s">
        <v>132</v>
      </c>
      <c r="CA31" s="4">
        <v>26</v>
      </c>
      <c r="CB31" s="8">
        <v>1260.89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729</v>
      </c>
      <c r="CJ31" s="2" t="s">
        <v>154</v>
      </c>
      <c r="CK31" s="2" t="s">
        <v>143</v>
      </c>
      <c r="CL31" s="2" t="s">
        <v>132</v>
      </c>
      <c r="CM31" s="4">
        <v>6</v>
      </c>
      <c r="CN31" s="8">
        <v>400.8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730</v>
      </c>
      <c r="CV31" s="2" t="s">
        <v>731</v>
      </c>
      <c r="CW31" s="2" t="s">
        <v>143</v>
      </c>
      <c r="CX31" s="2" t="s">
        <v>132</v>
      </c>
      <c r="CY31" s="4">
        <v>18</v>
      </c>
      <c r="CZ31" s="8">
        <v>1134.1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732</v>
      </c>
      <c r="DH31" s="2" t="s">
        <v>727</v>
      </c>
      <c r="DI31" s="2" t="s">
        <v>143</v>
      </c>
      <c r="DJ31" s="2" t="s">
        <v>132</v>
      </c>
      <c r="DK31" s="4">
        <v>1</v>
      </c>
      <c r="DL31" s="8">
        <v>74.39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154</v>
      </c>
      <c r="DT31" s="2" t="s">
        <v>733</v>
      </c>
      <c r="DU31" s="2" t="s">
        <v>143</v>
      </c>
      <c r="DV31" s="2" t="s">
        <v>132</v>
      </c>
      <c r="DW31" s="4">
        <v>6</v>
      </c>
      <c r="DX31" s="8">
        <v>467.58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400</v>
      </c>
      <c r="EF31" s="2" t="s">
        <v>418</v>
      </c>
      <c r="EG31" s="2" t="s">
        <v>143</v>
      </c>
      <c r="EH31" s="2" t="s">
        <v>132</v>
      </c>
      <c r="EI31" s="4">
        <v>2</v>
      </c>
      <c r="EJ31" s="8">
        <v>155.86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732</v>
      </c>
      <c r="ER31" s="2" t="s">
        <v>547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129</v>
      </c>
      <c r="FC31" s="2" t="s">
        <v>732</v>
      </c>
      <c r="FD31" s="2" t="s">
        <v>161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129</v>
      </c>
      <c r="FO31" s="2" t="s">
        <v>156</v>
      </c>
      <c r="FP31" s="2" t="s">
        <v>132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141</v>
      </c>
      <c r="FZ31" s="2" t="s">
        <v>129</v>
      </c>
      <c r="GA31" s="2" t="s">
        <v>258</v>
      </c>
      <c r="GB31" s="2" t="s">
        <v>734</v>
      </c>
      <c r="GC31" s="2" t="s">
        <v>143</v>
      </c>
      <c r="GD31" s="2" t="s">
        <v>132</v>
      </c>
      <c r="GE31" s="4">
        <v>2</v>
      </c>
      <c r="GF31" s="8">
        <v>148.78</v>
      </c>
      <c r="GG31" s="4"/>
      <c r="GH31" s="8"/>
      <c r="GI31" s="7"/>
      <c r="GJ31" s="7"/>
      <c r="GK31" s="2" t="s">
        <v>141</v>
      </c>
      <c r="GL31" s="2" t="s">
        <v>129</v>
      </c>
      <c r="GM31" s="2" t="s">
        <v>591</v>
      </c>
      <c r="GN31" s="2" t="s">
        <v>735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162</v>
      </c>
      <c r="GZ31" s="2" t="s">
        <v>132</v>
      </c>
      <c r="HA31" s="2" t="s">
        <v>143</v>
      </c>
      <c r="HB31" s="2" t="s">
        <v>132</v>
      </c>
      <c r="HC31" s="4">
        <v>1</v>
      </c>
      <c r="HD31" s="8">
        <v>65.03</v>
      </c>
      <c r="HE31" s="4"/>
      <c r="HF31" s="8"/>
      <c r="HG31" s="7"/>
      <c r="HH31" s="7"/>
      <c r="HI31" s="2" t="s">
        <v>141</v>
      </c>
      <c r="HJ31" s="2" t="s">
        <v>129</v>
      </c>
      <c r="HK31" s="2" t="s">
        <v>171</v>
      </c>
      <c r="HL31" s="2" t="s">
        <v>736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164</v>
      </c>
      <c r="HV31" s="2" t="s">
        <v>129</v>
      </c>
      <c r="HW31" s="2" t="s">
        <v>132</v>
      </c>
      <c r="HX31" s="2" t="s">
        <v>132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165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>
        <v>3</v>
      </c>
      <c r="IN31" s="8">
        <v>195.09</v>
      </c>
      <c r="IO31" s="4"/>
      <c r="IP31" s="8"/>
      <c r="IQ31" s="7"/>
      <c r="IR31" s="7"/>
      <c r="IS31" s="2" t="s">
        <v>141</v>
      </c>
      <c r="IT31" s="2" t="s">
        <v>129</v>
      </c>
      <c r="IU31" s="2" t="s">
        <v>737</v>
      </c>
      <c r="IV31" s="2" t="s">
        <v>738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167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258</v>
      </c>
      <c r="JT31" s="2" t="s">
        <v>739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258</v>
      </c>
      <c r="KF31" s="2" t="s">
        <v>616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172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172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129</v>
      </c>
      <c r="LO31" s="2" t="s">
        <v>270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173</v>
      </c>
      <c r="MM31" s="2" t="s">
        <v>740</v>
      </c>
      <c r="MN31" s="2" t="s">
        <v>741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172</v>
      </c>
      <c r="MX31" s="2" t="s">
        <v>129</v>
      </c>
      <c r="MY31" s="2" t="s">
        <v>132</v>
      </c>
      <c r="MZ31" s="2" t="s">
        <v>132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172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172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172</v>
      </c>
      <c r="OT31" s="2" t="s">
        <v>176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165</v>
      </c>
      <c r="PF31" s="2" t="s">
        <v>129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176</v>
      </c>
      <c r="PS31" s="2" t="s">
        <v>177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165</v>
      </c>
      <c r="QP31" s="2" t="s">
        <v>176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172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178</v>
      </c>
      <c r="RG31" s="4"/>
      <c r="RH31" s="8"/>
      <c r="RI31" s="4"/>
      <c r="RJ31" s="8"/>
      <c r="RK31" s="7"/>
      <c r="RL31" s="7"/>
      <c r="RM31" s="2" t="s">
        <v>141</v>
      </c>
      <c r="RN31" s="2" t="s">
        <v>176</v>
      </c>
      <c r="RO31" s="2" t="s">
        <v>594</v>
      </c>
      <c r="RP31" s="2" t="s">
        <v>742</v>
      </c>
      <c r="RQ31" s="2" t="s">
        <v>143</v>
      </c>
      <c r="RR31" s="2" t="s">
        <v>132</v>
      </c>
    </row>
    <row r="32">
      <c r="A32" s="2" t="s">
        <v>743</v>
      </c>
      <c r="B32" s="2" t="s">
        <v>121</v>
      </c>
      <c r="C32" s="2" t="s">
        <v>122</v>
      </c>
      <c r="D32" s="2" t="s">
        <v>123</v>
      </c>
      <c r="E32" s="2" t="s">
        <v>708</v>
      </c>
      <c r="F32" s="2" t="s">
        <v>744</v>
      </c>
      <c r="G32" s="2" t="s">
        <v>744</v>
      </c>
      <c r="H32" s="2" t="s">
        <v>744</v>
      </c>
      <c r="I32" s="2" t="s">
        <v>745</v>
      </c>
      <c r="J32" s="2" t="s">
        <v>127</v>
      </c>
      <c r="K32" s="2" t="s">
        <v>711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218</v>
      </c>
      <c r="Q32" s="2" t="s">
        <v>131</v>
      </c>
      <c r="R32" s="2" t="s">
        <v>132</v>
      </c>
      <c r="S32" s="2" t="s">
        <v>746</v>
      </c>
      <c r="T32" s="2" t="s">
        <v>132</v>
      </c>
      <c r="U32" s="2" t="s">
        <v>315</v>
      </c>
      <c r="V32" s="2" t="s">
        <v>246</v>
      </c>
      <c r="W32" s="2" t="s">
        <v>246</v>
      </c>
      <c r="X32" s="2" t="s">
        <v>435</v>
      </c>
      <c r="Y32" s="2" t="s">
        <v>294</v>
      </c>
      <c r="Z32" s="4">
        <v>198</v>
      </c>
      <c r="AA32" s="4">
        <f>=ROUNDDOWN(38.8235294117647,0)</f>
      </c>
      <c r="AB32" s="5">
        <v>5.1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41</v>
      </c>
      <c r="AQ32" s="8">
        <v>3693.54</v>
      </c>
      <c r="AR32" s="4"/>
      <c r="AS32" s="8"/>
      <c r="AT32" s="7"/>
      <c r="AU32" s="7"/>
      <c r="AV32" s="4">
        <v>41</v>
      </c>
      <c r="AW32" s="8">
        <v>3693.54</v>
      </c>
      <c r="AX32" s="4"/>
      <c r="AY32" s="8"/>
      <c r="AZ32" s="7"/>
      <c r="BA32" s="7"/>
      <c r="BB32" s="7">
        <v>1</v>
      </c>
      <c r="BC32" s="4">
        <v>41</v>
      </c>
      <c r="BD32" s="8">
        <v>3693.54</v>
      </c>
      <c r="BE32" s="4"/>
      <c r="BF32" s="8"/>
      <c r="BG32" s="7"/>
      <c r="BH32" s="7"/>
      <c r="BI32" s="7">
        <v>1</v>
      </c>
      <c r="BJ32" s="4">
        <v>41</v>
      </c>
      <c r="BK32" s="8">
        <v>3693.54</v>
      </c>
      <c r="BL32" s="2" t="s">
        <v>747</v>
      </c>
      <c r="BM32" s="7">
        <v>1</v>
      </c>
      <c r="BN32" s="7">
        <v>1</v>
      </c>
      <c r="BO32" s="4">
        <v>2</v>
      </c>
      <c r="BP32" s="8">
        <v>194.5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>
        <v>10</v>
      </c>
      <c r="CB32" s="8">
        <v>707.67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358</v>
      </c>
      <c r="CJ32" s="2" t="s">
        <v>425</v>
      </c>
      <c r="CK32" s="2" t="s">
        <v>143</v>
      </c>
      <c r="CL32" s="2" t="s">
        <v>132</v>
      </c>
      <c r="CM32" s="4"/>
      <c r="CN32" s="8"/>
      <c r="CO32" s="4"/>
      <c r="CP32" s="8"/>
      <c r="CQ32" s="7"/>
      <c r="CR32" s="7"/>
      <c r="CS32" s="2" t="s">
        <v>141</v>
      </c>
      <c r="CT32" s="2" t="s">
        <v>129</v>
      </c>
      <c r="CU32" s="2" t="s">
        <v>258</v>
      </c>
      <c r="CV32" s="2" t="s">
        <v>663</v>
      </c>
      <c r="CW32" s="2" t="s">
        <v>143</v>
      </c>
      <c r="CX32" s="2" t="s">
        <v>132</v>
      </c>
      <c r="CY32" s="4">
        <v>14</v>
      </c>
      <c r="CZ32" s="8">
        <v>1183.07</v>
      </c>
      <c r="DA32" s="4"/>
      <c r="DB32" s="8"/>
      <c r="DC32" s="7"/>
      <c r="DD32" s="7"/>
      <c r="DE32" s="2" t="s">
        <v>141</v>
      </c>
      <c r="DF32" s="2" t="s">
        <v>129</v>
      </c>
      <c r="DG32" s="2" t="s">
        <v>258</v>
      </c>
      <c r="DH32" s="2" t="s">
        <v>716</v>
      </c>
      <c r="DI32" s="2" t="s">
        <v>143</v>
      </c>
      <c r="DJ32" s="2" t="s">
        <v>132</v>
      </c>
      <c r="DK32" s="4">
        <v>3</v>
      </c>
      <c r="DL32" s="8">
        <v>302.37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258</v>
      </c>
      <c r="DT32" s="2" t="s">
        <v>206</v>
      </c>
      <c r="DU32" s="2" t="s">
        <v>143</v>
      </c>
      <c r="DV32" s="2" t="s">
        <v>132</v>
      </c>
      <c r="DW32" s="4">
        <v>6</v>
      </c>
      <c r="DX32" s="8">
        <v>645.06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400</v>
      </c>
      <c r="EF32" s="2" t="s">
        <v>358</v>
      </c>
      <c r="EG32" s="2" t="s">
        <v>143</v>
      </c>
      <c r="EH32" s="2" t="s">
        <v>132</v>
      </c>
      <c r="EI32" s="4">
        <v>2</v>
      </c>
      <c r="EJ32" s="8">
        <v>211.18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258</v>
      </c>
      <c r="ER32" s="2" t="s">
        <v>748</v>
      </c>
      <c r="ES32" s="2" t="s">
        <v>143</v>
      </c>
      <c r="ET32" s="2" t="s">
        <v>132</v>
      </c>
      <c r="EU32" s="4">
        <v>1</v>
      </c>
      <c r="EV32" s="8">
        <v>159.99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258</v>
      </c>
      <c r="FD32" s="2" t="s">
        <v>749</v>
      </c>
      <c r="FE32" s="2" t="s">
        <v>143</v>
      </c>
      <c r="FF32" s="2" t="s">
        <v>132</v>
      </c>
      <c r="FG32" s="4">
        <v>1</v>
      </c>
      <c r="FH32" s="8">
        <v>88.12</v>
      </c>
      <c r="FI32" s="4"/>
      <c r="FJ32" s="8"/>
      <c r="FK32" s="7"/>
      <c r="FL32" s="7"/>
      <c r="FM32" s="2" t="s">
        <v>141</v>
      </c>
      <c r="FN32" s="2" t="s">
        <v>129</v>
      </c>
      <c r="FO32" s="2" t="s">
        <v>156</v>
      </c>
      <c r="FP32" s="2" t="s">
        <v>750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370</v>
      </c>
      <c r="GB32" s="2" t="s">
        <v>751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233</v>
      </c>
      <c r="GN32" s="2" t="s">
        <v>752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162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129</v>
      </c>
      <c r="HK32" s="2" t="s">
        <v>171</v>
      </c>
      <c r="HL32" s="2" t="s">
        <v>753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164</v>
      </c>
      <c r="HV32" s="2" t="s">
        <v>129</v>
      </c>
      <c r="HW32" s="2" t="s">
        <v>132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165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141</v>
      </c>
      <c r="IT32" s="2" t="s">
        <v>129</v>
      </c>
      <c r="IU32" s="2" t="s">
        <v>474</v>
      </c>
      <c r="IV32" s="2" t="s">
        <v>754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167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718</v>
      </c>
      <c r="JT32" s="2" t="s">
        <v>132</v>
      </c>
      <c r="JU32" s="2" t="s">
        <v>143</v>
      </c>
      <c r="JV32" s="2" t="s">
        <v>132</v>
      </c>
      <c r="JW32" s="4">
        <v>2</v>
      </c>
      <c r="JX32" s="8">
        <v>201.58</v>
      </c>
      <c r="JY32" s="4"/>
      <c r="JZ32" s="8"/>
      <c r="KA32" s="7"/>
      <c r="KB32" s="7"/>
      <c r="KC32" s="2" t="s">
        <v>141</v>
      </c>
      <c r="KD32" s="2" t="s">
        <v>129</v>
      </c>
      <c r="KE32" s="2" t="s">
        <v>368</v>
      </c>
      <c r="KF32" s="2" t="s">
        <v>755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172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172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164</v>
      </c>
      <c r="LN32" s="2" t="s">
        <v>129</v>
      </c>
      <c r="LO32" s="2" t="s">
        <v>270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173</v>
      </c>
      <c r="MM32" s="2" t="s">
        <v>369</v>
      </c>
      <c r="MN32" s="2" t="s">
        <v>756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172</v>
      </c>
      <c r="MX32" s="2" t="s">
        <v>129</v>
      </c>
      <c r="MY32" s="2" t="s">
        <v>132</v>
      </c>
      <c r="MZ32" s="2" t="s">
        <v>132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172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172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172</v>
      </c>
      <c r="OT32" s="2" t="s">
        <v>176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165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164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172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172</v>
      </c>
      <c r="QP32" s="2" t="s">
        <v>176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172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178</v>
      </c>
      <c r="RG32" s="4"/>
      <c r="RH32" s="8"/>
      <c r="RI32" s="4"/>
      <c r="RJ32" s="8"/>
      <c r="RK32" s="7"/>
      <c r="RL32" s="7"/>
      <c r="RM32" s="2" t="s">
        <v>141</v>
      </c>
      <c r="RN32" s="2" t="s">
        <v>176</v>
      </c>
      <c r="RO32" s="2" t="s">
        <v>355</v>
      </c>
      <c r="RP32" s="2" t="s">
        <v>757</v>
      </c>
      <c r="RQ32" s="2" t="s">
        <v>143</v>
      </c>
      <c r="RR32" s="2" t="s">
        <v>132</v>
      </c>
    </row>
    <row r="33">
      <c r="A33" s="2" t="s">
        <v>758</v>
      </c>
      <c r="B33" s="2" t="s">
        <v>121</v>
      </c>
      <c r="C33" s="2" t="s">
        <v>122</v>
      </c>
      <c r="D33" s="2" t="s">
        <v>123</v>
      </c>
      <c r="E33" s="2" t="s">
        <v>708</v>
      </c>
      <c r="F33" s="2" t="s">
        <v>759</v>
      </c>
      <c r="G33" s="2" t="s">
        <v>759</v>
      </c>
      <c r="H33" s="2" t="s">
        <v>759</v>
      </c>
      <c r="I33" s="2" t="s">
        <v>760</v>
      </c>
      <c r="J33" s="2" t="s">
        <v>127</v>
      </c>
      <c r="K33" s="2" t="s">
        <v>761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683</v>
      </c>
      <c r="Q33" s="2" t="s">
        <v>131</v>
      </c>
      <c r="R33" s="2" t="s">
        <v>132</v>
      </c>
      <c r="S33" s="2" t="s">
        <v>762</v>
      </c>
      <c r="T33" s="2" t="s">
        <v>132</v>
      </c>
      <c r="U33" s="2" t="s">
        <v>315</v>
      </c>
      <c r="V33" s="2" t="s">
        <v>434</v>
      </c>
      <c r="W33" s="2" t="s">
        <v>137</v>
      </c>
      <c r="X33" s="2" t="s">
        <v>435</v>
      </c>
      <c r="Y33" s="2" t="s">
        <v>763</v>
      </c>
      <c r="Z33" s="4">
        <v>31</v>
      </c>
      <c r="AA33" s="4">
        <f>=ROUNDDOWN(4.42857142857143,0)</f>
      </c>
      <c r="AB33" s="5">
        <v>7</v>
      </c>
      <c r="AC33" s="2" t="s">
        <v>764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75</v>
      </c>
      <c r="AQ33" s="8">
        <v>1930.58</v>
      </c>
      <c r="AR33" s="4"/>
      <c r="AS33" s="8"/>
      <c r="AT33" s="7"/>
      <c r="AU33" s="7"/>
      <c r="AV33" s="4">
        <v>75</v>
      </c>
      <c r="AW33" s="8">
        <v>1930.58</v>
      </c>
      <c r="AX33" s="4"/>
      <c r="AY33" s="8"/>
      <c r="AZ33" s="7"/>
      <c r="BA33" s="7"/>
      <c r="BB33" s="7">
        <v>1</v>
      </c>
      <c r="BC33" s="4">
        <v>160</v>
      </c>
      <c r="BD33" s="8">
        <v>3633.97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0.5313</v>
      </c>
      <c r="BJ33" s="4">
        <v>75</v>
      </c>
      <c r="BK33" s="8">
        <v>1930.58</v>
      </c>
      <c r="BL33" s="2" t="s">
        <v>765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625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766</v>
      </c>
      <c r="CJ33" s="2" t="s">
        <v>741</v>
      </c>
      <c r="CK33" s="2" t="s">
        <v>143</v>
      </c>
      <c r="CL33" s="2" t="s">
        <v>132</v>
      </c>
      <c r="CM33" s="4">
        <v>29</v>
      </c>
      <c r="CN33" s="8">
        <v>701.8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730</v>
      </c>
      <c r="CV33" s="2" t="s">
        <v>767</v>
      </c>
      <c r="CW33" s="2" t="s">
        <v>143</v>
      </c>
      <c r="CX33" s="2" t="s">
        <v>132</v>
      </c>
      <c r="CY33" s="4">
        <v>2</v>
      </c>
      <c r="CZ33" s="8">
        <v>50.67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763</v>
      </c>
      <c r="DH33" s="2" t="s">
        <v>768</v>
      </c>
      <c r="DI33" s="2" t="s">
        <v>143</v>
      </c>
      <c r="DJ33" s="2" t="s">
        <v>132</v>
      </c>
      <c r="DK33" s="4">
        <v>21</v>
      </c>
      <c r="DL33" s="8">
        <v>512.82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154</v>
      </c>
      <c r="DT33" s="2" t="s">
        <v>499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769</v>
      </c>
      <c r="EF33" s="2" t="s">
        <v>225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770</v>
      </c>
      <c r="ER33" s="2" t="s">
        <v>547</v>
      </c>
      <c r="ES33" s="2" t="s">
        <v>143</v>
      </c>
      <c r="ET33" s="2" t="s">
        <v>132</v>
      </c>
      <c r="EU33" s="4">
        <v>6</v>
      </c>
      <c r="EV33" s="8">
        <v>255.89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574</v>
      </c>
      <c r="FD33" s="2" t="s">
        <v>771</v>
      </c>
      <c r="FE33" s="2" t="s">
        <v>143</v>
      </c>
      <c r="FF33" s="2" t="s">
        <v>132</v>
      </c>
      <c r="FG33" s="4"/>
      <c r="FH33" s="8"/>
      <c r="FI33" s="4"/>
      <c r="FJ33" s="8"/>
      <c r="FK33" s="7"/>
      <c r="FL33" s="7"/>
      <c r="FM33" s="2" t="s">
        <v>141</v>
      </c>
      <c r="FN33" s="2" t="s">
        <v>129</v>
      </c>
      <c r="FO33" s="2" t="s">
        <v>156</v>
      </c>
      <c r="FP33" s="2" t="s">
        <v>772</v>
      </c>
      <c r="FQ33" s="2" t="s">
        <v>143</v>
      </c>
      <c r="FR33" s="2" t="s">
        <v>132</v>
      </c>
      <c r="FS33" s="4">
        <v>1</v>
      </c>
      <c r="FT33" s="8">
        <v>24.42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158</v>
      </c>
      <c r="GB33" s="2" t="s">
        <v>229</v>
      </c>
      <c r="GC33" s="2" t="s">
        <v>143</v>
      </c>
      <c r="GD33" s="2" t="s">
        <v>132</v>
      </c>
      <c r="GE33" s="4">
        <v>10</v>
      </c>
      <c r="GF33" s="8">
        <v>244.2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519</v>
      </c>
      <c r="GN33" s="2" t="s">
        <v>450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162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141</v>
      </c>
      <c r="HJ33" s="2" t="s">
        <v>129</v>
      </c>
      <c r="HK33" s="2" t="s">
        <v>423</v>
      </c>
      <c r="HL33" s="2" t="s">
        <v>205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172</v>
      </c>
      <c r="HV33" s="2" t="s">
        <v>129</v>
      </c>
      <c r="HW33" s="2" t="s">
        <v>132</v>
      </c>
      <c r="HX33" s="2" t="s">
        <v>132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165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166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167</v>
      </c>
      <c r="JH33" s="2" t="s">
        <v>773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774</v>
      </c>
      <c r="JT33" s="2" t="s">
        <v>422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236</v>
      </c>
      <c r="KF33" s="2" t="s">
        <v>775</v>
      </c>
      <c r="KG33" s="2" t="s">
        <v>143</v>
      </c>
      <c r="KH33" s="2" t="s">
        <v>132</v>
      </c>
      <c r="KI33" s="4">
        <v>1</v>
      </c>
      <c r="KJ33" s="8">
        <v>19.77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776</v>
      </c>
      <c r="KR33" s="2" t="s">
        <v>777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172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173</v>
      </c>
      <c r="MM33" s="2" t="s">
        <v>740</v>
      </c>
      <c r="MN33" s="2" t="s">
        <v>180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172</v>
      </c>
      <c r="MX33" s="2" t="s">
        <v>129</v>
      </c>
      <c r="MY33" s="2" t="s">
        <v>132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172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172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172</v>
      </c>
      <c r="OT33" s="2" t="s">
        <v>176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165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176</v>
      </c>
      <c r="PS33" s="2" t="s">
        <v>525</v>
      </c>
      <c r="PT33" s="2" t="s">
        <v>414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165</v>
      </c>
      <c r="QP33" s="2" t="s">
        <v>176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172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178</v>
      </c>
      <c r="RG33" s="4"/>
      <c r="RH33" s="8"/>
      <c r="RI33" s="4"/>
      <c r="RJ33" s="8"/>
      <c r="RK33" s="7"/>
      <c r="RL33" s="7"/>
      <c r="RM33" s="2" t="s">
        <v>141</v>
      </c>
      <c r="RN33" s="2" t="s">
        <v>176</v>
      </c>
      <c r="RO33" s="2" t="s">
        <v>594</v>
      </c>
      <c r="RP33" s="2" t="s">
        <v>778</v>
      </c>
      <c r="RQ33" s="2" t="s">
        <v>143</v>
      </c>
      <c r="RR33" s="2" t="s">
        <v>132</v>
      </c>
    </row>
    <row r="34">
      <c r="A34" s="2" t="s">
        <v>779</v>
      </c>
      <c r="B34" s="2" t="s">
        <v>121</v>
      </c>
      <c r="C34" s="2" t="s">
        <v>122</v>
      </c>
      <c r="D34" s="2" t="s">
        <v>123</v>
      </c>
      <c r="E34" s="2" t="s">
        <v>708</v>
      </c>
      <c r="F34" s="2" t="s">
        <v>759</v>
      </c>
      <c r="G34" s="2" t="s">
        <v>759</v>
      </c>
      <c r="H34" s="2" t="s">
        <v>759</v>
      </c>
      <c r="I34" s="2" t="s">
        <v>780</v>
      </c>
      <c r="J34" s="2" t="s">
        <v>127</v>
      </c>
      <c r="K34" s="2" t="s">
        <v>781</v>
      </c>
      <c r="L34" s="3">
        <v>18.83</v>
      </c>
      <c r="M34" s="3">
        <v>19.77</v>
      </c>
      <c r="N34" s="3">
        <v>38.24</v>
      </c>
      <c r="O34" s="2" t="s">
        <v>620</v>
      </c>
      <c r="P34" s="2" t="s">
        <v>621</v>
      </c>
      <c r="Q34" s="2" t="s">
        <v>131</v>
      </c>
      <c r="R34" s="2" t="s">
        <v>132</v>
      </c>
      <c r="S34" s="2" t="s">
        <v>782</v>
      </c>
      <c r="T34" s="2" t="s">
        <v>132</v>
      </c>
      <c r="U34" s="2" t="s">
        <v>315</v>
      </c>
      <c r="V34" s="2" t="s">
        <v>513</v>
      </c>
      <c r="W34" s="2" t="s">
        <v>137</v>
      </c>
      <c r="X34" s="2" t="s">
        <v>132</v>
      </c>
      <c r="Y34" s="2" t="s">
        <v>783</v>
      </c>
      <c r="Z34" s="4">
        <v>739</v>
      </c>
      <c r="AA34" s="4">
        <f>=ROUNDDOWN(70.3809523809524,0)</f>
      </c>
      <c r="AB34" s="5">
        <v>10.5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85</v>
      </c>
      <c r="AQ34" s="8">
        <v>1703.39</v>
      </c>
      <c r="AR34" s="4"/>
      <c r="AS34" s="8"/>
      <c r="AT34" s="7"/>
      <c r="AU34" s="7"/>
      <c r="AV34" s="4">
        <v>85</v>
      </c>
      <c r="AW34" s="8">
        <v>1703.39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0.4687</v>
      </c>
      <c r="BJ34" s="4">
        <v>85</v>
      </c>
      <c r="BK34" s="8">
        <v>1703.39</v>
      </c>
      <c r="BL34" s="2" t="s">
        <v>784</v>
      </c>
      <c r="BM34" s="7">
        <v>1</v>
      </c>
      <c r="BN34" s="7">
        <v>1</v>
      </c>
      <c r="BO34" s="4">
        <v>7</v>
      </c>
      <c r="BP34" s="8">
        <v>134.26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785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786</v>
      </c>
      <c r="CJ34" s="2" t="s">
        <v>787</v>
      </c>
      <c r="CK34" s="2" t="s">
        <v>143</v>
      </c>
      <c r="CL34" s="2" t="s">
        <v>132</v>
      </c>
      <c r="CM34" s="4">
        <v>18</v>
      </c>
      <c r="CN34" s="8">
        <v>435.6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788</v>
      </c>
      <c r="CV34" s="2" t="s">
        <v>789</v>
      </c>
      <c r="CW34" s="2" t="s">
        <v>143</v>
      </c>
      <c r="CX34" s="2" t="s">
        <v>132</v>
      </c>
      <c r="CY34" s="4"/>
      <c r="CZ34" s="8"/>
      <c r="DA34" s="4"/>
      <c r="DB34" s="8"/>
      <c r="DC34" s="7"/>
      <c r="DD34" s="7"/>
      <c r="DE34" s="2" t="s">
        <v>141</v>
      </c>
      <c r="DF34" s="2" t="s">
        <v>129</v>
      </c>
      <c r="DG34" s="2" t="s">
        <v>790</v>
      </c>
      <c r="DH34" s="2" t="s">
        <v>791</v>
      </c>
      <c r="DI34" s="2" t="s">
        <v>143</v>
      </c>
      <c r="DJ34" s="2" t="s">
        <v>132</v>
      </c>
      <c r="DK34" s="4">
        <v>12</v>
      </c>
      <c r="DL34" s="8">
        <v>74.76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792</v>
      </c>
      <c r="DT34" s="2" t="s">
        <v>793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534</v>
      </c>
      <c r="ED34" s="2" t="s">
        <v>176</v>
      </c>
      <c r="EE34" s="2" t="s">
        <v>794</v>
      </c>
      <c r="EF34" s="2" t="s">
        <v>795</v>
      </c>
      <c r="EG34" s="2" t="s">
        <v>178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790</v>
      </c>
      <c r="ER34" s="2" t="s">
        <v>796</v>
      </c>
      <c r="ES34" s="2" t="s">
        <v>143</v>
      </c>
      <c r="ET34" s="2" t="s">
        <v>132</v>
      </c>
      <c r="EU34" s="4">
        <v>18</v>
      </c>
      <c r="EV34" s="8">
        <v>696.47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790</v>
      </c>
      <c r="FD34" s="2" t="s">
        <v>797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156</v>
      </c>
      <c r="FP34" s="2" t="s">
        <v>798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799</v>
      </c>
      <c r="GB34" s="2" t="s">
        <v>800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176</v>
      </c>
      <c r="GM34" s="2" t="s">
        <v>801</v>
      </c>
      <c r="GN34" s="2" t="s">
        <v>802</v>
      </c>
      <c r="GO34" s="2" t="s">
        <v>143</v>
      </c>
      <c r="GP34" s="2" t="s">
        <v>132</v>
      </c>
      <c r="GQ34" s="4">
        <v>25</v>
      </c>
      <c r="GR34" s="8">
        <v>290.75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332</v>
      </c>
      <c r="GZ34" s="2" t="s">
        <v>803</v>
      </c>
      <c r="HA34" s="2" t="s">
        <v>143</v>
      </c>
      <c r="HB34" s="2" t="s">
        <v>132</v>
      </c>
      <c r="HC34" s="4">
        <v>2</v>
      </c>
      <c r="HD34" s="8">
        <v>42.7</v>
      </c>
      <c r="HE34" s="4"/>
      <c r="HF34" s="8"/>
      <c r="HG34" s="7"/>
      <c r="HH34" s="7"/>
      <c r="HI34" s="2" t="s">
        <v>141</v>
      </c>
      <c r="HJ34" s="2" t="s">
        <v>129</v>
      </c>
      <c r="HK34" s="2" t="s">
        <v>804</v>
      </c>
      <c r="HL34" s="2" t="s">
        <v>805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141</v>
      </c>
      <c r="HV34" s="2" t="s">
        <v>129</v>
      </c>
      <c r="HW34" s="2" t="s">
        <v>335</v>
      </c>
      <c r="HX34" s="2" t="s">
        <v>806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172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141</v>
      </c>
      <c r="IT34" s="2" t="s">
        <v>129</v>
      </c>
      <c r="IU34" s="2" t="s">
        <v>807</v>
      </c>
      <c r="IV34" s="2" t="s">
        <v>687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808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338</v>
      </c>
      <c r="JT34" s="2" t="s">
        <v>809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810</v>
      </c>
      <c r="KF34" s="2" t="s">
        <v>811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172</v>
      </c>
      <c r="KP34" s="2" t="s">
        <v>129</v>
      </c>
      <c r="KQ34" s="2" t="s">
        <v>790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812</v>
      </c>
      <c r="LD34" s="2" t="s">
        <v>355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173</v>
      </c>
      <c r="MM34" s="2" t="s">
        <v>813</v>
      </c>
      <c r="MN34" s="2" t="s">
        <v>787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172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172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172</v>
      </c>
      <c r="OT34" s="2" t="s">
        <v>176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165</v>
      </c>
      <c r="PF34" s="2" t="s">
        <v>129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176</v>
      </c>
      <c r="PS34" s="2" t="s">
        <v>212</v>
      </c>
      <c r="PT34" s="2" t="s">
        <v>814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176</v>
      </c>
      <c r="QQ34" s="2" t="s">
        <v>815</v>
      </c>
      <c r="QR34" s="2" t="s">
        <v>816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817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178</v>
      </c>
      <c r="RG34" s="4"/>
      <c r="RH34" s="8"/>
      <c r="RI34" s="4"/>
      <c r="RJ34" s="8"/>
      <c r="RK34" s="7"/>
      <c r="RL34" s="7"/>
      <c r="RM34" s="2" t="s">
        <v>141</v>
      </c>
      <c r="RN34" s="2" t="s">
        <v>176</v>
      </c>
      <c r="RO34" s="2" t="s">
        <v>818</v>
      </c>
      <c r="RP34" s="2" t="s">
        <v>819</v>
      </c>
      <c r="RQ34" s="2" t="s">
        <v>143</v>
      </c>
      <c r="RR34" s="2" t="s">
        <v>132</v>
      </c>
    </row>
    <row r="35">
      <c r="A35" s="2" t="s">
        <v>820</v>
      </c>
      <c r="B35" s="2" t="s">
        <v>121</v>
      </c>
      <c r="C35" s="2" t="s">
        <v>122</v>
      </c>
      <c r="D35" s="2" t="s">
        <v>123</v>
      </c>
      <c r="E35" s="2" t="s">
        <v>708</v>
      </c>
      <c r="F35" s="2" t="s">
        <v>821</v>
      </c>
      <c r="G35" s="2" t="s">
        <v>821</v>
      </c>
      <c r="H35" s="2" t="s">
        <v>821</v>
      </c>
      <c r="I35" s="2" t="s">
        <v>822</v>
      </c>
      <c r="J35" s="2" t="s">
        <v>127</v>
      </c>
      <c r="K35" s="2" t="s">
        <v>280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347</v>
      </c>
      <c r="Q35" s="2" t="s">
        <v>131</v>
      </c>
      <c r="R35" s="2" t="s">
        <v>132</v>
      </c>
      <c r="S35" s="2" t="s">
        <v>823</v>
      </c>
      <c r="T35" s="2" t="s">
        <v>132</v>
      </c>
      <c r="U35" s="2" t="s">
        <v>134</v>
      </c>
      <c r="V35" s="2" t="s">
        <v>824</v>
      </c>
      <c r="W35" s="2" t="s">
        <v>485</v>
      </c>
      <c r="X35" s="2" t="s">
        <v>825</v>
      </c>
      <c r="Y35" s="2" t="s">
        <v>539</v>
      </c>
      <c r="Z35" s="4">
        <v>178</v>
      </c>
      <c r="AA35" s="4">
        <f>=ROUNDDOWN(16.1818181818182,0)</f>
      </c>
      <c r="AB35" s="5">
        <v>11</v>
      </c>
      <c r="AC35" s="2" t="s">
        <v>826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87</v>
      </c>
      <c r="AQ35" s="8">
        <v>2789.14</v>
      </c>
      <c r="AR35" s="4"/>
      <c r="AS35" s="8"/>
      <c r="AT35" s="7"/>
      <c r="AU35" s="7"/>
      <c r="AV35" s="4">
        <v>87</v>
      </c>
      <c r="AW35" s="8">
        <v>2789.14</v>
      </c>
      <c r="AX35" s="4"/>
      <c r="AY35" s="8"/>
      <c r="AZ35" s="7"/>
      <c r="BA35" s="7"/>
      <c r="BB35" s="7">
        <v>1</v>
      </c>
      <c r="BC35" s="4">
        <v>87</v>
      </c>
      <c r="BD35" s="8">
        <v>2789.14</v>
      </c>
      <c r="BE35" s="4"/>
      <c r="BF35" s="8"/>
      <c r="BG35" s="7"/>
      <c r="BH35" s="7"/>
      <c r="BI35" s="7">
        <v>1</v>
      </c>
      <c r="BJ35" s="4">
        <v>87</v>
      </c>
      <c r="BK35" s="8">
        <v>2789.14</v>
      </c>
      <c r="BL35" s="2" t="s">
        <v>827</v>
      </c>
      <c r="BM35" s="7">
        <v>1</v>
      </c>
      <c r="BN35" s="7">
        <v>1</v>
      </c>
      <c r="BO35" s="4">
        <v>13</v>
      </c>
      <c r="BP35" s="8">
        <v>418.86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204</v>
      </c>
      <c r="BY35" s="2" t="s">
        <v>143</v>
      </c>
      <c r="BZ35" s="2" t="s">
        <v>132</v>
      </c>
      <c r="CA35" s="4">
        <v>5</v>
      </c>
      <c r="CB35" s="8">
        <v>122.11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828</v>
      </c>
      <c r="CJ35" s="2" t="s">
        <v>572</v>
      </c>
      <c r="CK35" s="2" t="s">
        <v>143</v>
      </c>
      <c r="CL35" s="2" t="s">
        <v>132</v>
      </c>
      <c r="CM35" s="4">
        <v>25</v>
      </c>
      <c r="CN35" s="8">
        <v>770.5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829</v>
      </c>
      <c r="CV35" s="2" t="s">
        <v>247</v>
      </c>
      <c r="CW35" s="2" t="s">
        <v>143</v>
      </c>
      <c r="CX35" s="2" t="s">
        <v>132</v>
      </c>
      <c r="CY35" s="4">
        <v>4</v>
      </c>
      <c r="CZ35" s="8">
        <v>149.72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539</v>
      </c>
      <c r="DH35" s="2" t="s">
        <v>830</v>
      </c>
      <c r="DI35" s="2" t="s">
        <v>143</v>
      </c>
      <c r="DJ35" s="2" t="s">
        <v>132</v>
      </c>
      <c r="DK35" s="4">
        <v>7</v>
      </c>
      <c r="DL35" s="8">
        <v>225.96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831</v>
      </c>
      <c r="DT35" s="2" t="s">
        <v>332</v>
      </c>
      <c r="DU35" s="2" t="s">
        <v>143</v>
      </c>
      <c r="DV35" s="2" t="s">
        <v>132</v>
      </c>
      <c r="DW35" s="4">
        <v>12</v>
      </c>
      <c r="DX35" s="8">
        <v>388.32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258</v>
      </c>
      <c r="EF35" s="2" t="s">
        <v>832</v>
      </c>
      <c r="EG35" s="2" t="s">
        <v>143</v>
      </c>
      <c r="EH35" s="2" t="s">
        <v>132</v>
      </c>
      <c r="EI35" s="4">
        <v>3</v>
      </c>
      <c r="EJ35" s="8">
        <v>106.8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833</v>
      </c>
      <c r="ER35" s="2" t="s">
        <v>834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835</v>
      </c>
      <c r="FD35" s="2" t="s">
        <v>836</v>
      </c>
      <c r="FE35" s="2" t="s">
        <v>143</v>
      </c>
      <c r="FF35" s="2" t="s">
        <v>132</v>
      </c>
      <c r="FG35" s="4">
        <v>5</v>
      </c>
      <c r="FH35" s="8">
        <v>157.7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156</v>
      </c>
      <c r="FP35" s="2" t="s">
        <v>837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138</v>
      </c>
      <c r="GB35" s="2" t="s">
        <v>153</v>
      </c>
      <c r="GC35" s="2" t="s">
        <v>143</v>
      </c>
      <c r="GD35" s="2" t="s">
        <v>132</v>
      </c>
      <c r="GE35" s="4">
        <v>5</v>
      </c>
      <c r="GF35" s="8">
        <v>161.4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519</v>
      </c>
      <c r="GN35" s="2" t="s">
        <v>704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332</v>
      </c>
      <c r="GZ35" s="2" t="s">
        <v>333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386</v>
      </c>
      <c r="HL35" s="2" t="s">
        <v>838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741</v>
      </c>
      <c r="HX35" s="2" t="s">
        <v>132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165</v>
      </c>
      <c r="IH35" s="2" t="s">
        <v>176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7</v>
      </c>
      <c r="IN35" s="8">
        <v>220.78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634</v>
      </c>
      <c r="IV35" s="2" t="s">
        <v>768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167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774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236</v>
      </c>
      <c r="KF35" s="2" t="s">
        <v>423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172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172</v>
      </c>
      <c r="LB35" s="2" t="s">
        <v>129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173</v>
      </c>
      <c r="MM35" s="2" t="s">
        <v>741</v>
      </c>
      <c r="MN35" s="2" t="s">
        <v>593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172</v>
      </c>
      <c r="MX35" s="2" t="s">
        <v>129</v>
      </c>
      <c r="MY35" s="2" t="s">
        <v>132</v>
      </c>
      <c r="MZ35" s="2" t="s">
        <v>132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172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172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172</v>
      </c>
      <c r="OT35" s="2" t="s">
        <v>176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165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176</v>
      </c>
      <c r="PS35" s="2" t="s">
        <v>212</v>
      </c>
      <c r="PT35" s="2" t="s">
        <v>812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165</v>
      </c>
      <c r="QP35" s="2" t="s">
        <v>176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172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178</v>
      </c>
      <c r="RG35" s="4"/>
      <c r="RH35" s="8"/>
      <c r="RI35" s="4"/>
      <c r="RJ35" s="8"/>
      <c r="RK35" s="7"/>
      <c r="RL35" s="7"/>
      <c r="RM35" s="2" t="s">
        <v>141</v>
      </c>
      <c r="RN35" s="2" t="s">
        <v>176</v>
      </c>
      <c r="RO35" s="2" t="s">
        <v>839</v>
      </c>
      <c r="RP35" s="2" t="s">
        <v>840</v>
      </c>
      <c r="RQ35" s="2" t="s">
        <v>143</v>
      </c>
      <c r="RR35" s="2" t="s">
        <v>132</v>
      </c>
    </row>
    <row r="36">
      <c r="A36" s="2" t="s">
        <v>841</v>
      </c>
      <c r="B36" s="2" t="s">
        <v>121</v>
      </c>
      <c r="C36" s="2" t="s">
        <v>122</v>
      </c>
      <c r="D36" s="2" t="s">
        <v>123</v>
      </c>
      <c r="E36" s="2" t="s">
        <v>708</v>
      </c>
      <c r="F36" s="2" t="s">
        <v>842</v>
      </c>
      <c r="G36" s="2" t="s">
        <v>842</v>
      </c>
      <c r="H36" s="2" t="s">
        <v>842</v>
      </c>
      <c r="I36" s="2" t="s">
        <v>843</v>
      </c>
      <c r="J36" s="2" t="s">
        <v>127</v>
      </c>
      <c r="K36" s="2" t="s">
        <v>844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683</v>
      </c>
      <c r="Q36" s="2" t="s">
        <v>131</v>
      </c>
      <c r="R36" s="2" t="s">
        <v>132</v>
      </c>
      <c r="S36" s="2" t="s">
        <v>845</v>
      </c>
      <c r="T36" s="2" t="s">
        <v>132</v>
      </c>
      <c r="U36" s="2" t="s">
        <v>134</v>
      </c>
      <c r="V36" s="2" t="s">
        <v>846</v>
      </c>
      <c r="W36" s="2" t="s">
        <v>245</v>
      </c>
      <c r="X36" s="2" t="s">
        <v>246</v>
      </c>
      <c r="Y36" s="2" t="s">
        <v>847</v>
      </c>
      <c r="Z36" s="4">
        <v>104</v>
      </c>
      <c r="AA36" s="4">
        <f>=ROUNDDOWN(34.6666666666667,0)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25</v>
      </c>
      <c r="AQ36" s="8">
        <v>1706.75</v>
      </c>
      <c r="AR36" s="4"/>
      <c r="AS36" s="8"/>
      <c r="AT36" s="7"/>
      <c r="AU36" s="7"/>
      <c r="AV36" s="4">
        <v>25</v>
      </c>
      <c r="AW36" s="8">
        <v>1706.75</v>
      </c>
      <c r="AX36" s="4"/>
      <c r="AY36" s="8"/>
      <c r="AZ36" s="7"/>
      <c r="BA36" s="7"/>
      <c r="BB36" s="7">
        <v>1</v>
      </c>
      <c r="BC36" s="4">
        <v>25</v>
      </c>
      <c r="BD36" s="8">
        <v>1706.75</v>
      </c>
      <c r="BE36" s="4"/>
      <c r="BF36" s="8"/>
      <c r="BG36" s="7"/>
      <c r="BH36" s="7"/>
      <c r="BI36" s="7">
        <v>1</v>
      </c>
      <c r="BJ36" s="4">
        <v>25</v>
      </c>
      <c r="BK36" s="8">
        <v>1706.75</v>
      </c>
      <c r="BL36" s="2" t="s">
        <v>848</v>
      </c>
      <c r="BM36" s="7">
        <v>1</v>
      </c>
      <c r="BN36" s="7">
        <v>1</v>
      </c>
      <c r="BO36" s="4">
        <v>7</v>
      </c>
      <c r="BP36" s="8">
        <v>460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625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591</v>
      </c>
      <c r="CJ36" s="2" t="s">
        <v>521</v>
      </c>
      <c r="CK36" s="2" t="s">
        <v>143</v>
      </c>
      <c r="CL36" s="2" t="s">
        <v>132</v>
      </c>
      <c r="CM36" s="4">
        <v>1</v>
      </c>
      <c r="CN36" s="8">
        <v>67.73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378</v>
      </c>
      <c r="CV36" s="2" t="s">
        <v>206</v>
      </c>
      <c r="CW36" s="2" t="s">
        <v>143</v>
      </c>
      <c r="CX36" s="2" t="s">
        <v>132</v>
      </c>
      <c r="CY36" s="4">
        <v>3</v>
      </c>
      <c r="CZ36" s="8">
        <v>171.36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377</v>
      </c>
      <c r="DH36" s="2" t="s">
        <v>849</v>
      </c>
      <c r="DI36" s="2" t="s">
        <v>143</v>
      </c>
      <c r="DJ36" s="2" t="s">
        <v>132</v>
      </c>
      <c r="DK36" s="4">
        <v>4</v>
      </c>
      <c r="DL36" s="8">
        <v>282.24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850</v>
      </c>
      <c r="DT36" s="2" t="s">
        <v>832</v>
      </c>
      <c r="DU36" s="2" t="s">
        <v>143</v>
      </c>
      <c r="DV36" s="2" t="s">
        <v>132</v>
      </c>
      <c r="DW36" s="4">
        <v>8</v>
      </c>
      <c r="DX36" s="8">
        <v>591.36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258</v>
      </c>
      <c r="EF36" s="2" t="s">
        <v>400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591</v>
      </c>
      <c r="ER36" s="2" t="s">
        <v>593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591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156</v>
      </c>
      <c r="FP36" s="2" t="s">
        <v>750</v>
      </c>
      <c r="FQ36" s="2" t="s">
        <v>143</v>
      </c>
      <c r="FR36" s="2" t="s">
        <v>132</v>
      </c>
      <c r="FS36" s="4">
        <v>1</v>
      </c>
      <c r="FT36" s="8">
        <v>63.5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158</v>
      </c>
      <c r="GB36" s="2" t="s">
        <v>851</v>
      </c>
      <c r="GC36" s="2" t="s">
        <v>143</v>
      </c>
      <c r="GD36" s="2" t="s">
        <v>132</v>
      </c>
      <c r="GE36" s="4">
        <v>1</v>
      </c>
      <c r="GF36" s="8">
        <v>70.56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204</v>
      </c>
      <c r="GN36" s="2" t="s">
        <v>370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162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386</v>
      </c>
      <c r="HL36" s="2" t="s">
        <v>852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164</v>
      </c>
      <c r="HV36" s="2" t="s">
        <v>129</v>
      </c>
      <c r="HW36" s="2" t="s">
        <v>132</v>
      </c>
      <c r="HX36" s="2" t="s">
        <v>132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165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172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167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477</v>
      </c>
      <c r="JT36" s="2" t="s">
        <v>468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368</v>
      </c>
      <c r="KF36" s="2" t="s">
        <v>853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172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172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173</v>
      </c>
      <c r="MM36" s="2" t="s">
        <v>591</v>
      </c>
      <c r="MN36" s="2" t="s">
        <v>854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172</v>
      </c>
      <c r="MX36" s="2" t="s">
        <v>129</v>
      </c>
      <c r="MY36" s="2" t="s">
        <v>132</v>
      </c>
      <c r="MZ36" s="2" t="s">
        <v>132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172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172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172</v>
      </c>
      <c r="OT36" s="2" t="s">
        <v>176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165</v>
      </c>
      <c r="PF36" s="2" t="s">
        <v>129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176</v>
      </c>
      <c r="PS36" s="2" t="s">
        <v>177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165</v>
      </c>
      <c r="QP36" s="2" t="s">
        <v>176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172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178</v>
      </c>
      <c r="RG36" s="4"/>
      <c r="RH36" s="8"/>
      <c r="RI36" s="4"/>
      <c r="RJ36" s="8"/>
      <c r="RK36" s="7"/>
      <c r="RL36" s="7"/>
      <c r="RM36" s="2" t="s">
        <v>141</v>
      </c>
      <c r="RN36" s="2" t="s">
        <v>176</v>
      </c>
      <c r="RO36" s="2" t="s">
        <v>544</v>
      </c>
      <c r="RP36" s="2" t="s">
        <v>229</v>
      </c>
      <c r="RQ36" s="2" t="s">
        <v>143</v>
      </c>
      <c r="RR36" s="2" t="s">
        <v>132</v>
      </c>
    </row>
    <row r="37">
      <c r="A37" s="2" t="s">
        <v>855</v>
      </c>
      <c r="B37" s="2" t="s">
        <v>121</v>
      </c>
      <c r="C37" s="2" t="s">
        <v>122</v>
      </c>
      <c r="D37" s="2" t="s">
        <v>123</v>
      </c>
      <c r="E37" s="2" t="s">
        <v>708</v>
      </c>
      <c r="F37" s="2" t="s">
        <v>856</v>
      </c>
      <c r="G37" s="2" t="s">
        <v>856</v>
      </c>
      <c r="H37" s="2" t="s">
        <v>856</v>
      </c>
      <c r="I37" s="2" t="s">
        <v>857</v>
      </c>
      <c r="J37" s="2" t="s">
        <v>127</v>
      </c>
      <c r="K37" s="2" t="s">
        <v>858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683</v>
      </c>
      <c r="Q37" s="2" t="s">
        <v>131</v>
      </c>
      <c r="R37" s="2" t="s">
        <v>132</v>
      </c>
      <c r="S37" s="2" t="s">
        <v>859</v>
      </c>
      <c r="T37" s="2" t="s">
        <v>132</v>
      </c>
      <c r="U37" s="2" t="s">
        <v>315</v>
      </c>
      <c r="V37" s="2" t="s">
        <v>434</v>
      </c>
      <c r="W37" s="2" t="s">
        <v>137</v>
      </c>
      <c r="X37" s="2" t="s">
        <v>435</v>
      </c>
      <c r="Y37" s="2" t="s">
        <v>860</v>
      </c>
      <c r="Z37" s="4">
        <v>34</v>
      </c>
      <c r="AA37" s="4">
        <f>=ROUNDDOWN(6.8,0)</f>
      </c>
      <c r="AB37" s="5">
        <v>5</v>
      </c>
      <c r="AC37" s="2" t="s">
        <v>826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47</v>
      </c>
      <c r="AQ37" s="8">
        <v>1074.97</v>
      </c>
      <c r="AR37" s="4"/>
      <c r="AS37" s="8"/>
      <c r="AT37" s="7"/>
      <c r="AU37" s="7"/>
      <c r="AV37" s="4">
        <v>47</v>
      </c>
      <c r="AW37" s="8">
        <v>1074.97</v>
      </c>
      <c r="AX37" s="4"/>
      <c r="AY37" s="8"/>
      <c r="AZ37" s="7"/>
      <c r="BA37" s="7"/>
      <c r="BB37" s="7">
        <v>1</v>
      </c>
      <c r="BC37" s="4">
        <v>47</v>
      </c>
      <c r="BD37" s="8">
        <v>1074.97</v>
      </c>
      <c r="BE37" s="4"/>
      <c r="BF37" s="8"/>
      <c r="BG37" s="7"/>
      <c r="BH37" s="7"/>
      <c r="BI37" s="7">
        <v>1</v>
      </c>
      <c r="BJ37" s="4">
        <v>47</v>
      </c>
      <c r="BK37" s="8">
        <v>1074.97</v>
      </c>
      <c r="BL37" s="2" t="s">
        <v>861</v>
      </c>
      <c r="BM37" s="7">
        <v>1</v>
      </c>
      <c r="BN37" s="7">
        <v>1</v>
      </c>
      <c r="BO37" s="4">
        <v>6</v>
      </c>
      <c r="BP37" s="8">
        <v>131.75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439</v>
      </c>
      <c r="BY37" s="2" t="s">
        <v>143</v>
      </c>
      <c r="BZ37" s="2" t="s">
        <v>132</v>
      </c>
      <c r="CA37" s="4">
        <v>20</v>
      </c>
      <c r="CB37" s="8">
        <v>318.99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805</v>
      </c>
      <c r="CJ37" s="2" t="s">
        <v>862</v>
      </c>
      <c r="CK37" s="2" t="s">
        <v>143</v>
      </c>
      <c r="CL37" s="2" t="s">
        <v>132</v>
      </c>
      <c r="CM37" s="4">
        <v>3</v>
      </c>
      <c r="CN37" s="8">
        <v>68.97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863</v>
      </c>
      <c r="CV37" s="2" t="s">
        <v>864</v>
      </c>
      <c r="CW37" s="2" t="s">
        <v>143</v>
      </c>
      <c r="CX37" s="2" t="s">
        <v>132</v>
      </c>
      <c r="CY37" s="4">
        <v>1</v>
      </c>
      <c r="CZ37" s="8">
        <v>22.34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860</v>
      </c>
      <c r="DH37" s="2" t="s">
        <v>865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866</v>
      </c>
      <c r="DT37" s="2" t="s">
        <v>867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534</v>
      </c>
      <c r="ED37" s="2" t="s">
        <v>176</v>
      </c>
      <c r="EE37" s="2" t="s">
        <v>868</v>
      </c>
      <c r="EF37" s="2" t="s">
        <v>869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870</v>
      </c>
      <c r="ER37" s="2" t="s">
        <v>871</v>
      </c>
      <c r="ES37" s="2" t="s">
        <v>143</v>
      </c>
      <c r="ET37" s="2" t="s">
        <v>132</v>
      </c>
      <c r="EU37" s="4">
        <v>7</v>
      </c>
      <c r="EV37" s="8">
        <v>283.13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870</v>
      </c>
      <c r="FD37" s="2" t="s">
        <v>872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156</v>
      </c>
      <c r="FP37" s="2" t="s">
        <v>873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129</v>
      </c>
      <c r="GA37" s="2" t="s">
        <v>874</v>
      </c>
      <c r="GB37" s="2" t="s">
        <v>616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176</v>
      </c>
      <c r="GM37" s="2" t="s">
        <v>875</v>
      </c>
      <c r="GN37" s="2" t="s">
        <v>876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162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520</v>
      </c>
      <c r="HL37" s="2" t="s">
        <v>539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335</v>
      </c>
      <c r="HX37" s="2" t="s">
        <v>806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165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166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1</v>
      </c>
      <c r="IZ37" s="8">
        <v>40.99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167</v>
      </c>
      <c r="JH37" s="2" t="s">
        <v>877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300</v>
      </c>
      <c r="JT37" s="2" t="s">
        <v>592</v>
      </c>
      <c r="JU37" s="2" t="s">
        <v>143</v>
      </c>
      <c r="JV37" s="2" t="s">
        <v>132</v>
      </c>
      <c r="JW37" s="4">
        <v>3</v>
      </c>
      <c r="JX37" s="8">
        <v>62.28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236</v>
      </c>
      <c r="KF37" s="2" t="s">
        <v>354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172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1</v>
      </c>
      <c r="KV37" s="8">
        <v>24.42</v>
      </c>
      <c r="KW37" s="4"/>
      <c r="KX37" s="8"/>
      <c r="KY37" s="7"/>
      <c r="KZ37" s="7"/>
      <c r="LA37" s="2" t="s">
        <v>141</v>
      </c>
      <c r="LB37" s="2" t="s">
        <v>129</v>
      </c>
      <c r="LC37" s="2" t="s">
        <v>878</v>
      </c>
      <c r="LD37" s="2" t="s">
        <v>879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173</v>
      </c>
      <c r="MM37" s="2" t="s">
        <v>880</v>
      </c>
      <c r="MN37" s="2" t="s">
        <v>881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172</v>
      </c>
      <c r="MX37" s="2" t="s">
        <v>129</v>
      </c>
      <c r="MY37" s="2" t="s">
        <v>132</v>
      </c>
      <c r="MZ37" s="2" t="s">
        <v>132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172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172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172</v>
      </c>
      <c r="OT37" s="2" t="s">
        <v>176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165</v>
      </c>
      <c r="PF37" s="2" t="s">
        <v>129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176</v>
      </c>
      <c r="PS37" s="2" t="s">
        <v>525</v>
      </c>
      <c r="PT37" s="2" t="s">
        <v>224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165</v>
      </c>
      <c r="QP37" s="2" t="s">
        <v>176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172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178</v>
      </c>
      <c r="RG37" s="4"/>
      <c r="RH37" s="8"/>
      <c r="RI37" s="4"/>
      <c r="RJ37" s="8"/>
      <c r="RK37" s="7"/>
      <c r="RL37" s="7"/>
      <c r="RM37" s="2" t="s">
        <v>141</v>
      </c>
      <c r="RN37" s="2" t="s">
        <v>176</v>
      </c>
      <c r="RO37" s="2" t="s">
        <v>214</v>
      </c>
      <c r="RP37" s="2" t="s">
        <v>527</v>
      </c>
      <c r="RQ37" s="2" t="s">
        <v>143</v>
      </c>
      <c r="RR37" s="2" t="s">
        <v>132</v>
      </c>
    </row>
    <row r="38">
      <c r="A38" s="2" t="s">
        <v>882</v>
      </c>
      <c r="B38" s="2" t="s">
        <v>121</v>
      </c>
      <c r="C38" s="2" t="s">
        <v>122</v>
      </c>
      <c r="D38" s="2" t="s">
        <v>123</v>
      </c>
      <c r="E38" s="2" t="s">
        <v>883</v>
      </c>
      <c r="F38" s="2" t="s">
        <v>884</v>
      </c>
      <c r="G38" s="2" t="s">
        <v>884</v>
      </c>
      <c r="H38" s="2" t="s">
        <v>884</v>
      </c>
      <c r="I38" s="2" t="s">
        <v>885</v>
      </c>
      <c r="J38" s="2" t="s">
        <v>127</v>
      </c>
      <c r="K38" s="2" t="s">
        <v>886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218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395</v>
      </c>
      <c r="V38" s="2" t="s">
        <v>887</v>
      </c>
      <c r="W38" s="2" t="s">
        <v>888</v>
      </c>
      <c r="X38" s="2" t="s">
        <v>132</v>
      </c>
      <c r="Y38" s="2" t="s">
        <v>889</v>
      </c>
      <c r="Z38" s="4">
        <v>75</v>
      </c>
      <c r="AA38" s="4">
        <f>=ROUNDDOWN(3.65853658536585,0)</f>
      </c>
      <c r="AB38" s="5">
        <v>20.5</v>
      </c>
      <c r="AC38" s="2" t="s">
        <v>764</v>
      </c>
      <c r="AD38" s="4">
        <v>400</v>
      </c>
      <c r="AE38" s="4">
        <v>400</v>
      </c>
      <c r="AF38" s="6">
        <v>63</v>
      </c>
      <c r="AG38" s="6"/>
      <c r="AH38" s="7">
        <v>0.7143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151</v>
      </c>
      <c r="AQ38" s="8">
        <v>3149.02</v>
      </c>
      <c r="AR38" s="4"/>
      <c r="AS38" s="8"/>
      <c r="AT38" s="7"/>
      <c r="AU38" s="7"/>
      <c r="AV38" s="4">
        <v>151</v>
      </c>
      <c r="AW38" s="8">
        <v>3149.02</v>
      </c>
      <c r="AX38" s="4"/>
      <c r="AY38" s="8"/>
      <c r="AZ38" s="7"/>
      <c r="BA38" s="7"/>
      <c r="BB38" s="7">
        <v>1</v>
      </c>
      <c r="BC38" s="4">
        <v>151</v>
      </c>
      <c r="BD38" s="8">
        <v>3149.02</v>
      </c>
      <c r="BE38" s="4"/>
      <c r="BF38" s="8"/>
      <c r="BG38" s="7"/>
      <c r="BH38" s="7"/>
      <c r="BI38" s="7">
        <v>1</v>
      </c>
      <c r="BJ38" s="4">
        <v>151</v>
      </c>
      <c r="BK38" s="8">
        <v>3149.02</v>
      </c>
      <c r="BL38" s="2" t="s">
        <v>890</v>
      </c>
      <c r="BM38" s="7">
        <v>1</v>
      </c>
      <c r="BN38" s="7">
        <v>1</v>
      </c>
      <c r="BO38" s="4">
        <v>69</v>
      </c>
      <c r="BP38" s="8">
        <v>1427.61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891</v>
      </c>
      <c r="BY38" s="2" t="s">
        <v>143</v>
      </c>
      <c r="BZ38" s="2" t="s">
        <v>132</v>
      </c>
      <c r="CA38" s="4">
        <v>9</v>
      </c>
      <c r="CB38" s="8">
        <v>151.82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892</v>
      </c>
      <c r="CJ38" s="2" t="s">
        <v>893</v>
      </c>
      <c r="CK38" s="2" t="s">
        <v>143</v>
      </c>
      <c r="CL38" s="2" t="s">
        <v>132</v>
      </c>
      <c r="CM38" s="4">
        <v>8</v>
      </c>
      <c r="CN38" s="8">
        <v>168.72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894</v>
      </c>
      <c r="CV38" s="2" t="s">
        <v>895</v>
      </c>
      <c r="CW38" s="2" t="s">
        <v>143</v>
      </c>
      <c r="CX38" s="2" t="s">
        <v>132</v>
      </c>
      <c r="CY38" s="4">
        <v>7</v>
      </c>
      <c r="CZ38" s="8">
        <v>143.55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889</v>
      </c>
      <c r="DH38" s="2" t="s">
        <v>896</v>
      </c>
      <c r="DI38" s="2" t="s">
        <v>143</v>
      </c>
      <c r="DJ38" s="2" t="s">
        <v>132</v>
      </c>
      <c r="DK38" s="4">
        <v>7</v>
      </c>
      <c r="DL38" s="8">
        <v>152.18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897</v>
      </c>
      <c r="DT38" s="2" t="s">
        <v>607</v>
      </c>
      <c r="DU38" s="2" t="s">
        <v>143</v>
      </c>
      <c r="DV38" s="2" t="s">
        <v>132</v>
      </c>
      <c r="DW38" s="4">
        <v>8</v>
      </c>
      <c r="DX38" s="8">
        <v>187.2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868</v>
      </c>
      <c r="EF38" s="2" t="s">
        <v>898</v>
      </c>
      <c r="EG38" s="2" t="s">
        <v>143</v>
      </c>
      <c r="EH38" s="2" t="s">
        <v>132</v>
      </c>
      <c r="EI38" s="4">
        <v>1</v>
      </c>
      <c r="EJ38" s="8">
        <v>23.4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876</v>
      </c>
      <c r="ER38" s="2" t="s">
        <v>899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876</v>
      </c>
      <c r="FD38" s="2" t="s">
        <v>862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156</v>
      </c>
      <c r="FP38" s="2" t="s">
        <v>837</v>
      </c>
      <c r="FQ38" s="2" t="s">
        <v>143</v>
      </c>
      <c r="FR38" s="2" t="s">
        <v>132</v>
      </c>
      <c r="FS38" s="4">
        <v>1</v>
      </c>
      <c r="FT38" s="8">
        <v>21.74</v>
      </c>
      <c r="FU38" s="4"/>
      <c r="FV38" s="8"/>
      <c r="FW38" s="7"/>
      <c r="FX38" s="7"/>
      <c r="FY38" s="2" t="s">
        <v>141</v>
      </c>
      <c r="FZ38" s="2" t="s">
        <v>129</v>
      </c>
      <c r="GA38" s="2" t="s">
        <v>900</v>
      </c>
      <c r="GB38" s="2" t="s">
        <v>901</v>
      </c>
      <c r="GC38" s="2" t="s">
        <v>143</v>
      </c>
      <c r="GD38" s="2" t="s">
        <v>132</v>
      </c>
      <c r="GE38" s="4"/>
      <c r="GF38" s="8"/>
      <c r="GG38" s="4"/>
      <c r="GH38" s="8"/>
      <c r="GI38" s="7"/>
      <c r="GJ38" s="7"/>
      <c r="GK38" s="2" t="s">
        <v>141</v>
      </c>
      <c r="GL38" s="2" t="s">
        <v>176</v>
      </c>
      <c r="GM38" s="2" t="s">
        <v>586</v>
      </c>
      <c r="GN38" s="2" t="s">
        <v>902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332</v>
      </c>
      <c r="GZ38" s="2" t="s">
        <v>903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141</v>
      </c>
      <c r="HJ38" s="2" t="s">
        <v>129</v>
      </c>
      <c r="HK38" s="2" t="s">
        <v>520</v>
      </c>
      <c r="HL38" s="2" t="s">
        <v>904</v>
      </c>
      <c r="HM38" s="2" t="s">
        <v>143</v>
      </c>
      <c r="HN38" s="2" t="s">
        <v>132</v>
      </c>
      <c r="HO38" s="4">
        <v>3</v>
      </c>
      <c r="HP38" s="8">
        <v>53.52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297</v>
      </c>
      <c r="HX38" s="2" t="s">
        <v>905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165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166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167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300</v>
      </c>
      <c r="JT38" s="2" t="s">
        <v>729</v>
      </c>
      <c r="JU38" s="2" t="s">
        <v>143</v>
      </c>
      <c r="JV38" s="2" t="s">
        <v>132</v>
      </c>
      <c r="JW38" s="4">
        <v>3</v>
      </c>
      <c r="JX38" s="8">
        <v>56.19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210</v>
      </c>
      <c r="KF38" s="2" t="s">
        <v>906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172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32</v>
      </c>
      <c r="KV38" s="8">
        <v>705.28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478</v>
      </c>
      <c r="LD38" s="2" t="s">
        <v>348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164</v>
      </c>
      <c r="LN38" s="2" t="s">
        <v>129</v>
      </c>
      <c r="LO38" s="2" t="s">
        <v>270</v>
      </c>
      <c r="LP38" s="2" t="s">
        <v>132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173</v>
      </c>
      <c r="MM38" s="2" t="s">
        <v>302</v>
      </c>
      <c r="MN38" s="2" t="s">
        <v>907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172</v>
      </c>
      <c r="MX38" s="2" t="s">
        <v>129</v>
      </c>
      <c r="MY38" s="2" t="s">
        <v>132</v>
      </c>
      <c r="MZ38" s="2" t="s">
        <v>132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172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172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172</v>
      </c>
      <c r="OT38" s="2" t="s">
        <v>176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165</v>
      </c>
      <c r="PF38" s="2" t="s">
        <v>129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176</v>
      </c>
      <c r="PS38" s="2" t="s">
        <v>525</v>
      </c>
      <c r="PT38" s="2" t="s">
        <v>908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165</v>
      </c>
      <c r="QP38" s="2" t="s">
        <v>176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172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178</v>
      </c>
      <c r="RG38" s="4"/>
      <c r="RH38" s="8"/>
      <c r="RI38" s="4"/>
      <c r="RJ38" s="8"/>
      <c r="RK38" s="7"/>
      <c r="RL38" s="7"/>
      <c r="RM38" s="2" t="s">
        <v>141</v>
      </c>
      <c r="RN38" s="2" t="s">
        <v>176</v>
      </c>
      <c r="RO38" s="2" t="s">
        <v>214</v>
      </c>
      <c r="RP38" s="2" t="s">
        <v>909</v>
      </c>
      <c r="RQ38" s="2" t="s">
        <v>143</v>
      </c>
      <c r="RR38" s="2" t="s">
        <v>132</v>
      </c>
    </row>
    <row r="39">
      <c r="A39" s="2" t="s">
        <v>910</v>
      </c>
      <c r="B39" s="2" t="s">
        <v>121</v>
      </c>
      <c r="C39" s="2" t="s">
        <v>122</v>
      </c>
      <c r="D39" s="2" t="s">
        <v>123</v>
      </c>
      <c r="E39" s="2" t="s">
        <v>883</v>
      </c>
      <c r="F39" s="2" t="s">
        <v>911</v>
      </c>
      <c r="G39" s="2" t="s">
        <v>911</v>
      </c>
      <c r="H39" s="2" t="s">
        <v>911</v>
      </c>
      <c r="I39" s="2" t="s">
        <v>912</v>
      </c>
      <c r="J39" s="2" t="s">
        <v>127</v>
      </c>
      <c r="K39" s="2" t="s">
        <v>280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913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395</v>
      </c>
      <c r="V39" s="2" t="s">
        <v>914</v>
      </c>
      <c r="W39" s="2" t="s">
        <v>132</v>
      </c>
      <c r="X39" s="2" t="s">
        <v>132</v>
      </c>
      <c r="Y39" s="2" t="s">
        <v>915</v>
      </c>
      <c r="Z39" s="4">
        <v>3</v>
      </c>
      <c r="AA39" s="4">
        <f>=ROUNDDOWN(0.5,0)</f>
      </c>
      <c r="AB39" s="5">
        <v>6</v>
      </c>
      <c r="AC39" s="2" t="s">
        <v>132</v>
      </c>
      <c r="AD39" s="4"/>
      <c r="AE39" s="4"/>
      <c r="AF39" s="6"/>
      <c r="AG39" s="6"/>
      <c r="AH39" s="7">
        <v>0.5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25</v>
      </c>
      <c r="AQ39" s="8">
        <v>500</v>
      </c>
      <c r="AR39" s="4"/>
      <c r="AS39" s="8"/>
      <c r="AT39" s="7"/>
      <c r="AU39" s="7"/>
      <c r="AV39" s="4">
        <v>25</v>
      </c>
      <c r="AW39" s="8">
        <v>500</v>
      </c>
      <c r="AX39" s="4"/>
      <c r="AY39" s="8"/>
      <c r="AZ39" s="7"/>
      <c r="BA39" s="7"/>
      <c r="BB39" s="7">
        <v>1</v>
      </c>
      <c r="BC39" s="4">
        <v>25</v>
      </c>
      <c r="BD39" s="8">
        <v>500</v>
      </c>
      <c r="BE39" s="4"/>
      <c r="BF39" s="8"/>
      <c r="BG39" s="7"/>
      <c r="BH39" s="7"/>
      <c r="BI39" s="7">
        <v>1</v>
      </c>
      <c r="BJ39" s="4">
        <v>25</v>
      </c>
      <c r="BK39" s="8">
        <v>500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25</v>
      </c>
      <c r="CN39" s="8">
        <v>500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908</v>
      </c>
      <c r="CV39" s="2" t="s">
        <v>714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916</v>
      </c>
      <c r="B40" s="2" t="s">
        <v>121</v>
      </c>
      <c r="C40" s="2" t="s">
        <v>122</v>
      </c>
      <c r="D40" s="2" t="s">
        <v>123</v>
      </c>
      <c r="E40" s="2" t="s">
        <v>883</v>
      </c>
      <c r="F40" s="2" t="s">
        <v>917</v>
      </c>
      <c r="G40" s="2" t="s">
        <v>917</v>
      </c>
      <c r="H40" s="2" t="s">
        <v>917</v>
      </c>
      <c r="I40" s="2" t="s">
        <v>918</v>
      </c>
      <c r="J40" s="2" t="s">
        <v>127</v>
      </c>
      <c r="K40" s="2" t="s">
        <v>280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913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395</v>
      </c>
      <c r="V40" s="2" t="s">
        <v>914</v>
      </c>
      <c r="W40" s="2" t="s">
        <v>132</v>
      </c>
      <c r="X40" s="2" t="s">
        <v>132</v>
      </c>
      <c r="Y40" s="2" t="s">
        <v>915</v>
      </c>
      <c r="Z40" s="4">
        <v>31</v>
      </c>
      <c r="AA40" s="4">
        <f>=ROUNDDOWN(38.75,0)</f>
      </c>
      <c r="AB40" s="5">
        <v>0.8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9</v>
      </c>
      <c r="AQ40" s="8">
        <v>176</v>
      </c>
      <c r="AR40" s="4"/>
      <c r="AS40" s="8"/>
      <c r="AT40" s="7"/>
      <c r="AU40" s="7"/>
      <c r="AV40" s="4">
        <v>9</v>
      </c>
      <c r="AW40" s="8">
        <v>176</v>
      </c>
      <c r="AX40" s="4"/>
      <c r="AY40" s="8"/>
      <c r="AZ40" s="7"/>
      <c r="BA40" s="7"/>
      <c r="BB40" s="7">
        <v>1</v>
      </c>
      <c r="BC40" s="4">
        <v>9</v>
      </c>
      <c r="BD40" s="8">
        <v>176</v>
      </c>
      <c r="BE40" s="4"/>
      <c r="BF40" s="8"/>
      <c r="BG40" s="7"/>
      <c r="BH40" s="7"/>
      <c r="BI40" s="7">
        <v>1</v>
      </c>
      <c r="BJ40" s="4">
        <v>9</v>
      </c>
      <c r="BK40" s="8">
        <v>176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>
        <v>9</v>
      </c>
      <c r="CN40" s="8">
        <v>176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908</v>
      </c>
      <c r="CV40" s="2" t="s">
        <v>714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919</v>
      </c>
      <c r="B41" s="2" t="s">
        <v>121</v>
      </c>
      <c r="C41" s="2" t="s">
        <v>122</v>
      </c>
      <c r="D41" s="2" t="s">
        <v>123</v>
      </c>
      <c r="E41" s="2" t="s">
        <v>883</v>
      </c>
      <c r="F41" s="2" t="s">
        <v>744</v>
      </c>
      <c r="G41" s="2" t="s">
        <v>744</v>
      </c>
      <c r="H41" s="2" t="s">
        <v>744</v>
      </c>
      <c r="I41" s="2" t="s">
        <v>920</v>
      </c>
      <c r="J41" s="2" t="s">
        <v>127</v>
      </c>
      <c r="K41" s="2" t="s">
        <v>711</v>
      </c>
      <c r="L41" s="3">
        <v>61.9</v>
      </c>
      <c r="M41" s="3">
        <v>65</v>
      </c>
      <c r="N41" s="3">
        <v>129.9</v>
      </c>
      <c r="O41" s="2" t="s">
        <v>129</v>
      </c>
      <c r="P41" s="2" t="s">
        <v>921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395</v>
      </c>
      <c r="V41" s="2" t="s">
        <v>246</v>
      </c>
      <c r="W41" s="2" t="s">
        <v>246</v>
      </c>
      <c r="X41" s="2" t="s">
        <v>435</v>
      </c>
      <c r="Y41" s="2" t="s">
        <v>208</v>
      </c>
      <c r="Z41" s="4">
        <v>97</v>
      </c>
      <c r="AA41" s="4">
        <f>=ROUNDDOWN(97,0)</f>
      </c>
      <c r="AB41" s="5">
        <v>1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65</v>
      </c>
      <c r="AR41" s="4"/>
      <c r="AS41" s="8"/>
      <c r="AT41" s="7"/>
      <c r="AU41" s="7"/>
      <c r="AV41" s="4">
        <v>1</v>
      </c>
      <c r="AW41" s="8">
        <v>65</v>
      </c>
      <c r="AX41" s="4"/>
      <c r="AY41" s="8"/>
      <c r="AZ41" s="7"/>
      <c r="BA41" s="7"/>
      <c r="BB41" s="7">
        <v>1</v>
      </c>
      <c r="BC41" s="4">
        <v>1</v>
      </c>
      <c r="BD41" s="8">
        <v>65</v>
      </c>
      <c r="BE41" s="4"/>
      <c r="BF41" s="8"/>
      <c r="BG41" s="7"/>
      <c r="BH41" s="7"/>
      <c r="BI41" s="7">
        <v>1</v>
      </c>
      <c r="BJ41" s="4">
        <v>1</v>
      </c>
      <c r="BK41" s="8">
        <v>65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165</v>
      </c>
      <c r="BV41" s="2" t="s">
        <v>129</v>
      </c>
      <c r="BW41" s="2" t="s">
        <v>132</v>
      </c>
      <c r="BX41" s="2" t="s">
        <v>132</v>
      </c>
      <c r="BY41" s="2" t="s">
        <v>143</v>
      </c>
      <c r="BZ41" s="2" t="s">
        <v>132</v>
      </c>
      <c r="CA41" s="4"/>
      <c r="CB41" s="8"/>
      <c r="CC41" s="4"/>
      <c r="CD41" s="8"/>
      <c r="CE41" s="7"/>
      <c r="CF41" s="7"/>
      <c r="CG41" s="2" t="s">
        <v>141</v>
      </c>
      <c r="CH41" s="2" t="s">
        <v>129</v>
      </c>
      <c r="CI41" s="2" t="s">
        <v>476</v>
      </c>
      <c r="CJ41" s="2" t="s">
        <v>132</v>
      </c>
      <c r="CK41" s="2" t="s">
        <v>143</v>
      </c>
      <c r="CL41" s="2" t="s">
        <v>132</v>
      </c>
      <c r="CM41" s="4"/>
      <c r="CN41" s="8"/>
      <c r="CO41" s="4"/>
      <c r="CP41" s="8"/>
      <c r="CQ41" s="7"/>
      <c r="CR41" s="7"/>
      <c r="CS41" s="2" t="s">
        <v>141</v>
      </c>
      <c r="CT41" s="2" t="s">
        <v>129</v>
      </c>
      <c r="CU41" s="2" t="s">
        <v>922</v>
      </c>
      <c r="CV41" s="2" t="s">
        <v>132</v>
      </c>
      <c r="CW41" s="2" t="s">
        <v>143</v>
      </c>
      <c r="CX41" s="2" t="s">
        <v>132</v>
      </c>
      <c r="CY41" s="4">
        <v>1</v>
      </c>
      <c r="CZ41" s="8">
        <v>65</v>
      </c>
      <c r="DA41" s="4"/>
      <c r="DB41" s="8"/>
      <c r="DC41" s="7"/>
      <c r="DD41" s="7"/>
      <c r="DE41" s="2" t="s">
        <v>141</v>
      </c>
      <c r="DF41" s="2" t="s">
        <v>129</v>
      </c>
      <c r="DG41" s="2" t="s">
        <v>923</v>
      </c>
      <c r="DH41" s="2" t="s">
        <v>924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141</v>
      </c>
      <c r="DR41" s="2" t="s">
        <v>129</v>
      </c>
      <c r="DS41" s="2" t="s">
        <v>925</v>
      </c>
      <c r="DT41" s="2" t="s">
        <v>132</v>
      </c>
      <c r="DU41" s="2" t="s">
        <v>143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129</v>
      </c>
      <c r="EE41" s="2" t="s">
        <v>926</v>
      </c>
      <c r="EF41" s="2" t="s">
        <v>132</v>
      </c>
      <c r="EG41" s="2" t="s">
        <v>143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926</v>
      </c>
      <c r="ER41" s="2" t="s">
        <v>132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141</v>
      </c>
      <c r="FB41" s="2" t="s">
        <v>129</v>
      </c>
      <c r="FC41" s="2" t="s">
        <v>923</v>
      </c>
      <c r="FD41" s="2" t="s">
        <v>132</v>
      </c>
      <c r="FE41" s="2" t="s">
        <v>143</v>
      </c>
      <c r="FF41" s="2" t="s">
        <v>132</v>
      </c>
      <c r="FG41" s="4"/>
      <c r="FH41" s="8"/>
      <c r="FI41" s="4"/>
      <c r="FJ41" s="8"/>
      <c r="FK41" s="7"/>
      <c r="FL41" s="7"/>
      <c r="FM41" s="2" t="s">
        <v>164</v>
      </c>
      <c r="FN41" s="2" t="s">
        <v>129</v>
      </c>
      <c r="FO41" s="2" t="s">
        <v>132</v>
      </c>
      <c r="FP41" s="2" t="s">
        <v>132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165</v>
      </c>
      <c r="FZ41" s="2" t="s">
        <v>129</v>
      </c>
      <c r="GA41" s="2" t="s">
        <v>132</v>
      </c>
      <c r="GB41" s="2" t="s">
        <v>132</v>
      </c>
      <c r="GC41" s="2" t="s">
        <v>143</v>
      </c>
      <c r="GD41" s="2" t="s">
        <v>132</v>
      </c>
      <c r="GE41" s="4"/>
      <c r="GF41" s="8"/>
      <c r="GG41" s="4"/>
      <c r="GH41" s="8"/>
      <c r="GI41" s="7"/>
      <c r="GJ41" s="7"/>
      <c r="GK41" s="2" t="s">
        <v>164</v>
      </c>
      <c r="GL41" s="2" t="s">
        <v>129</v>
      </c>
      <c r="GM41" s="2" t="s">
        <v>132</v>
      </c>
      <c r="GN41" s="2" t="s">
        <v>132</v>
      </c>
      <c r="GO41" s="2" t="s">
        <v>143</v>
      </c>
      <c r="GP41" s="2" t="s">
        <v>132</v>
      </c>
      <c r="GQ41" s="4"/>
      <c r="GR41" s="8"/>
      <c r="GS41" s="4"/>
      <c r="GT41" s="8"/>
      <c r="GU41" s="7"/>
      <c r="GV41" s="7"/>
      <c r="GW41" s="2" t="s">
        <v>172</v>
      </c>
      <c r="GX41" s="2" t="s">
        <v>129</v>
      </c>
      <c r="GY41" s="2" t="s">
        <v>132</v>
      </c>
      <c r="GZ41" s="2" t="s">
        <v>132</v>
      </c>
      <c r="HA41" s="2" t="s">
        <v>143</v>
      </c>
      <c r="HB41" s="2" t="s">
        <v>132</v>
      </c>
      <c r="HC41" s="4"/>
      <c r="HD41" s="8"/>
      <c r="HE41" s="4"/>
      <c r="HF41" s="8"/>
      <c r="HG41" s="7"/>
      <c r="HH41" s="7"/>
      <c r="HI41" s="2" t="s">
        <v>141</v>
      </c>
      <c r="HJ41" s="2" t="s">
        <v>129</v>
      </c>
      <c r="HK41" s="2" t="s">
        <v>926</v>
      </c>
      <c r="HL41" s="2" t="s">
        <v>132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164</v>
      </c>
      <c r="HV41" s="2" t="s">
        <v>129</v>
      </c>
      <c r="HW41" s="2" t="s">
        <v>132</v>
      </c>
      <c r="HX41" s="2" t="s">
        <v>132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165</v>
      </c>
      <c r="IH41" s="2" t="s">
        <v>129</v>
      </c>
      <c r="II41" s="2" t="s">
        <v>132</v>
      </c>
      <c r="IJ41" s="2" t="s">
        <v>132</v>
      </c>
      <c r="IK41" s="2" t="s">
        <v>143</v>
      </c>
      <c r="IL41" s="2" t="s">
        <v>132</v>
      </c>
      <c r="IM41" s="4"/>
      <c r="IN41" s="8"/>
      <c r="IO41" s="4"/>
      <c r="IP41" s="8"/>
      <c r="IQ41" s="7"/>
      <c r="IR41" s="7"/>
      <c r="IS41" s="2" t="s">
        <v>172</v>
      </c>
      <c r="IT41" s="2" t="s">
        <v>129</v>
      </c>
      <c r="IU41" s="2" t="s">
        <v>132</v>
      </c>
      <c r="IV41" s="2" t="s">
        <v>132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923</v>
      </c>
      <c r="JH41" s="2" t="s">
        <v>132</v>
      </c>
      <c r="JI41" s="2" t="s">
        <v>143</v>
      </c>
      <c r="JJ41" s="2" t="s">
        <v>132</v>
      </c>
      <c r="JK41" s="4"/>
      <c r="JL41" s="8"/>
      <c r="JM41" s="4"/>
      <c r="JN41" s="8"/>
      <c r="JO41" s="7"/>
      <c r="JP41" s="7"/>
      <c r="JQ41" s="2" t="s">
        <v>165</v>
      </c>
      <c r="JR41" s="2" t="s">
        <v>129</v>
      </c>
      <c r="JS41" s="2" t="s">
        <v>132</v>
      </c>
      <c r="JT41" s="2" t="s">
        <v>132</v>
      </c>
      <c r="JU41" s="2" t="s">
        <v>143</v>
      </c>
      <c r="JV41" s="2" t="s">
        <v>132</v>
      </c>
      <c r="JW41" s="4"/>
      <c r="JX41" s="8"/>
      <c r="JY41" s="4"/>
      <c r="JZ41" s="8"/>
      <c r="KA41" s="7"/>
      <c r="KB41" s="7"/>
      <c r="KC41" s="2" t="s">
        <v>175</v>
      </c>
      <c r="KD41" s="2" t="s">
        <v>129</v>
      </c>
      <c r="KE41" s="2" t="s">
        <v>132</v>
      </c>
      <c r="KF41" s="2" t="s">
        <v>132</v>
      </c>
      <c r="KG41" s="2" t="s">
        <v>143</v>
      </c>
      <c r="KH41" s="2" t="s">
        <v>132</v>
      </c>
      <c r="KI41" s="4"/>
      <c r="KJ41" s="8"/>
      <c r="KK41" s="4"/>
      <c r="KL41" s="8"/>
      <c r="KM41" s="7"/>
      <c r="KN41" s="7"/>
      <c r="KO41" s="2" t="s">
        <v>172</v>
      </c>
      <c r="KP41" s="2" t="s">
        <v>129</v>
      </c>
      <c r="KQ41" s="2" t="s">
        <v>132</v>
      </c>
      <c r="KR41" s="2" t="s">
        <v>132</v>
      </c>
      <c r="KS41" s="2" t="s">
        <v>143</v>
      </c>
      <c r="KT41" s="2" t="s">
        <v>132</v>
      </c>
      <c r="KU41" s="4"/>
      <c r="KV41" s="8"/>
      <c r="KW41" s="4"/>
      <c r="KX41" s="8"/>
      <c r="KY41" s="7"/>
      <c r="KZ41" s="7"/>
      <c r="LA41" s="2" t="s">
        <v>172</v>
      </c>
      <c r="LB41" s="2" t="s">
        <v>129</v>
      </c>
      <c r="LC41" s="2" t="s">
        <v>132</v>
      </c>
      <c r="LD41" s="2" t="s">
        <v>132</v>
      </c>
      <c r="LE41" s="2" t="s">
        <v>143</v>
      </c>
      <c r="LF41" s="2" t="s">
        <v>132</v>
      </c>
      <c r="LG41" s="4"/>
      <c r="LH41" s="8"/>
      <c r="LI41" s="4"/>
      <c r="LJ41" s="8"/>
      <c r="LK41" s="7"/>
      <c r="LL41" s="7"/>
      <c r="LM41" s="2" t="s">
        <v>172</v>
      </c>
      <c r="LN41" s="2" t="s">
        <v>129</v>
      </c>
      <c r="LO41" s="2" t="s">
        <v>132</v>
      </c>
      <c r="LP41" s="2" t="s">
        <v>132</v>
      </c>
      <c r="LQ41" s="2" t="s">
        <v>143</v>
      </c>
      <c r="LR41" s="2" t="s">
        <v>132</v>
      </c>
      <c r="LS41" s="4"/>
      <c r="LT41" s="8"/>
      <c r="LU41" s="4"/>
      <c r="LV41" s="8"/>
      <c r="LW41" s="7"/>
      <c r="LX41" s="7"/>
      <c r="LY41" s="2" t="s">
        <v>172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172</v>
      </c>
      <c r="MX41" s="2" t="s">
        <v>129</v>
      </c>
      <c r="MY41" s="2" t="s">
        <v>132</v>
      </c>
      <c r="MZ41" s="2" t="s">
        <v>132</v>
      </c>
      <c r="NA41" s="2" t="s">
        <v>143</v>
      </c>
      <c r="NB41" s="2" t="s">
        <v>132</v>
      </c>
      <c r="NC41" s="4"/>
      <c r="ND41" s="8"/>
      <c r="NE41" s="4"/>
      <c r="NF41" s="8"/>
      <c r="NG41" s="7"/>
      <c r="NH41" s="7"/>
      <c r="NI41" s="2" t="s">
        <v>172</v>
      </c>
      <c r="NJ41" s="2" t="s">
        <v>129</v>
      </c>
      <c r="NK41" s="2" t="s">
        <v>132</v>
      </c>
      <c r="NL41" s="2" t="s">
        <v>132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172</v>
      </c>
      <c r="OT41" s="2" t="s">
        <v>129</v>
      </c>
      <c r="OU41" s="2" t="s">
        <v>132</v>
      </c>
      <c r="OV41" s="2" t="s">
        <v>132</v>
      </c>
      <c r="OW41" s="2" t="s">
        <v>143</v>
      </c>
      <c r="OX41" s="2" t="s">
        <v>132</v>
      </c>
      <c r="OY41" s="4"/>
      <c r="OZ41" s="8"/>
      <c r="PA41" s="4"/>
      <c r="PB41" s="8"/>
      <c r="PC41" s="7"/>
      <c r="PD41" s="7"/>
      <c r="PE41" s="2" t="s">
        <v>165</v>
      </c>
      <c r="PF41" s="2" t="s">
        <v>129</v>
      </c>
      <c r="PG41" s="2" t="s">
        <v>132</v>
      </c>
      <c r="PH41" s="2" t="s">
        <v>132</v>
      </c>
      <c r="PI41" s="2" t="s">
        <v>143</v>
      </c>
      <c r="PJ41" s="2" t="s">
        <v>132</v>
      </c>
      <c r="PK41" s="4"/>
      <c r="PL41" s="8"/>
      <c r="PM41" s="4"/>
      <c r="PN41" s="8"/>
      <c r="PO41" s="7"/>
      <c r="PP41" s="7"/>
      <c r="PQ41" s="2" t="s">
        <v>172</v>
      </c>
      <c r="PR41" s="2" t="s">
        <v>129</v>
      </c>
      <c r="PS41" s="2" t="s">
        <v>132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172</v>
      </c>
      <c r="QD41" s="2" t="s">
        <v>129</v>
      </c>
      <c r="QE41" s="2" t="s">
        <v>132</v>
      </c>
      <c r="QF41" s="2" t="s">
        <v>132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172</v>
      </c>
      <c r="RB41" s="2" t="s">
        <v>129</v>
      </c>
      <c r="RC41" s="2" t="s">
        <v>132</v>
      </c>
      <c r="RD41" s="2" t="s">
        <v>132</v>
      </c>
      <c r="RE41" s="2" t="s">
        <v>143</v>
      </c>
      <c r="RF41" s="2" t="s">
        <v>132</v>
      </c>
      <c r="RG41" s="4"/>
      <c r="RH41" s="8"/>
      <c r="RI41" s="4"/>
      <c r="RJ41" s="8"/>
      <c r="RK41" s="7"/>
      <c r="RL41" s="7"/>
      <c r="RM41" s="2" t="s">
        <v>172</v>
      </c>
      <c r="RN41" s="2" t="s">
        <v>129</v>
      </c>
      <c r="RO41" s="2" t="s">
        <v>132</v>
      </c>
      <c r="RP41" s="2" t="s">
        <v>132</v>
      </c>
      <c r="RQ41" s="2" t="s">
        <v>143</v>
      </c>
      <c r="RR41" s="2" t="s">
        <v>132</v>
      </c>
    </row>
    <row r="42">
      <c r="A42" s="2" t="s">
        <v>927</v>
      </c>
      <c r="B42" s="2" t="s">
        <v>121</v>
      </c>
      <c r="C42" s="2" t="s">
        <v>122</v>
      </c>
      <c r="D42" s="2" t="s">
        <v>123</v>
      </c>
      <c r="E42" s="2" t="s">
        <v>883</v>
      </c>
      <c r="F42" s="2" t="s">
        <v>928</v>
      </c>
      <c r="G42" s="2" t="s">
        <v>928</v>
      </c>
      <c r="H42" s="2" t="s">
        <v>928</v>
      </c>
      <c r="I42" s="2" t="s">
        <v>929</v>
      </c>
      <c r="J42" s="2" t="s">
        <v>127</v>
      </c>
      <c r="K42" s="2" t="s">
        <v>393</v>
      </c>
      <c r="L42" s="3">
        <v>40.47</v>
      </c>
      <c r="M42" s="3">
        <v>42.49</v>
      </c>
      <c r="N42" s="3">
        <v>84.99</v>
      </c>
      <c r="O42" s="2" t="s">
        <v>657</v>
      </c>
      <c r="P42" s="2" t="s">
        <v>621</v>
      </c>
      <c r="Q42" s="2" t="s">
        <v>131</v>
      </c>
      <c r="R42" s="2" t="s">
        <v>132</v>
      </c>
      <c r="S42" s="2" t="s">
        <v>930</v>
      </c>
      <c r="T42" s="2" t="s">
        <v>132</v>
      </c>
      <c r="U42" s="2" t="s">
        <v>395</v>
      </c>
      <c r="V42" s="2" t="s">
        <v>434</v>
      </c>
      <c r="W42" s="2" t="s">
        <v>245</v>
      </c>
      <c r="X42" s="2" t="s">
        <v>435</v>
      </c>
      <c r="Y42" s="2" t="s">
        <v>931</v>
      </c>
      <c r="Z42" s="4">
        <v>23</v>
      </c>
      <c r="AA42" s="4">
        <f>=ROUNDDOWN({0},0)</f>
      </c>
      <c r="AB42" s="5"/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</v>
      </c>
      <c r="AQ42" s="8">
        <v>22.31</v>
      </c>
      <c r="AR42" s="4"/>
      <c r="AS42" s="8"/>
      <c r="AT42" s="7"/>
      <c r="AU42" s="7"/>
      <c r="AV42" s="4">
        <v>1</v>
      </c>
      <c r="AW42" s="8">
        <v>22.31</v>
      </c>
      <c r="AX42" s="4"/>
      <c r="AY42" s="8"/>
      <c r="AZ42" s="7"/>
      <c r="BA42" s="7"/>
      <c r="BB42" s="7">
        <v>1</v>
      </c>
      <c r="BC42" s="4">
        <v>1</v>
      </c>
      <c r="BD42" s="8">
        <v>22.31</v>
      </c>
      <c r="BE42" s="4"/>
      <c r="BF42" s="8"/>
      <c r="BG42" s="7"/>
      <c r="BH42" s="7"/>
      <c r="BI42" s="7">
        <v>1</v>
      </c>
      <c r="BJ42" s="4">
        <v>1</v>
      </c>
      <c r="BK42" s="8">
        <v>22.31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836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129</v>
      </c>
      <c r="CI42" s="2" t="s">
        <v>932</v>
      </c>
      <c r="CJ42" s="2" t="s">
        <v>933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141</v>
      </c>
      <c r="CT42" s="2" t="s">
        <v>129</v>
      </c>
      <c r="CU42" s="2" t="s">
        <v>149</v>
      </c>
      <c r="CV42" s="2" t="s">
        <v>372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149</v>
      </c>
      <c r="DH42" s="2" t="s">
        <v>931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129</v>
      </c>
      <c r="DS42" s="2" t="s">
        <v>256</v>
      </c>
      <c r="DT42" s="2" t="s">
        <v>934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166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224</v>
      </c>
      <c r="ER42" s="2" t="s">
        <v>935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149</v>
      </c>
      <c r="FD42" s="2" t="s">
        <v>936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172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129</v>
      </c>
      <c r="GA42" s="2" t="s">
        <v>676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937</v>
      </c>
      <c r="GN42" s="2" t="s">
        <v>132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141</v>
      </c>
      <c r="GX42" s="2" t="s">
        <v>129</v>
      </c>
      <c r="GY42" s="2" t="s">
        <v>934</v>
      </c>
      <c r="GZ42" s="2" t="s">
        <v>201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141</v>
      </c>
      <c r="HJ42" s="2" t="s">
        <v>129</v>
      </c>
      <c r="HK42" s="2" t="s">
        <v>938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172</v>
      </c>
      <c r="HV42" s="2" t="s">
        <v>129</v>
      </c>
      <c r="HW42" s="2" t="s">
        <v>132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165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166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939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141</v>
      </c>
      <c r="JR42" s="2" t="s">
        <v>129</v>
      </c>
      <c r="JS42" s="2" t="s">
        <v>940</v>
      </c>
      <c r="JT42" s="2" t="s">
        <v>132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368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172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172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165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172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172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175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165</v>
      </c>
      <c r="PF42" s="2" t="s">
        <v>129</v>
      </c>
      <c r="PG42" s="2" t="s">
        <v>132</v>
      </c>
      <c r="PH42" s="2" t="s">
        <v>132</v>
      </c>
      <c r="PI42" s="2" t="s">
        <v>143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176</v>
      </c>
      <c r="PS42" s="2" t="s">
        <v>177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172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172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178</v>
      </c>
      <c r="RG42" s="4"/>
      <c r="RH42" s="8"/>
      <c r="RI42" s="4"/>
      <c r="RJ42" s="8"/>
      <c r="RK42" s="7"/>
      <c r="RL42" s="7"/>
      <c r="RM42" s="2" t="s">
        <v>141</v>
      </c>
      <c r="RN42" s="2" t="s">
        <v>176</v>
      </c>
      <c r="RO42" s="2" t="s">
        <v>941</v>
      </c>
      <c r="RP42" s="2" t="s">
        <v>132</v>
      </c>
      <c r="RQ42" s="2" t="s">
        <v>143</v>
      </c>
      <c r="RR42" s="2" t="s">
        <v>132</v>
      </c>
    </row>
    <row r="43">
      <c r="A43" s="2" t="s">
        <v>942</v>
      </c>
      <c r="B43" s="2" t="s">
        <v>121</v>
      </c>
      <c r="C43" s="2" t="s">
        <v>122</v>
      </c>
      <c r="D43" s="2" t="s">
        <v>123</v>
      </c>
      <c r="E43" s="2" t="s">
        <v>883</v>
      </c>
      <c r="F43" s="2" t="s">
        <v>943</v>
      </c>
      <c r="G43" s="2" t="s">
        <v>943</v>
      </c>
      <c r="H43" s="2" t="s">
        <v>943</v>
      </c>
      <c r="I43" s="2" t="s">
        <v>944</v>
      </c>
      <c r="J43" s="2" t="s">
        <v>127</v>
      </c>
      <c r="K43" s="2" t="s">
        <v>945</v>
      </c>
      <c r="L43" s="3">
        <v>32.38</v>
      </c>
      <c r="M43" s="3">
        <v>34</v>
      </c>
      <c r="N43" s="3">
        <v>67.99</v>
      </c>
      <c r="O43" s="2" t="s">
        <v>129</v>
      </c>
      <c r="P43" s="2" t="s">
        <v>347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134</v>
      </c>
      <c r="V43" s="2" t="s">
        <v>914</v>
      </c>
      <c r="W43" s="2" t="s">
        <v>946</v>
      </c>
      <c r="X43" s="2" t="s">
        <v>245</v>
      </c>
      <c r="Y43" s="2" t="s">
        <v>947</v>
      </c>
      <c r="Z43" s="4"/>
      <c r="AA43" s="4">
        <f>=ROUNDDOWN({0},0)</f>
      </c>
      <c r="AB43" s="5">
        <v>12</v>
      </c>
      <c r="AC43" s="2" t="s">
        <v>248</v>
      </c>
      <c r="AD43" s="4">
        <v>240</v>
      </c>
      <c r="AE43" s="4">
        <v>240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141</v>
      </c>
      <c r="BV43" s="2" t="s">
        <v>129</v>
      </c>
      <c r="BW43" s="2" t="s">
        <v>132</v>
      </c>
      <c r="BX43" s="2" t="s">
        <v>948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141</v>
      </c>
      <c r="CH43" s="2" t="s">
        <v>129</v>
      </c>
      <c r="CI43" s="2" t="s">
        <v>949</v>
      </c>
      <c r="CJ43" s="2" t="s">
        <v>950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141</v>
      </c>
      <c r="CT43" s="2" t="s">
        <v>129</v>
      </c>
      <c r="CU43" s="2" t="s">
        <v>132</v>
      </c>
      <c r="CV43" s="2" t="s">
        <v>132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141</v>
      </c>
      <c r="DF43" s="2" t="s">
        <v>129</v>
      </c>
      <c r="DG43" s="2" t="s">
        <v>670</v>
      </c>
      <c r="DH43" s="2" t="s">
        <v>951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172</v>
      </c>
      <c r="DR43" s="2" t="s">
        <v>129</v>
      </c>
      <c r="DS43" s="2" t="s">
        <v>132</v>
      </c>
      <c r="DT43" s="2" t="s">
        <v>132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166</v>
      </c>
      <c r="ED43" s="2" t="s">
        <v>129</v>
      </c>
      <c r="EE43" s="2" t="s">
        <v>132</v>
      </c>
      <c r="EF43" s="2" t="s">
        <v>132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952</v>
      </c>
      <c r="ER43" s="2" t="s">
        <v>953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141</v>
      </c>
      <c r="FB43" s="2" t="s">
        <v>129</v>
      </c>
      <c r="FC43" s="2" t="s">
        <v>947</v>
      </c>
      <c r="FD43" s="2" t="s">
        <v>950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164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141</v>
      </c>
      <c r="FZ43" s="2" t="s">
        <v>129</v>
      </c>
      <c r="GA43" s="2" t="s">
        <v>954</v>
      </c>
      <c r="GB43" s="2" t="s">
        <v>955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164</v>
      </c>
      <c r="GL43" s="2" t="s">
        <v>129</v>
      </c>
      <c r="GM43" s="2" t="s">
        <v>132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172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141</v>
      </c>
      <c r="HJ43" s="2" t="s">
        <v>129</v>
      </c>
      <c r="HK43" s="2" t="s">
        <v>132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164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165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166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141</v>
      </c>
      <c r="JF43" s="2" t="s">
        <v>129</v>
      </c>
      <c r="JG43" s="2" t="s">
        <v>167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141</v>
      </c>
      <c r="JR43" s="2" t="s">
        <v>129</v>
      </c>
      <c r="JS43" s="2" t="s">
        <v>956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165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172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172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165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172</v>
      </c>
      <c r="MX43" s="2" t="s">
        <v>129</v>
      </c>
      <c r="MY43" s="2" t="s">
        <v>132</v>
      </c>
      <c r="MZ43" s="2" t="s">
        <v>132</v>
      </c>
      <c r="NA43" s="2" t="s">
        <v>143</v>
      </c>
      <c r="NB43" s="2" t="s">
        <v>132</v>
      </c>
      <c r="NC43" s="4"/>
      <c r="ND43" s="8"/>
      <c r="NE43" s="4"/>
      <c r="NF43" s="8"/>
      <c r="NG43" s="7"/>
      <c r="NH43" s="7"/>
      <c r="NI43" s="2" t="s">
        <v>172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172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165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172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172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172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178</v>
      </c>
      <c r="RG43" s="4"/>
      <c r="RH43" s="8"/>
      <c r="RI43" s="4"/>
      <c r="RJ43" s="8"/>
      <c r="RK43" s="7"/>
      <c r="RL43" s="7"/>
      <c r="RM43" s="2" t="s">
        <v>172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132</v>
      </c>
    </row>
    <row r="44">
      <c r="A44" s="2" t="s">
        <v>957</v>
      </c>
      <c r="B44" s="2" t="s">
        <v>121</v>
      </c>
      <c r="C44" s="2" t="s">
        <v>122</v>
      </c>
      <c r="D44" s="2" t="s">
        <v>958</v>
      </c>
      <c r="E44" s="2" t="s">
        <v>959</v>
      </c>
      <c r="F44" s="2" t="s">
        <v>960</v>
      </c>
      <c r="G44" s="2" t="s">
        <v>960</v>
      </c>
      <c r="H44" s="2" t="s">
        <v>960</v>
      </c>
      <c r="I44" s="2" t="s">
        <v>961</v>
      </c>
      <c r="J44" s="2" t="s">
        <v>962</v>
      </c>
      <c r="K44" s="2" t="s">
        <v>963</v>
      </c>
      <c r="L44" s="3">
        <v>54.23</v>
      </c>
      <c r="M44" s="3">
        <v>56.94</v>
      </c>
      <c r="N44" s="3">
        <v>118.99</v>
      </c>
      <c r="O44" s="2" t="s">
        <v>129</v>
      </c>
      <c r="P44" s="2" t="s">
        <v>218</v>
      </c>
      <c r="Q44" s="2" t="s">
        <v>131</v>
      </c>
      <c r="R44" s="2" t="s">
        <v>132</v>
      </c>
      <c r="S44" s="2" t="s">
        <v>964</v>
      </c>
      <c r="T44" s="2" t="s">
        <v>132</v>
      </c>
      <c r="U44" s="2" t="s">
        <v>134</v>
      </c>
      <c r="V44" s="2" t="s">
        <v>846</v>
      </c>
      <c r="W44" s="2" t="s">
        <v>946</v>
      </c>
      <c r="X44" s="2" t="s">
        <v>245</v>
      </c>
      <c r="Y44" s="2" t="s">
        <v>965</v>
      </c>
      <c r="Z44" s="4">
        <v>216</v>
      </c>
      <c r="AA44" s="4">
        <f>=ROUNDDOWN(18,0)</f>
      </c>
      <c r="AB44" s="5">
        <v>12</v>
      </c>
      <c r="AC44" s="2" t="s">
        <v>966</v>
      </c>
      <c r="AD44" s="4">
        <v>150</v>
      </c>
      <c r="AE44" s="4">
        <v>150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94</v>
      </c>
      <c r="AQ44" s="8">
        <v>6065.71</v>
      </c>
      <c r="AR44" s="4"/>
      <c r="AS44" s="8"/>
      <c r="AT44" s="7"/>
      <c r="AU44" s="7"/>
      <c r="AV44" s="4">
        <v>94</v>
      </c>
      <c r="AW44" s="8">
        <v>6065.71</v>
      </c>
      <c r="AX44" s="4"/>
      <c r="AY44" s="8"/>
      <c r="AZ44" s="7"/>
      <c r="BA44" s="7"/>
      <c r="BB44" s="7">
        <v>1</v>
      </c>
      <c r="BC44" s="4">
        <v>181</v>
      </c>
      <c r="BD44" s="8">
        <v>11050.31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0.5489</v>
      </c>
      <c r="BJ44" s="4">
        <v>94</v>
      </c>
      <c r="BK44" s="8">
        <v>6065.71</v>
      </c>
      <c r="BL44" s="2" t="s">
        <v>967</v>
      </c>
      <c r="BM44" s="7">
        <v>1</v>
      </c>
      <c r="BN44" s="7">
        <v>1</v>
      </c>
      <c r="BO44" s="4">
        <v>28</v>
      </c>
      <c r="BP44" s="8">
        <v>1776.46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516</v>
      </c>
      <c r="BY44" s="2" t="s">
        <v>143</v>
      </c>
      <c r="BZ44" s="2" t="s">
        <v>132</v>
      </c>
      <c r="CA44" s="4">
        <v>10</v>
      </c>
      <c r="CB44" s="8">
        <v>530.16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766</v>
      </c>
      <c r="CJ44" s="2" t="s">
        <v>968</v>
      </c>
      <c r="CK44" s="2" t="s">
        <v>143</v>
      </c>
      <c r="CL44" s="2" t="s">
        <v>132</v>
      </c>
      <c r="CM44" s="4">
        <v>22</v>
      </c>
      <c r="CN44" s="8">
        <v>1366.2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730</v>
      </c>
      <c r="CV44" s="2" t="s">
        <v>969</v>
      </c>
      <c r="CW44" s="2" t="s">
        <v>143</v>
      </c>
      <c r="CX44" s="2" t="s">
        <v>132</v>
      </c>
      <c r="CY44" s="4">
        <v>3</v>
      </c>
      <c r="CZ44" s="8">
        <v>195.87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965</v>
      </c>
      <c r="DH44" s="2" t="s">
        <v>970</v>
      </c>
      <c r="DI44" s="2" t="s">
        <v>143</v>
      </c>
      <c r="DJ44" s="2" t="s">
        <v>132</v>
      </c>
      <c r="DK44" s="4">
        <v>9</v>
      </c>
      <c r="DL44" s="8">
        <v>633.06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154</v>
      </c>
      <c r="DT44" s="2" t="s">
        <v>971</v>
      </c>
      <c r="DU44" s="2" t="s">
        <v>143</v>
      </c>
      <c r="DV44" s="2" t="s">
        <v>132</v>
      </c>
      <c r="DW44" s="4">
        <v>7</v>
      </c>
      <c r="DX44" s="8">
        <v>476</v>
      </c>
      <c r="DY44" s="4"/>
      <c r="DZ44" s="8"/>
      <c r="EA44" s="7"/>
      <c r="EB44" s="7"/>
      <c r="EC44" s="2" t="s">
        <v>141</v>
      </c>
      <c r="ED44" s="2" t="s">
        <v>129</v>
      </c>
      <c r="EE44" s="2" t="s">
        <v>258</v>
      </c>
      <c r="EF44" s="2" t="s">
        <v>211</v>
      </c>
      <c r="EG44" s="2" t="s">
        <v>143</v>
      </c>
      <c r="EH44" s="2" t="s">
        <v>132</v>
      </c>
      <c r="EI44" s="4">
        <v>4</v>
      </c>
      <c r="EJ44" s="8">
        <v>286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574</v>
      </c>
      <c r="ER44" s="2" t="s">
        <v>732</v>
      </c>
      <c r="ES44" s="2" t="s">
        <v>143</v>
      </c>
      <c r="ET44" s="2" t="s">
        <v>132</v>
      </c>
      <c r="EU44" s="4">
        <v>2</v>
      </c>
      <c r="EV44" s="8">
        <v>199.98</v>
      </c>
      <c r="EW44" s="4"/>
      <c r="EX44" s="8"/>
      <c r="EY44" s="7"/>
      <c r="EZ44" s="7"/>
      <c r="FA44" s="2" t="s">
        <v>141</v>
      </c>
      <c r="FB44" s="2" t="s">
        <v>129</v>
      </c>
      <c r="FC44" s="2" t="s">
        <v>970</v>
      </c>
      <c r="FD44" s="2" t="s">
        <v>476</v>
      </c>
      <c r="FE44" s="2" t="s">
        <v>143</v>
      </c>
      <c r="FF44" s="2" t="s">
        <v>132</v>
      </c>
      <c r="FG44" s="4">
        <v>2</v>
      </c>
      <c r="FH44" s="8">
        <v>123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156</v>
      </c>
      <c r="FP44" s="2" t="s">
        <v>972</v>
      </c>
      <c r="FQ44" s="2" t="s">
        <v>143</v>
      </c>
      <c r="FR44" s="2" t="s">
        <v>132</v>
      </c>
      <c r="FS44" s="4">
        <v>5</v>
      </c>
      <c r="FT44" s="8">
        <v>351.7</v>
      </c>
      <c r="FU44" s="4"/>
      <c r="FV44" s="8"/>
      <c r="FW44" s="7"/>
      <c r="FX44" s="7"/>
      <c r="FY44" s="2" t="s">
        <v>141</v>
      </c>
      <c r="FZ44" s="2" t="s">
        <v>129</v>
      </c>
      <c r="GA44" s="2" t="s">
        <v>158</v>
      </c>
      <c r="GB44" s="2" t="s">
        <v>662</v>
      </c>
      <c r="GC44" s="2" t="s">
        <v>143</v>
      </c>
      <c r="GD44" s="2" t="s">
        <v>132</v>
      </c>
      <c r="GE44" s="4">
        <v>1</v>
      </c>
      <c r="GF44" s="8">
        <v>70.34</v>
      </c>
      <c r="GG44" s="4"/>
      <c r="GH44" s="8"/>
      <c r="GI44" s="7"/>
      <c r="GJ44" s="7"/>
      <c r="GK44" s="2" t="s">
        <v>141</v>
      </c>
      <c r="GL44" s="2" t="s">
        <v>129</v>
      </c>
      <c r="GM44" s="2" t="s">
        <v>204</v>
      </c>
      <c r="GN44" s="2" t="s">
        <v>159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162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141</v>
      </c>
      <c r="HJ44" s="2" t="s">
        <v>129</v>
      </c>
      <c r="HK44" s="2" t="s">
        <v>386</v>
      </c>
      <c r="HL44" s="2" t="s">
        <v>973</v>
      </c>
      <c r="HM44" s="2" t="s">
        <v>143</v>
      </c>
      <c r="HN44" s="2" t="s">
        <v>132</v>
      </c>
      <c r="HO44" s="4">
        <v>1</v>
      </c>
      <c r="HP44" s="8">
        <v>56.94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335</v>
      </c>
      <c r="HX44" s="2" t="s">
        <v>298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165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166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/>
      <c r="IZ44" s="8"/>
      <c r="JA44" s="4"/>
      <c r="JB44" s="8"/>
      <c r="JC44" s="7"/>
      <c r="JD44" s="7"/>
      <c r="JE44" s="2" t="s">
        <v>141</v>
      </c>
      <c r="JF44" s="2" t="s">
        <v>129</v>
      </c>
      <c r="JG44" s="2" t="s">
        <v>167</v>
      </c>
      <c r="JH44" s="2" t="s">
        <v>132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974</v>
      </c>
      <c r="JT44" s="2" t="s">
        <v>975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236</v>
      </c>
      <c r="KF44" s="2" t="s">
        <v>976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172</v>
      </c>
      <c r="KP44" s="2" t="s">
        <v>129</v>
      </c>
      <c r="KQ44" s="2" t="s">
        <v>132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172</v>
      </c>
      <c r="LB44" s="2" t="s">
        <v>129</v>
      </c>
      <c r="LC44" s="2" t="s">
        <v>132</v>
      </c>
      <c r="LD44" s="2" t="s">
        <v>132</v>
      </c>
      <c r="LE44" s="2" t="s">
        <v>143</v>
      </c>
      <c r="LF44" s="2" t="s">
        <v>132</v>
      </c>
      <c r="LG44" s="4"/>
      <c r="LH44" s="8"/>
      <c r="LI44" s="4"/>
      <c r="LJ44" s="8"/>
      <c r="LK44" s="7"/>
      <c r="LL44" s="7"/>
      <c r="LM44" s="2" t="s">
        <v>164</v>
      </c>
      <c r="LN44" s="2" t="s">
        <v>129</v>
      </c>
      <c r="LO44" s="2" t="s">
        <v>270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141</v>
      </c>
      <c r="ML44" s="2" t="s">
        <v>173</v>
      </c>
      <c r="MM44" s="2" t="s">
        <v>740</v>
      </c>
      <c r="MN44" s="2" t="s">
        <v>377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172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172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175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172</v>
      </c>
      <c r="OH44" s="2" t="s">
        <v>129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172</v>
      </c>
      <c r="OT44" s="2" t="s">
        <v>176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165</v>
      </c>
      <c r="PF44" s="2" t="s">
        <v>129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176</v>
      </c>
      <c r="PS44" s="2" t="s">
        <v>525</v>
      </c>
      <c r="PT44" s="2" t="s">
        <v>661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165</v>
      </c>
      <c r="QP44" s="2" t="s">
        <v>176</v>
      </c>
      <c r="QQ44" s="2" t="s">
        <v>132</v>
      </c>
      <c r="QR44" s="2" t="s">
        <v>132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172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178</v>
      </c>
      <c r="RG44" s="4"/>
      <c r="RH44" s="8"/>
      <c r="RI44" s="4"/>
      <c r="RJ44" s="8"/>
      <c r="RK44" s="7"/>
      <c r="RL44" s="7"/>
      <c r="RM44" s="2" t="s">
        <v>141</v>
      </c>
      <c r="RN44" s="2" t="s">
        <v>176</v>
      </c>
      <c r="RO44" s="2" t="s">
        <v>574</v>
      </c>
      <c r="RP44" s="2" t="s">
        <v>977</v>
      </c>
      <c r="RQ44" s="2" t="s">
        <v>143</v>
      </c>
      <c r="RR44" s="2" t="s">
        <v>132</v>
      </c>
    </row>
    <row r="45">
      <c r="A45" s="2" t="s">
        <v>978</v>
      </c>
      <c r="B45" s="2" t="s">
        <v>121</v>
      </c>
      <c r="C45" s="2" t="s">
        <v>122</v>
      </c>
      <c r="D45" s="2" t="s">
        <v>958</v>
      </c>
      <c r="E45" s="2" t="s">
        <v>959</v>
      </c>
      <c r="F45" s="2" t="s">
        <v>960</v>
      </c>
      <c r="G45" s="2" t="s">
        <v>960</v>
      </c>
      <c r="H45" s="2" t="s">
        <v>960</v>
      </c>
      <c r="I45" s="2" t="s">
        <v>961</v>
      </c>
      <c r="J45" s="2" t="s">
        <v>962</v>
      </c>
      <c r="K45" s="2" t="s">
        <v>945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218</v>
      </c>
      <c r="Q45" s="2" t="s">
        <v>131</v>
      </c>
      <c r="R45" s="2" t="s">
        <v>132</v>
      </c>
      <c r="S45" s="2" t="s">
        <v>979</v>
      </c>
      <c r="T45" s="2" t="s">
        <v>132</v>
      </c>
      <c r="U45" s="2" t="s">
        <v>134</v>
      </c>
      <c r="V45" s="2" t="s">
        <v>846</v>
      </c>
      <c r="W45" s="2" t="s">
        <v>946</v>
      </c>
      <c r="X45" s="2" t="s">
        <v>980</v>
      </c>
      <c r="Y45" s="2" t="s">
        <v>981</v>
      </c>
      <c r="Z45" s="4">
        <v>257</v>
      </c>
      <c r="AA45" s="4">
        <f>=ROUNDDOWN(28.5555555555556,0)</f>
      </c>
      <c r="AB45" s="5">
        <v>9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87</v>
      </c>
      <c r="AQ45" s="8">
        <v>4984.6</v>
      </c>
      <c r="AR45" s="4"/>
      <c r="AS45" s="8"/>
      <c r="AT45" s="7"/>
      <c r="AU45" s="7"/>
      <c r="AV45" s="4">
        <v>87</v>
      </c>
      <c r="AW45" s="8">
        <v>4984.6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0.4511</v>
      </c>
      <c r="BJ45" s="4">
        <v>87</v>
      </c>
      <c r="BK45" s="8">
        <v>4984.6</v>
      </c>
      <c r="BL45" s="2" t="s">
        <v>982</v>
      </c>
      <c r="BM45" s="7">
        <v>1</v>
      </c>
      <c r="BN45" s="7">
        <v>1</v>
      </c>
      <c r="BO45" s="4">
        <v>21</v>
      </c>
      <c r="BP45" s="8">
        <v>1086.75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983</v>
      </c>
      <c r="BY45" s="2" t="s">
        <v>143</v>
      </c>
      <c r="BZ45" s="2" t="s">
        <v>132</v>
      </c>
      <c r="CA45" s="4">
        <v>30</v>
      </c>
      <c r="CB45" s="8">
        <v>1509.7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984</v>
      </c>
      <c r="CJ45" s="2" t="s">
        <v>985</v>
      </c>
      <c r="CK45" s="2" t="s">
        <v>143</v>
      </c>
      <c r="CL45" s="2" t="s">
        <v>132</v>
      </c>
      <c r="CM45" s="4">
        <v>14</v>
      </c>
      <c r="CN45" s="8">
        <v>869.4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986</v>
      </c>
      <c r="CV45" s="2" t="s">
        <v>987</v>
      </c>
      <c r="CW45" s="2" t="s">
        <v>143</v>
      </c>
      <c r="CX45" s="2" t="s">
        <v>132</v>
      </c>
      <c r="CY45" s="4">
        <v>5</v>
      </c>
      <c r="CZ45" s="8">
        <v>371.78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988</v>
      </c>
      <c r="DH45" s="2" t="s">
        <v>989</v>
      </c>
      <c r="DI45" s="2" t="s">
        <v>143</v>
      </c>
      <c r="DJ45" s="2" t="s">
        <v>132</v>
      </c>
      <c r="DK45" s="4">
        <v>9</v>
      </c>
      <c r="DL45" s="8">
        <v>633.06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990</v>
      </c>
      <c r="DT45" s="2" t="s">
        <v>991</v>
      </c>
      <c r="DU45" s="2" t="s">
        <v>143</v>
      </c>
      <c r="DV45" s="2" t="s">
        <v>132</v>
      </c>
      <c r="DW45" s="4">
        <v>3</v>
      </c>
      <c r="DX45" s="8">
        <v>204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868</v>
      </c>
      <c r="EF45" s="2" t="s">
        <v>992</v>
      </c>
      <c r="EG45" s="2" t="s">
        <v>143</v>
      </c>
      <c r="EH45" s="2" t="s">
        <v>132</v>
      </c>
      <c r="EI45" s="4"/>
      <c r="EJ45" s="8"/>
      <c r="EK45" s="4"/>
      <c r="EL45" s="8"/>
      <c r="EM45" s="7"/>
      <c r="EN45" s="7"/>
      <c r="EO45" s="2" t="s">
        <v>141</v>
      </c>
      <c r="EP45" s="2" t="s">
        <v>129</v>
      </c>
      <c r="EQ45" s="2" t="s">
        <v>993</v>
      </c>
      <c r="ER45" s="2" t="s">
        <v>994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988</v>
      </c>
      <c r="FD45" s="2" t="s">
        <v>993</v>
      </c>
      <c r="FE45" s="2" t="s">
        <v>143</v>
      </c>
      <c r="FF45" s="2" t="s">
        <v>132</v>
      </c>
      <c r="FG45" s="4">
        <v>1</v>
      </c>
      <c r="FH45" s="8">
        <v>55.35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995</v>
      </c>
      <c r="FP45" s="2" t="s">
        <v>985</v>
      </c>
      <c r="FQ45" s="2" t="s">
        <v>143</v>
      </c>
      <c r="FR45" s="2" t="s">
        <v>132</v>
      </c>
      <c r="FS45" s="4">
        <v>2</v>
      </c>
      <c r="FT45" s="8">
        <v>140.68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996</v>
      </c>
      <c r="GB45" s="2" t="s">
        <v>997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176</v>
      </c>
      <c r="GM45" s="2" t="s">
        <v>998</v>
      </c>
      <c r="GN45" s="2" t="s">
        <v>986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162</v>
      </c>
      <c r="GZ45" s="2" t="s">
        <v>132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141</v>
      </c>
      <c r="HJ45" s="2" t="s">
        <v>129</v>
      </c>
      <c r="HK45" s="2" t="s">
        <v>691</v>
      </c>
      <c r="HL45" s="2" t="s">
        <v>999</v>
      </c>
      <c r="HM45" s="2" t="s">
        <v>143</v>
      </c>
      <c r="HN45" s="2" t="s">
        <v>132</v>
      </c>
      <c r="HO45" s="4">
        <v>2</v>
      </c>
      <c r="HP45" s="8">
        <v>113.88</v>
      </c>
      <c r="HQ45" s="4"/>
      <c r="HR45" s="8"/>
      <c r="HS45" s="7"/>
      <c r="HT45" s="7"/>
      <c r="HU45" s="2" t="s">
        <v>141</v>
      </c>
      <c r="HV45" s="2" t="s">
        <v>129</v>
      </c>
      <c r="HW45" s="2" t="s">
        <v>297</v>
      </c>
      <c r="HX45" s="2" t="s">
        <v>1000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165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166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167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1001</v>
      </c>
      <c r="JT45" s="2" t="s">
        <v>1002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863</v>
      </c>
      <c r="KF45" s="2" t="s">
        <v>287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1003</v>
      </c>
      <c r="KR45" s="2" t="s">
        <v>1004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164</v>
      </c>
      <c r="LN45" s="2" t="s">
        <v>129</v>
      </c>
      <c r="LO45" s="2" t="s">
        <v>270</v>
      </c>
      <c r="LP45" s="2" t="s">
        <v>132</v>
      </c>
      <c r="LQ45" s="2" t="s">
        <v>143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173</v>
      </c>
      <c r="MM45" s="2" t="s">
        <v>1005</v>
      </c>
      <c r="MN45" s="2" t="s">
        <v>1006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172</v>
      </c>
      <c r="MX45" s="2" t="s">
        <v>129</v>
      </c>
      <c r="MY45" s="2" t="s">
        <v>132</v>
      </c>
      <c r="MZ45" s="2" t="s">
        <v>132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172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172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172</v>
      </c>
      <c r="OT45" s="2" t="s">
        <v>176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165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176</v>
      </c>
      <c r="PS45" s="2" t="s">
        <v>212</v>
      </c>
      <c r="PT45" s="2" t="s">
        <v>154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141</v>
      </c>
      <c r="QP45" s="2" t="s">
        <v>176</v>
      </c>
      <c r="QQ45" s="2" t="s">
        <v>1007</v>
      </c>
      <c r="QR45" s="2" t="s">
        <v>1008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172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178</v>
      </c>
      <c r="RG45" s="4"/>
      <c r="RH45" s="8"/>
      <c r="RI45" s="4"/>
      <c r="RJ45" s="8"/>
      <c r="RK45" s="7"/>
      <c r="RL45" s="7"/>
      <c r="RM45" s="2" t="s">
        <v>141</v>
      </c>
      <c r="RN45" s="2" t="s">
        <v>176</v>
      </c>
      <c r="RO45" s="2" t="s">
        <v>214</v>
      </c>
      <c r="RP45" s="2" t="s">
        <v>307</v>
      </c>
      <c r="RQ45" s="2" t="s">
        <v>143</v>
      </c>
      <c r="RR45" s="2" t="s">
        <v>132</v>
      </c>
    </row>
    <row r="46">
      <c r="A46" s="2" t="s">
        <v>1009</v>
      </c>
      <c r="B46" s="2" t="s">
        <v>121</v>
      </c>
      <c r="C46" s="2" t="s">
        <v>122</v>
      </c>
      <c r="D46" s="2" t="s">
        <v>958</v>
      </c>
      <c r="E46" s="2" t="s">
        <v>959</v>
      </c>
      <c r="F46" s="2" t="s">
        <v>1010</v>
      </c>
      <c r="G46" s="2" t="s">
        <v>1010</v>
      </c>
      <c r="H46" s="2" t="s">
        <v>1010</v>
      </c>
      <c r="I46" s="2" t="s">
        <v>1011</v>
      </c>
      <c r="J46" s="2" t="s">
        <v>127</v>
      </c>
      <c r="K46" s="2" t="s">
        <v>280</v>
      </c>
      <c r="L46" s="3">
        <v>18</v>
      </c>
      <c r="M46" s="3">
        <v>18.9</v>
      </c>
      <c r="N46" s="3">
        <v>44.99</v>
      </c>
      <c r="O46" s="2" t="s">
        <v>129</v>
      </c>
      <c r="P46" s="2" t="s">
        <v>1012</v>
      </c>
      <c r="Q46" s="2" t="s">
        <v>131</v>
      </c>
      <c r="R46" s="2" t="s">
        <v>18</v>
      </c>
      <c r="S46" s="2" t="s">
        <v>132</v>
      </c>
      <c r="T46" s="2" t="s">
        <v>132</v>
      </c>
      <c r="U46" s="2" t="s">
        <v>132</v>
      </c>
      <c r="V46" s="2" t="s">
        <v>846</v>
      </c>
      <c r="W46" s="2" t="s">
        <v>132</v>
      </c>
      <c r="X46" s="2" t="s">
        <v>132</v>
      </c>
      <c r="Y46" s="2" t="s">
        <v>571</v>
      </c>
      <c r="Z46" s="4">
        <v>274</v>
      </c>
      <c r="AA46" s="4">
        <f>=ROUNDDOWN(78.2857142857143,0)</f>
      </c>
      <c r="AB46" s="5">
        <v>3.5</v>
      </c>
      <c r="AC46" s="2" t="s">
        <v>132</v>
      </c>
      <c r="AD46" s="4"/>
      <c r="AE46" s="4"/>
      <c r="AF46" s="6"/>
      <c r="AG46" s="6">
        <v>46</v>
      </c>
      <c r="AH46" s="7">
        <v>0.6786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26</v>
      </c>
      <c r="AQ46" s="8">
        <v>589.68</v>
      </c>
      <c r="AR46" s="4"/>
      <c r="AS46" s="8"/>
      <c r="AT46" s="7"/>
      <c r="AU46" s="7"/>
      <c r="AV46" s="4">
        <v>178</v>
      </c>
      <c r="AW46" s="8">
        <v>9917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1</v>
      </c>
      <c r="BC46" s="4">
        <v>178</v>
      </c>
      <c r="BD46" s="8">
        <v>9917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1</v>
      </c>
      <c r="BJ46" s="4">
        <v>26</v>
      </c>
      <c r="BK46" s="8">
        <v>589.68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132</v>
      </c>
      <c r="BV46" s="2" t="s">
        <v>132</v>
      </c>
      <c r="BW46" s="2" t="s">
        <v>132</v>
      </c>
      <c r="BX46" s="2" t="s">
        <v>132</v>
      </c>
      <c r="BY46" s="2" t="s">
        <v>132</v>
      </c>
      <c r="BZ46" s="2" t="s">
        <v>132</v>
      </c>
      <c r="CA46" s="4"/>
      <c r="CB46" s="8"/>
      <c r="CC46" s="4"/>
      <c r="CD46" s="8"/>
      <c r="CE46" s="7"/>
      <c r="CF46" s="7"/>
      <c r="CG46" s="2" t="s">
        <v>132</v>
      </c>
      <c r="CH46" s="2" t="s">
        <v>132</v>
      </c>
      <c r="CI46" s="2" t="s">
        <v>132</v>
      </c>
      <c r="CJ46" s="2" t="s">
        <v>132</v>
      </c>
      <c r="CK46" s="2" t="s">
        <v>132</v>
      </c>
      <c r="CL46" s="2" t="s">
        <v>132</v>
      </c>
      <c r="CM46" s="4">
        <v>26</v>
      </c>
      <c r="CN46" s="8">
        <v>589.68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1013</v>
      </c>
      <c r="CV46" s="2" t="s">
        <v>1014</v>
      </c>
      <c r="CW46" s="2" t="s">
        <v>143</v>
      </c>
      <c r="CX46" s="2" t="s">
        <v>132</v>
      </c>
      <c r="CY46" s="4"/>
      <c r="CZ46" s="8"/>
      <c r="DA46" s="4"/>
      <c r="DB46" s="8"/>
      <c r="DC46" s="7"/>
      <c r="DD46" s="7"/>
      <c r="DE46" s="2" t="s">
        <v>132</v>
      </c>
      <c r="DF46" s="2" t="s">
        <v>132</v>
      </c>
      <c r="DG46" s="2" t="s">
        <v>132</v>
      </c>
      <c r="DH46" s="2" t="s">
        <v>132</v>
      </c>
      <c r="DI46" s="2" t="s">
        <v>132</v>
      </c>
      <c r="DJ46" s="2" t="s">
        <v>132</v>
      </c>
      <c r="DK46" s="4"/>
      <c r="DL46" s="8"/>
      <c r="DM46" s="4"/>
      <c r="DN46" s="8"/>
      <c r="DO46" s="7"/>
      <c r="DP46" s="7"/>
      <c r="DQ46" s="2" t="s">
        <v>132</v>
      </c>
      <c r="DR46" s="2" t="s">
        <v>132</v>
      </c>
      <c r="DS46" s="2" t="s">
        <v>132</v>
      </c>
      <c r="DT46" s="2" t="s">
        <v>132</v>
      </c>
      <c r="DU46" s="2" t="s">
        <v>132</v>
      </c>
      <c r="DV46" s="2" t="s">
        <v>132</v>
      </c>
      <c r="DW46" s="4"/>
      <c r="DX46" s="8"/>
      <c r="DY46" s="4"/>
      <c r="DZ46" s="8"/>
      <c r="EA46" s="7"/>
      <c r="EB46" s="7"/>
      <c r="EC46" s="2" t="s">
        <v>132</v>
      </c>
      <c r="ED46" s="2" t="s">
        <v>132</v>
      </c>
      <c r="EE46" s="2" t="s">
        <v>132</v>
      </c>
      <c r="EF46" s="2" t="s">
        <v>132</v>
      </c>
      <c r="EG46" s="2" t="s">
        <v>132</v>
      </c>
      <c r="EH46" s="2" t="s">
        <v>132</v>
      </c>
      <c r="EI46" s="4"/>
      <c r="EJ46" s="8"/>
      <c r="EK46" s="4"/>
      <c r="EL46" s="8"/>
      <c r="EM46" s="7"/>
      <c r="EN46" s="7"/>
      <c r="EO46" s="2" t="s">
        <v>132</v>
      </c>
      <c r="EP46" s="2" t="s">
        <v>132</v>
      </c>
      <c r="EQ46" s="2" t="s">
        <v>132</v>
      </c>
      <c r="ER46" s="2" t="s">
        <v>132</v>
      </c>
      <c r="ES46" s="2" t="s">
        <v>132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176</v>
      </c>
      <c r="FC46" s="2" t="s">
        <v>1015</v>
      </c>
      <c r="FD46" s="2" t="s">
        <v>132</v>
      </c>
      <c r="FE46" s="2" t="s">
        <v>143</v>
      </c>
      <c r="FF46" s="2" t="s">
        <v>132</v>
      </c>
      <c r="FG46" s="4"/>
      <c r="FH46" s="8"/>
      <c r="FI46" s="4"/>
      <c r="FJ46" s="8"/>
      <c r="FK46" s="7"/>
      <c r="FL46" s="7"/>
      <c r="FM46" s="2" t="s">
        <v>132</v>
      </c>
      <c r="FN46" s="2" t="s">
        <v>132</v>
      </c>
      <c r="FO46" s="2" t="s">
        <v>132</v>
      </c>
      <c r="FP46" s="2" t="s">
        <v>132</v>
      </c>
      <c r="FQ46" s="2" t="s">
        <v>132</v>
      </c>
      <c r="FR46" s="2" t="s">
        <v>132</v>
      </c>
      <c r="FS46" s="4"/>
      <c r="FT46" s="8"/>
      <c r="FU46" s="4"/>
      <c r="FV46" s="8"/>
      <c r="FW46" s="7"/>
      <c r="FX46" s="7"/>
      <c r="FY46" s="2" t="s">
        <v>132</v>
      </c>
      <c r="FZ46" s="2" t="s">
        <v>132</v>
      </c>
      <c r="GA46" s="2" t="s">
        <v>132</v>
      </c>
      <c r="GB46" s="2" t="s">
        <v>132</v>
      </c>
      <c r="GC46" s="2" t="s">
        <v>132</v>
      </c>
      <c r="GD46" s="2" t="s">
        <v>132</v>
      </c>
      <c r="GE46" s="4"/>
      <c r="GF46" s="8"/>
      <c r="GG46" s="4"/>
      <c r="GH46" s="8"/>
      <c r="GI46" s="7"/>
      <c r="GJ46" s="7"/>
      <c r="GK46" s="2" t="s">
        <v>132</v>
      </c>
      <c r="GL46" s="2" t="s">
        <v>132</v>
      </c>
      <c r="GM46" s="2" t="s">
        <v>132</v>
      </c>
      <c r="GN46" s="2" t="s">
        <v>132</v>
      </c>
      <c r="GO46" s="2" t="s">
        <v>132</v>
      </c>
      <c r="GP46" s="2" t="s">
        <v>132</v>
      </c>
      <c r="GQ46" s="4"/>
      <c r="GR46" s="8"/>
      <c r="GS46" s="4"/>
      <c r="GT46" s="8"/>
      <c r="GU46" s="7"/>
      <c r="GV46" s="7"/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2" t="s">
        <v>132</v>
      </c>
      <c r="HC46" s="4"/>
      <c r="HD46" s="8"/>
      <c r="HE46" s="4"/>
      <c r="HF46" s="8"/>
      <c r="HG46" s="7"/>
      <c r="HH46" s="7"/>
      <c r="HI46" s="2" t="s">
        <v>132</v>
      </c>
      <c r="HJ46" s="2" t="s">
        <v>132</v>
      </c>
      <c r="HK46" s="2" t="s">
        <v>132</v>
      </c>
      <c r="HL46" s="2" t="s">
        <v>132</v>
      </c>
      <c r="HM46" s="2" t="s">
        <v>132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/>
      <c r="IB46" s="8"/>
      <c r="IC46" s="4"/>
      <c r="ID46" s="8"/>
      <c r="IE46" s="7"/>
      <c r="IF46" s="7"/>
      <c r="IG46" s="2" t="s">
        <v>132</v>
      </c>
      <c r="IH46" s="2" t="s">
        <v>132</v>
      </c>
      <c r="II46" s="2" t="s">
        <v>132</v>
      </c>
      <c r="IJ46" s="2" t="s">
        <v>132</v>
      </c>
      <c r="IK46" s="2" t="s">
        <v>132</v>
      </c>
      <c r="IL46" s="2" t="s">
        <v>132</v>
      </c>
      <c r="IM46" s="4"/>
      <c r="IN46" s="8"/>
      <c r="IO46" s="4"/>
      <c r="IP46" s="8"/>
      <c r="IQ46" s="7"/>
      <c r="IR46" s="7"/>
      <c r="IS46" s="2" t="s">
        <v>132</v>
      </c>
      <c r="IT46" s="2" t="s">
        <v>132</v>
      </c>
      <c r="IU46" s="2" t="s">
        <v>132</v>
      </c>
      <c r="IV46" s="2" t="s">
        <v>132</v>
      </c>
      <c r="IW46" s="2" t="s">
        <v>132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132</v>
      </c>
      <c r="RN46" s="2" t="s">
        <v>132</v>
      </c>
      <c r="RO46" s="2" t="s">
        <v>132</v>
      </c>
      <c r="RP46" s="2" t="s">
        <v>132</v>
      </c>
      <c r="RQ46" s="2" t="s">
        <v>132</v>
      </c>
      <c r="RR46" s="2" t="s">
        <v>132</v>
      </c>
    </row>
    <row r="47">
      <c r="A47" s="2" t="s">
        <v>1016</v>
      </c>
      <c r="B47" s="2" t="s">
        <v>121</v>
      </c>
      <c r="C47" s="2" t="s">
        <v>122</v>
      </c>
      <c r="D47" s="2" t="s">
        <v>958</v>
      </c>
      <c r="E47" s="2" t="s">
        <v>959</v>
      </c>
      <c r="F47" s="2" t="s">
        <v>1010</v>
      </c>
      <c r="G47" s="2" t="s">
        <v>1010</v>
      </c>
      <c r="H47" s="2" t="s">
        <v>1010</v>
      </c>
      <c r="I47" s="2" t="s">
        <v>1017</v>
      </c>
      <c r="J47" s="2" t="s">
        <v>127</v>
      </c>
      <c r="K47" s="2" t="s">
        <v>280</v>
      </c>
      <c r="L47" s="3">
        <v>49.63</v>
      </c>
      <c r="M47" s="3">
        <v>52.11</v>
      </c>
      <c r="N47" s="3">
        <v>96.04</v>
      </c>
      <c r="O47" s="2" t="s">
        <v>129</v>
      </c>
      <c r="P47" s="2" t="s">
        <v>218</v>
      </c>
      <c r="Q47" s="2" t="s">
        <v>131</v>
      </c>
      <c r="R47" s="2" t="s">
        <v>132</v>
      </c>
      <c r="S47" s="2" t="s">
        <v>1018</v>
      </c>
      <c r="T47" s="2" t="s">
        <v>132</v>
      </c>
      <c r="U47" s="2" t="s">
        <v>315</v>
      </c>
      <c r="V47" s="2" t="s">
        <v>1019</v>
      </c>
      <c r="W47" s="2" t="s">
        <v>136</v>
      </c>
      <c r="X47" s="2" t="s">
        <v>132</v>
      </c>
      <c r="Y47" s="2" t="s">
        <v>783</v>
      </c>
      <c r="Z47" s="4">
        <v>422</v>
      </c>
      <c r="AA47" s="4">
        <f>=ROUNDDOWN(24.8235294117647,0)</f>
      </c>
      <c r="AB47" s="5">
        <v>17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152</v>
      </c>
      <c r="AQ47" s="8">
        <v>9327.32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 t="s">
        <v>132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152</v>
      </c>
      <c r="BK47" s="8">
        <v>9327.32</v>
      </c>
      <c r="BL47" s="2" t="s">
        <v>1020</v>
      </c>
      <c r="BM47" s="7">
        <v>1</v>
      </c>
      <c r="BN47" s="7">
        <v>1</v>
      </c>
      <c r="BO47" s="4">
        <v>51</v>
      </c>
      <c r="BP47" s="8">
        <v>2971.77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785</v>
      </c>
      <c r="BY47" s="2" t="s">
        <v>143</v>
      </c>
      <c r="BZ47" s="2" t="s">
        <v>132</v>
      </c>
      <c r="CA47" s="4"/>
      <c r="CB47" s="8"/>
      <c r="CC47" s="4"/>
      <c r="CD47" s="8"/>
      <c r="CE47" s="7"/>
      <c r="CF47" s="7"/>
      <c r="CG47" s="2" t="s">
        <v>141</v>
      </c>
      <c r="CH47" s="2" t="s">
        <v>129</v>
      </c>
      <c r="CI47" s="2" t="s">
        <v>786</v>
      </c>
      <c r="CJ47" s="2" t="s">
        <v>1021</v>
      </c>
      <c r="CK47" s="2" t="s">
        <v>143</v>
      </c>
      <c r="CL47" s="2" t="s">
        <v>132</v>
      </c>
      <c r="CM47" s="4">
        <v>60</v>
      </c>
      <c r="CN47" s="8">
        <v>3864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788</v>
      </c>
      <c r="CV47" s="2" t="s">
        <v>1022</v>
      </c>
      <c r="CW47" s="2" t="s">
        <v>143</v>
      </c>
      <c r="CX47" s="2" t="s">
        <v>132</v>
      </c>
      <c r="CY47" s="4">
        <v>5</v>
      </c>
      <c r="CZ47" s="8">
        <v>260.55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790</v>
      </c>
      <c r="DH47" s="2" t="s">
        <v>1023</v>
      </c>
      <c r="DI47" s="2" t="s">
        <v>143</v>
      </c>
      <c r="DJ47" s="2" t="s">
        <v>132</v>
      </c>
      <c r="DK47" s="4">
        <v>26</v>
      </c>
      <c r="DL47" s="8">
        <v>1673.62</v>
      </c>
      <c r="DM47" s="4"/>
      <c r="DN47" s="8"/>
      <c r="DO47" s="7"/>
      <c r="DP47" s="7"/>
      <c r="DQ47" s="2" t="s">
        <v>141</v>
      </c>
      <c r="DR47" s="2" t="s">
        <v>129</v>
      </c>
      <c r="DS47" s="2" t="s">
        <v>1024</v>
      </c>
      <c r="DT47" s="2" t="s">
        <v>1025</v>
      </c>
      <c r="DU47" s="2" t="s">
        <v>143</v>
      </c>
      <c r="DV47" s="2" t="s">
        <v>132</v>
      </c>
      <c r="DW47" s="4">
        <v>1</v>
      </c>
      <c r="DX47" s="8">
        <v>71.5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794</v>
      </c>
      <c r="EF47" s="2" t="s">
        <v>1026</v>
      </c>
      <c r="EG47" s="2" t="s">
        <v>143</v>
      </c>
      <c r="EH47" s="2" t="s">
        <v>132</v>
      </c>
      <c r="EI47" s="4">
        <v>1</v>
      </c>
      <c r="EJ47" s="8">
        <v>69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790</v>
      </c>
      <c r="ER47" s="2" t="s">
        <v>1027</v>
      </c>
      <c r="ES47" s="2" t="s">
        <v>143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129</v>
      </c>
      <c r="FC47" s="2" t="s">
        <v>790</v>
      </c>
      <c r="FD47" s="2" t="s">
        <v>1028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129</v>
      </c>
      <c r="FO47" s="2" t="s">
        <v>156</v>
      </c>
      <c r="FP47" s="2" t="s">
        <v>449</v>
      </c>
      <c r="FQ47" s="2" t="s">
        <v>143</v>
      </c>
      <c r="FR47" s="2" t="s">
        <v>132</v>
      </c>
      <c r="FS47" s="4"/>
      <c r="FT47" s="8"/>
      <c r="FU47" s="4"/>
      <c r="FV47" s="8"/>
      <c r="FW47" s="7"/>
      <c r="FX47" s="7"/>
      <c r="FY47" s="2" t="s">
        <v>141</v>
      </c>
      <c r="FZ47" s="2" t="s">
        <v>129</v>
      </c>
      <c r="GA47" s="2" t="s">
        <v>799</v>
      </c>
      <c r="GB47" s="2" t="s">
        <v>1029</v>
      </c>
      <c r="GC47" s="2" t="s">
        <v>143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176</v>
      </c>
      <c r="GM47" s="2" t="s">
        <v>801</v>
      </c>
      <c r="GN47" s="2" t="s">
        <v>802</v>
      </c>
      <c r="GO47" s="2" t="s">
        <v>143</v>
      </c>
      <c r="GP47" s="2" t="s">
        <v>132</v>
      </c>
      <c r="GQ47" s="4">
        <v>5</v>
      </c>
      <c r="GR47" s="8">
        <v>260.55</v>
      </c>
      <c r="GS47" s="4"/>
      <c r="GT47" s="8"/>
      <c r="GU47" s="7"/>
      <c r="GV47" s="7"/>
      <c r="GW47" s="2" t="s">
        <v>141</v>
      </c>
      <c r="GX47" s="2" t="s">
        <v>129</v>
      </c>
      <c r="GY47" s="2" t="s">
        <v>332</v>
      </c>
      <c r="GZ47" s="2" t="s">
        <v>273</v>
      </c>
      <c r="HA47" s="2" t="s">
        <v>143</v>
      </c>
      <c r="HB47" s="2" t="s">
        <v>132</v>
      </c>
      <c r="HC47" s="4"/>
      <c r="HD47" s="8"/>
      <c r="HE47" s="4"/>
      <c r="HF47" s="8"/>
      <c r="HG47" s="7"/>
      <c r="HH47" s="7"/>
      <c r="HI47" s="2" t="s">
        <v>141</v>
      </c>
      <c r="HJ47" s="2" t="s">
        <v>129</v>
      </c>
      <c r="HK47" s="2" t="s">
        <v>1030</v>
      </c>
      <c r="HL47" s="2" t="s">
        <v>1031</v>
      </c>
      <c r="HM47" s="2" t="s">
        <v>143</v>
      </c>
      <c r="HN47" s="2" t="s">
        <v>132</v>
      </c>
      <c r="HO47" s="4">
        <v>1</v>
      </c>
      <c r="HP47" s="8">
        <v>52.11</v>
      </c>
      <c r="HQ47" s="4"/>
      <c r="HR47" s="8"/>
      <c r="HS47" s="7"/>
      <c r="HT47" s="7"/>
      <c r="HU47" s="2" t="s">
        <v>141</v>
      </c>
      <c r="HV47" s="2" t="s">
        <v>129</v>
      </c>
      <c r="HW47" s="2" t="s">
        <v>335</v>
      </c>
      <c r="HX47" s="2" t="s">
        <v>1032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165</v>
      </c>
      <c r="IH47" s="2" t="s">
        <v>129</v>
      </c>
      <c r="II47" s="2" t="s">
        <v>132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166</v>
      </c>
      <c r="IT47" s="2" t="s">
        <v>129</v>
      </c>
      <c r="IU47" s="2" t="s">
        <v>132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167</v>
      </c>
      <c r="JH47" s="2" t="s">
        <v>132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338</v>
      </c>
      <c r="JT47" s="2" t="s">
        <v>1033</v>
      </c>
      <c r="JU47" s="2" t="s">
        <v>143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810</v>
      </c>
      <c r="KF47" s="2" t="s">
        <v>901</v>
      </c>
      <c r="KG47" s="2" t="s">
        <v>143</v>
      </c>
      <c r="KH47" s="2" t="s">
        <v>132</v>
      </c>
      <c r="KI47" s="4">
        <v>2</v>
      </c>
      <c r="KJ47" s="8">
        <v>104.22</v>
      </c>
      <c r="KK47" s="4"/>
      <c r="KL47" s="8"/>
      <c r="KM47" s="7"/>
      <c r="KN47" s="7"/>
      <c r="KO47" s="2" t="s">
        <v>141</v>
      </c>
      <c r="KP47" s="2" t="s">
        <v>129</v>
      </c>
      <c r="KQ47" s="2" t="s">
        <v>790</v>
      </c>
      <c r="KR47" s="2" t="s">
        <v>1034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172</v>
      </c>
      <c r="LB47" s="2" t="s">
        <v>129</v>
      </c>
      <c r="LC47" s="2" t="s">
        <v>132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164</v>
      </c>
      <c r="LN47" s="2" t="s">
        <v>129</v>
      </c>
      <c r="LO47" s="2" t="s">
        <v>132</v>
      </c>
      <c r="LP47" s="2" t="s">
        <v>132</v>
      </c>
      <c r="LQ47" s="2" t="s">
        <v>143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176</v>
      </c>
      <c r="MM47" s="2" t="s">
        <v>813</v>
      </c>
      <c r="MN47" s="2" t="s">
        <v>1035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172</v>
      </c>
      <c r="MX47" s="2" t="s">
        <v>129</v>
      </c>
      <c r="MY47" s="2" t="s">
        <v>132</v>
      </c>
      <c r="MZ47" s="2" t="s">
        <v>132</v>
      </c>
      <c r="NA47" s="2" t="s">
        <v>143</v>
      </c>
      <c r="NB47" s="2" t="s">
        <v>132</v>
      </c>
      <c r="NC47" s="4"/>
      <c r="ND47" s="8"/>
      <c r="NE47" s="4"/>
      <c r="NF47" s="8"/>
      <c r="NG47" s="7"/>
      <c r="NH47" s="7"/>
      <c r="NI47" s="2" t="s">
        <v>172</v>
      </c>
      <c r="NJ47" s="2" t="s">
        <v>129</v>
      </c>
      <c r="NK47" s="2" t="s">
        <v>132</v>
      </c>
      <c r="NL47" s="2" t="s">
        <v>132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172</v>
      </c>
      <c r="OH47" s="2" t="s">
        <v>129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172</v>
      </c>
      <c r="OT47" s="2" t="s">
        <v>176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165</v>
      </c>
      <c r="PF47" s="2" t="s">
        <v>129</v>
      </c>
      <c r="PG47" s="2" t="s">
        <v>1036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176</v>
      </c>
      <c r="PS47" s="2" t="s">
        <v>212</v>
      </c>
      <c r="PT47" s="2" t="s">
        <v>1037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176</v>
      </c>
      <c r="QQ47" s="2" t="s">
        <v>815</v>
      </c>
      <c r="QR47" s="2" t="s">
        <v>1038</v>
      </c>
      <c r="QS47" s="2" t="s">
        <v>143</v>
      </c>
      <c r="QT47" s="2" t="s">
        <v>132</v>
      </c>
      <c r="QU47" s="4"/>
      <c r="QV47" s="8"/>
      <c r="QW47" s="4"/>
      <c r="QX47" s="8"/>
      <c r="QY47" s="7"/>
      <c r="QZ47" s="7"/>
      <c r="RA47" s="2" t="s">
        <v>817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178</v>
      </c>
      <c r="RG47" s="4"/>
      <c r="RH47" s="8"/>
      <c r="RI47" s="4"/>
      <c r="RJ47" s="8"/>
      <c r="RK47" s="7"/>
      <c r="RL47" s="7"/>
      <c r="RM47" s="2" t="s">
        <v>141</v>
      </c>
      <c r="RN47" s="2" t="s">
        <v>176</v>
      </c>
      <c r="RO47" s="2" t="s">
        <v>1039</v>
      </c>
      <c r="RP47" s="2" t="s">
        <v>344</v>
      </c>
      <c r="RQ47" s="2" t="s">
        <v>143</v>
      </c>
      <c r="RR47" s="2" t="s">
        <v>132</v>
      </c>
    </row>
    <row r="48">
      <c r="A48" s="2" t="s">
        <v>1040</v>
      </c>
      <c r="B48" s="2" t="s">
        <v>121</v>
      </c>
      <c r="C48" s="2" t="s">
        <v>122</v>
      </c>
      <c r="D48" s="2" t="s">
        <v>958</v>
      </c>
      <c r="E48" s="2" t="s">
        <v>959</v>
      </c>
      <c r="F48" s="2" t="s">
        <v>1041</v>
      </c>
      <c r="G48" s="2" t="s">
        <v>1041</v>
      </c>
      <c r="H48" s="2" t="s">
        <v>1041</v>
      </c>
      <c r="I48" s="2" t="s">
        <v>1042</v>
      </c>
      <c r="J48" s="2" t="s">
        <v>127</v>
      </c>
      <c r="K48" s="2" t="s">
        <v>1043</v>
      </c>
      <c r="L48" s="3">
        <v>63.6</v>
      </c>
      <c r="M48" s="3">
        <v>66.78</v>
      </c>
      <c r="N48" s="3">
        <v>124.94</v>
      </c>
      <c r="O48" s="2" t="s">
        <v>129</v>
      </c>
      <c r="P48" s="2" t="s">
        <v>218</v>
      </c>
      <c r="Q48" s="2" t="s">
        <v>131</v>
      </c>
      <c r="R48" s="2" t="s">
        <v>132</v>
      </c>
      <c r="S48" s="2" t="s">
        <v>1044</v>
      </c>
      <c r="T48" s="2" t="s">
        <v>132</v>
      </c>
      <c r="U48" s="2" t="s">
        <v>315</v>
      </c>
      <c r="V48" s="2" t="s">
        <v>846</v>
      </c>
      <c r="W48" s="2" t="s">
        <v>946</v>
      </c>
      <c r="X48" s="2" t="s">
        <v>132</v>
      </c>
      <c r="Y48" s="2" t="s">
        <v>1045</v>
      </c>
      <c r="Z48" s="4">
        <v>549</v>
      </c>
      <c r="AA48" s="4">
        <f>=ROUNDDOWN(49.9090909090909,0)</f>
      </c>
      <c r="AB48" s="5">
        <v>11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65</v>
      </c>
      <c r="AQ48" s="8">
        <v>4970.38</v>
      </c>
      <c r="AR48" s="4"/>
      <c r="AS48" s="8"/>
      <c r="AT48" s="7"/>
      <c r="AU48" s="7"/>
      <c r="AV48" s="4">
        <v>65</v>
      </c>
      <c r="AW48" s="8">
        <v>4970.38</v>
      </c>
      <c r="AX48" s="4"/>
      <c r="AY48" s="8"/>
      <c r="AZ48" s="7"/>
      <c r="BA48" s="7"/>
      <c r="BB48" s="7">
        <v>1</v>
      </c>
      <c r="BC48" s="4">
        <v>122</v>
      </c>
      <c r="BD48" s="8">
        <v>9456.54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0.5256</v>
      </c>
      <c r="BJ48" s="4">
        <v>65</v>
      </c>
      <c r="BK48" s="8">
        <v>4970.38</v>
      </c>
      <c r="BL48" s="2" t="s">
        <v>1046</v>
      </c>
      <c r="BM48" s="7">
        <v>1</v>
      </c>
      <c r="BN48" s="7">
        <v>1</v>
      </c>
      <c r="BO48" s="4">
        <v>28</v>
      </c>
      <c r="BP48" s="8">
        <v>2128.47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1047</v>
      </c>
      <c r="BY48" s="2" t="s">
        <v>143</v>
      </c>
      <c r="BZ48" s="2" t="s">
        <v>132</v>
      </c>
      <c r="CA48" s="4">
        <v>10</v>
      </c>
      <c r="CB48" s="8">
        <v>670.36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1048</v>
      </c>
      <c r="CJ48" s="2" t="s">
        <v>1049</v>
      </c>
      <c r="CK48" s="2" t="s">
        <v>143</v>
      </c>
      <c r="CL48" s="2" t="s">
        <v>132</v>
      </c>
      <c r="CM48" s="4">
        <v>11</v>
      </c>
      <c r="CN48" s="8">
        <v>868.01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1050</v>
      </c>
      <c r="CV48" s="2" t="s">
        <v>1051</v>
      </c>
      <c r="CW48" s="2" t="s">
        <v>143</v>
      </c>
      <c r="CX48" s="2" t="s">
        <v>132</v>
      </c>
      <c r="CY48" s="4">
        <v>3</v>
      </c>
      <c r="CZ48" s="8">
        <v>223.04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1052</v>
      </c>
      <c r="DH48" s="2" t="s">
        <v>1053</v>
      </c>
      <c r="DI48" s="2" t="s">
        <v>143</v>
      </c>
      <c r="DJ48" s="2" t="s">
        <v>132</v>
      </c>
      <c r="DK48" s="4">
        <v>6</v>
      </c>
      <c r="DL48" s="8">
        <v>443.76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792</v>
      </c>
      <c r="DT48" s="2" t="s">
        <v>1054</v>
      </c>
      <c r="DU48" s="2" t="s">
        <v>143</v>
      </c>
      <c r="DV48" s="2" t="s">
        <v>132</v>
      </c>
      <c r="DW48" s="4"/>
      <c r="DX48" s="8"/>
      <c r="DY48" s="4"/>
      <c r="DZ48" s="8"/>
      <c r="EA48" s="7"/>
      <c r="EB48" s="7"/>
      <c r="EC48" s="2" t="s">
        <v>141</v>
      </c>
      <c r="ED48" s="2" t="s">
        <v>176</v>
      </c>
      <c r="EE48" s="2" t="s">
        <v>1055</v>
      </c>
      <c r="EF48" s="2" t="s">
        <v>998</v>
      </c>
      <c r="EG48" s="2" t="s">
        <v>143</v>
      </c>
      <c r="EH48" s="2" t="s">
        <v>132</v>
      </c>
      <c r="EI48" s="4">
        <v>2</v>
      </c>
      <c r="EJ48" s="8">
        <v>170.4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1056</v>
      </c>
      <c r="ER48" s="2" t="s">
        <v>1057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1058</v>
      </c>
      <c r="FD48" s="2" t="s">
        <v>1059</v>
      </c>
      <c r="FE48" s="2" t="s">
        <v>143</v>
      </c>
      <c r="FF48" s="2" t="s">
        <v>132</v>
      </c>
      <c r="FG48" s="4">
        <v>2</v>
      </c>
      <c r="FH48" s="8">
        <v>144.24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156</v>
      </c>
      <c r="FP48" s="2" t="s">
        <v>610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129</v>
      </c>
      <c r="GA48" s="2" t="s">
        <v>1060</v>
      </c>
      <c r="GB48" s="2" t="s">
        <v>1061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176</v>
      </c>
      <c r="GM48" s="2" t="s">
        <v>998</v>
      </c>
      <c r="GN48" s="2" t="s">
        <v>1062</v>
      </c>
      <c r="GO48" s="2" t="s">
        <v>143</v>
      </c>
      <c r="GP48" s="2" t="s">
        <v>132</v>
      </c>
      <c r="GQ48" s="4"/>
      <c r="GR48" s="8"/>
      <c r="GS48" s="4"/>
      <c r="GT48" s="8"/>
      <c r="GU48" s="7"/>
      <c r="GV48" s="7"/>
      <c r="GW48" s="2" t="s">
        <v>141</v>
      </c>
      <c r="GX48" s="2" t="s">
        <v>129</v>
      </c>
      <c r="GY48" s="2" t="s">
        <v>162</v>
      </c>
      <c r="GZ48" s="2" t="s">
        <v>132</v>
      </c>
      <c r="HA48" s="2" t="s">
        <v>143</v>
      </c>
      <c r="HB48" s="2" t="s">
        <v>132</v>
      </c>
      <c r="HC48" s="4">
        <v>1</v>
      </c>
      <c r="HD48" s="8">
        <v>72.12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1030</v>
      </c>
      <c r="HL48" s="2" t="s">
        <v>1063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297</v>
      </c>
      <c r="HX48" s="2" t="s">
        <v>132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165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166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>
        <v>2</v>
      </c>
      <c r="IZ48" s="8">
        <v>249.98</v>
      </c>
      <c r="JA48" s="4"/>
      <c r="JB48" s="8"/>
      <c r="JC48" s="7"/>
      <c r="JD48" s="7"/>
      <c r="JE48" s="2" t="s">
        <v>141</v>
      </c>
      <c r="JF48" s="2" t="s">
        <v>129</v>
      </c>
      <c r="JG48" s="2" t="s">
        <v>1064</v>
      </c>
      <c r="JH48" s="2" t="s">
        <v>1065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1001</v>
      </c>
      <c r="JT48" s="2" t="s">
        <v>1066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1067</v>
      </c>
      <c r="KF48" s="2" t="s">
        <v>582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141</v>
      </c>
      <c r="KP48" s="2" t="s">
        <v>129</v>
      </c>
      <c r="KQ48" s="2" t="s">
        <v>1003</v>
      </c>
      <c r="KR48" s="2" t="s">
        <v>132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164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173</v>
      </c>
      <c r="MM48" s="2" t="s">
        <v>1068</v>
      </c>
      <c r="MN48" s="2" t="s">
        <v>1060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172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172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172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172</v>
      </c>
      <c r="OT48" s="2" t="s">
        <v>176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165</v>
      </c>
      <c r="PF48" s="2" t="s">
        <v>129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176</v>
      </c>
      <c r="PS48" s="2" t="s">
        <v>212</v>
      </c>
      <c r="PT48" s="2" t="s">
        <v>591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176</v>
      </c>
      <c r="QQ48" s="2" t="s">
        <v>1007</v>
      </c>
      <c r="QR48" s="2" t="s">
        <v>864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817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178</v>
      </c>
      <c r="RG48" s="4"/>
      <c r="RH48" s="8"/>
      <c r="RI48" s="4"/>
      <c r="RJ48" s="8"/>
      <c r="RK48" s="7"/>
      <c r="RL48" s="7"/>
      <c r="RM48" s="2" t="s">
        <v>141</v>
      </c>
      <c r="RN48" s="2" t="s">
        <v>176</v>
      </c>
      <c r="RO48" s="2" t="s">
        <v>1069</v>
      </c>
      <c r="RP48" s="2" t="s">
        <v>1070</v>
      </c>
      <c r="RQ48" s="2" t="s">
        <v>143</v>
      </c>
      <c r="RR48" s="2" t="s">
        <v>132</v>
      </c>
    </row>
    <row r="49">
      <c r="A49" s="2" t="s">
        <v>1071</v>
      </c>
      <c r="B49" s="2" t="s">
        <v>121</v>
      </c>
      <c r="C49" s="2" t="s">
        <v>122</v>
      </c>
      <c r="D49" s="2" t="s">
        <v>958</v>
      </c>
      <c r="E49" s="2" t="s">
        <v>959</v>
      </c>
      <c r="F49" s="2" t="s">
        <v>1041</v>
      </c>
      <c r="G49" s="2" t="s">
        <v>1041</v>
      </c>
      <c r="H49" s="2" t="s">
        <v>1041</v>
      </c>
      <c r="I49" s="2" t="s">
        <v>1042</v>
      </c>
      <c r="J49" s="2" t="s">
        <v>127</v>
      </c>
      <c r="K49" s="2" t="s">
        <v>374</v>
      </c>
      <c r="L49" s="3">
        <v>67.34</v>
      </c>
      <c r="M49" s="3">
        <v>70.71</v>
      </c>
      <c r="N49" s="3">
        <v>124.94</v>
      </c>
      <c r="O49" s="2" t="s">
        <v>129</v>
      </c>
      <c r="P49" s="2" t="s">
        <v>347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315</v>
      </c>
      <c r="V49" s="2" t="s">
        <v>846</v>
      </c>
      <c r="W49" s="2" t="s">
        <v>946</v>
      </c>
      <c r="X49" s="2" t="s">
        <v>245</v>
      </c>
      <c r="Y49" s="2" t="s">
        <v>965</v>
      </c>
      <c r="Z49" s="4">
        <v>109</v>
      </c>
      <c r="AA49" s="4">
        <f>=ROUNDDOWN(21.8,0)</f>
      </c>
      <c r="AB49" s="5">
        <v>5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37</v>
      </c>
      <c r="AQ49" s="8">
        <v>2896.26</v>
      </c>
      <c r="AR49" s="4"/>
      <c r="AS49" s="8"/>
      <c r="AT49" s="7"/>
      <c r="AU49" s="7"/>
      <c r="AV49" s="4">
        <v>37</v>
      </c>
      <c r="AW49" s="8">
        <v>2896.26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0.3063</v>
      </c>
      <c r="BJ49" s="4">
        <v>37</v>
      </c>
      <c r="BK49" s="8">
        <v>2896.26</v>
      </c>
      <c r="BL49" s="2" t="s">
        <v>1072</v>
      </c>
      <c r="BM49" s="7">
        <v>1</v>
      </c>
      <c r="BN49" s="7">
        <v>1</v>
      </c>
      <c r="BO49" s="4">
        <v>14</v>
      </c>
      <c r="BP49" s="8">
        <v>1118.56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204</v>
      </c>
      <c r="BY49" s="2" t="s">
        <v>143</v>
      </c>
      <c r="BZ49" s="2" t="s">
        <v>132</v>
      </c>
      <c r="CA49" s="4">
        <v>5</v>
      </c>
      <c r="CB49" s="8">
        <v>333.07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766</v>
      </c>
      <c r="CJ49" s="2" t="s">
        <v>333</v>
      </c>
      <c r="CK49" s="2" t="s">
        <v>143</v>
      </c>
      <c r="CL49" s="2" t="s">
        <v>132</v>
      </c>
      <c r="CM49" s="4">
        <v>5</v>
      </c>
      <c r="CN49" s="8">
        <v>394.55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730</v>
      </c>
      <c r="CV49" s="2" t="s">
        <v>1073</v>
      </c>
      <c r="CW49" s="2" t="s">
        <v>143</v>
      </c>
      <c r="CX49" s="2" t="s">
        <v>132</v>
      </c>
      <c r="CY49" s="4"/>
      <c r="CZ49" s="8"/>
      <c r="DA49" s="4"/>
      <c r="DB49" s="8"/>
      <c r="DC49" s="7"/>
      <c r="DD49" s="7"/>
      <c r="DE49" s="2" t="s">
        <v>141</v>
      </c>
      <c r="DF49" s="2" t="s">
        <v>129</v>
      </c>
      <c r="DG49" s="2" t="s">
        <v>965</v>
      </c>
      <c r="DH49" s="2" t="s">
        <v>828</v>
      </c>
      <c r="DI49" s="2" t="s">
        <v>143</v>
      </c>
      <c r="DJ49" s="2" t="s">
        <v>132</v>
      </c>
      <c r="DK49" s="4">
        <v>2</v>
      </c>
      <c r="DL49" s="8">
        <v>164.98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154</v>
      </c>
      <c r="DT49" s="2" t="s">
        <v>766</v>
      </c>
      <c r="DU49" s="2" t="s">
        <v>143</v>
      </c>
      <c r="DV49" s="2" t="s">
        <v>132</v>
      </c>
      <c r="DW49" s="4">
        <v>3</v>
      </c>
      <c r="DX49" s="8">
        <v>263.97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225</v>
      </c>
      <c r="EF49" s="2" t="s">
        <v>476</v>
      </c>
      <c r="EG49" s="2" t="s">
        <v>143</v>
      </c>
      <c r="EH49" s="2" t="s">
        <v>132</v>
      </c>
      <c r="EI49" s="4">
        <v>1</v>
      </c>
      <c r="EJ49" s="8">
        <v>85.2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574</v>
      </c>
      <c r="ER49" s="2" t="s">
        <v>202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141</v>
      </c>
      <c r="FB49" s="2" t="s">
        <v>129</v>
      </c>
      <c r="FC49" s="2" t="s">
        <v>970</v>
      </c>
      <c r="FD49" s="2" t="s">
        <v>160</v>
      </c>
      <c r="FE49" s="2" t="s">
        <v>143</v>
      </c>
      <c r="FF49" s="2" t="s">
        <v>132</v>
      </c>
      <c r="FG49" s="4">
        <v>1</v>
      </c>
      <c r="FH49" s="8">
        <v>76.36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156</v>
      </c>
      <c r="FP49" s="2" t="s">
        <v>610</v>
      </c>
      <c r="FQ49" s="2" t="s">
        <v>143</v>
      </c>
      <c r="FR49" s="2" t="s">
        <v>132</v>
      </c>
      <c r="FS49" s="4">
        <v>1</v>
      </c>
      <c r="FT49" s="8">
        <v>82.49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158</v>
      </c>
      <c r="GB49" s="2" t="s">
        <v>1074</v>
      </c>
      <c r="GC49" s="2" t="s">
        <v>143</v>
      </c>
      <c r="GD49" s="2" t="s">
        <v>132</v>
      </c>
      <c r="GE49" s="4">
        <v>2</v>
      </c>
      <c r="GF49" s="8">
        <v>164.98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204</v>
      </c>
      <c r="GN49" s="2" t="s">
        <v>360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162</v>
      </c>
      <c r="GZ49" s="2" t="s">
        <v>132</v>
      </c>
      <c r="HA49" s="2" t="s">
        <v>143</v>
      </c>
      <c r="HB49" s="2" t="s">
        <v>132</v>
      </c>
      <c r="HC49" s="4"/>
      <c r="HD49" s="8"/>
      <c r="HE49" s="4"/>
      <c r="HF49" s="8"/>
      <c r="HG49" s="7"/>
      <c r="HH49" s="7"/>
      <c r="HI49" s="2" t="s">
        <v>141</v>
      </c>
      <c r="HJ49" s="2" t="s">
        <v>129</v>
      </c>
      <c r="HK49" s="2" t="s">
        <v>386</v>
      </c>
      <c r="HL49" s="2" t="s">
        <v>132</v>
      </c>
      <c r="HM49" s="2" t="s">
        <v>143</v>
      </c>
      <c r="HN49" s="2" t="s">
        <v>132</v>
      </c>
      <c r="HO49" s="4">
        <v>3</v>
      </c>
      <c r="HP49" s="8">
        <v>212.1</v>
      </c>
      <c r="HQ49" s="4"/>
      <c r="HR49" s="8"/>
      <c r="HS49" s="7"/>
      <c r="HT49" s="7"/>
      <c r="HU49" s="2" t="s">
        <v>141</v>
      </c>
      <c r="HV49" s="2" t="s">
        <v>129</v>
      </c>
      <c r="HW49" s="2" t="s">
        <v>651</v>
      </c>
      <c r="HX49" s="2" t="s">
        <v>475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165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166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167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974</v>
      </c>
      <c r="JT49" s="2" t="s">
        <v>132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734</v>
      </c>
      <c r="KF49" s="2" t="s">
        <v>132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141</v>
      </c>
      <c r="KP49" s="2" t="s">
        <v>129</v>
      </c>
      <c r="KQ49" s="2" t="s">
        <v>1075</v>
      </c>
      <c r="KR49" s="2" t="s">
        <v>1076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172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173</v>
      </c>
      <c r="MM49" s="2" t="s">
        <v>740</v>
      </c>
      <c r="MN49" s="2" t="s">
        <v>1077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172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172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175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172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172</v>
      </c>
      <c r="OT49" s="2" t="s">
        <v>176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165</v>
      </c>
      <c r="PF49" s="2" t="s">
        <v>129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176</v>
      </c>
      <c r="PS49" s="2" t="s">
        <v>525</v>
      </c>
      <c r="PT49" s="2" t="s">
        <v>1078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165</v>
      </c>
      <c r="QP49" s="2" t="s">
        <v>176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172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178</v>
      </c>
      <c r="RG49" s="4"/>
      <c r="RH49" s="8"/>
      <c r="RI49" s="4"/>
      <c r="RJ49" s="8"/>
      <c r="RK49" s="7"/>
      <c r="RL49" s="7"/>
      <c r="RM49" s="2" t="s">
        <v>141</v>
      </c>
      <c r="RN49" s="2" t="s">
        <v>176</v>
      </c>
      <c r="RO49" s="2" t="s">
        <v>574</v>
      </c>
      <c r="RP49" s="2" t="s">
        <v>1079</v>
      </c>
      <c r="RQ49" s="2" t="s">
        <v>143</v>
      </c>
      <c r="RR49" s="2" t="s">
        <v>132</v>
      </c>
    </row>
    <row r="50">
      <c r="A50" s="2" t="s">
        <v>1080</v>
      </c>
      <c r="B50" s="2" t="s">
        <v>121</v>
      </c>
      <c r="C50" s="2" t="s">
        <v>122</v>
      </c>
      <c r="D50" s="2" t="s">
        <v>958</v>
      </c>
      <c r="E50" s="2" t="s">
        <v>959</v>
      </c>
      <c r="F50" s="2" t="s">
        <v>1041</v>
      </c>
      <c r="G50" s="2" t="s">
        <v>1041</v>
      </c>
      <c r="H50" s="2" t="s">
        <v>1041</v>
      </c>
      <c r="I50" s="2" t="s">
        <v>1042</v>
      </c>
      <c r="J50" s="2" t="s">
        <v>127</v>
      </c>
      <c r="K50" s="2" t="s">
        <v>313</v>
      </c>
      <c r="L50" s="3">
        <v>63.6</v>
      </c>
      <c r="M50" s="3">
        <v>66.78</v>
      </c>
      <c r="N50" s="3">
        <v>124.94</v>
      </c>
      <c r="O50" s="2" t="s">
        <v>129</v>
      </c>
      <c r="P50" s="2" t="s">
        <v>347</v>
      </c>
      <c r="Q50" s="2" t="s">
        <v>131</v>
      </c>
      <c r="R50" s="2" t="s">
        <v>132</v>
      </c>
      <c r="S50" s="2" t="s">
        <v>1081</v>
      </c>
      <c r="T50" s="2" t="s">
        <v>132</v>
      </c>
      <c r="U50" s="2" t="s">
        <v>315</v>
      </c>
      <c r="V50" s="2" t="s">
        <v>846</v>
      </c>
      <c r="W50" s="2" t="s">
        <v>946</v>
      </c>
      <c r="X50" s="2" t="s">
        <v>132</v>
      </c>
      <c r="Y50" s="2" t="s">
        <v>1082</v>
      </c>
      <c r="Z50" s="4">
        <v>140</v>
      </c>
      <c r="AA50" s="4">
        <f>=ROUNDDOWN(35,0)</f>
      </c>
      <c r="AB50" s="5">
        <v>4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20</v>
      </c>
      <c r="AQ50" s="8">
        <v>1589.9</v>
      </c>
      <c r="AR50" s="4"/>
      <c r="AS50" s="8"/>
      <c r="AT50" s="7"/>
      <c r="AU50" s="7"/>
      <c r="AV50" s="4">
        <v>20</v>
      </c>
      <c r="AW50" s="8">
        <v>1589.9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0.1681</v>
      </c>
      <c r="BJ50" s="4">
        <v>20</v>
      </c>
      <c r="BK50" s="8">
        <v>1589.9</v>
      </c>
      <c r="BL50" s="2" t="s">
        <v>1083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1084</v>
      </c>
      <c r="BY50" s="2" t="s">
        <v>143</v>
      </c>
      <c r="BZ50" s="2" t="s">
        <v>132</v>
      </c>
      <c r="CA50" s="4">
        <v>2</v>
      </c>
      <c r="CB50" s="8">
        <v>140.24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1048</v>
      </c>
      <c r="CJ50" s="2" t="s">
        <v>1085</v>
      </c>
      <c r="CK50" s="2" t="s">
        <v>143</v>
      </c>
      <c r="CL50" s="2" t="s">
        <v>132</v>
      </c>
      <c r="CM50" s="4">
        <v>13</v>
      </c>
      <c r="CN50" s="8">
        <v>1025.83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1086</v>
      </c>
      <c r="CV50" s="2" t="s">
        <v>1087</v>
      </c>
      <c r="CW50" s="2" t="s">
        <v>143</v>
      </c>
      <c r="CX50" s="2" t="s">
        <v>132</v>
      </c>
      <c r="CY50" s="4">
        <v>1</v>
      </c>
      <c r="CZ50" s="8">
        <v>99.05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1052</v>
      </c>
      <c r="DH50" s="2" t="s">
        <v>1088</v>
      </c>
      <c r="DI50" s="2" t="s">
        <v>143</v>
      </c>
      <c r="DJ50" s="2" t="s">
        <v>132</v>
      </c>
      <c r="DK50" s="4"/>
      <c r="DL50" s="8"/>
      <c r="DM50" s="4"/>
      <c r="DN50" s="8"/>
      <c r="DO50" s="7"/>
      <c r="DP50" s="7"/>
      <c r="DQ50" s="2" t="s">
        <v>141</v>
      </c>
      <c r="DR50" s="2" t="s">
        <v>129</v>
      </c>
      <c r="DS50" s="2" t="s">
        <v>1024</v>
      </c>
      <c r="DT50" s="2" t="s">
        <v>1089</v>
      </c>
      <c r="DU50" s="2" t="s">
        <v>143</v>
      </c>
      <c r="DV50" s="2" t="s">
        <v>132</v>
      </c>
      <c r="DW50" s="4">
        <v>3</v>
      </c>
      <c r="DX50" s="8">
        <v>258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1088</v>
      </c>
      <c r="EF50" s="2" t="s">
        <v>1090</v>
      </c>
      <c r="EG50" s="2" t="s">
        <v>143</v>
      </c>
      <c r="EH50" s="2" t="s">
        <v>132</v>
      </c>
      <c r="EI50" s="4"/>
      <c r="EJ50" s="8"/>
      <c r="EK50" s="4"/>
      <c r="EL50" s="8"/>
      <c r="EM50" s="7"/>
      <c r="EN50" s="7"/>
      <c r="EO50" s="2" t="s">
        <v>141</v>
      </c>
      <c r="EP50" s="2" t="s">
        <v>129</v>
      </c>
      <c r="EQ50" s="2" t="s">
        <v>1091</v>
      </c>
      <c r="ER50" s="2" t="s">
        <v>1092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1093</v>
      </c>
      <c r="FD50" s="2" t="s">
        <v>1056</v>
      </c>
      <c r="FE50" s="2" t="s">
        <v>143</v>
      </c>
      <c r="FF50" s="2" t="s">
        <v>132</v>
      </c>
      <c r="FG50" s="4"/>
      <c r="FH50" s="8"/>
      <c r="FI50" s="4"/>
      <c r="FJ50" s="8"/>
      <c r="FK50" s="7"/>
      <c r="FL50" s="7"/>
      <c r="FM50" s="2" t="s">
        <v>141</v>
      </c>
      <c r="FN50" s="2" t="s">
        <v>129</v>
      </c>
      <c r="FO50" s="2" t="s">
        <v>156</v>
      </c>
      <c r="FP50" s="2" t="s">
        <v>1094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129</v>
      </c>
      <c r="GA50" s="2" t="s">
        <v>1095</v>
      </c>
      <c r="GB50" s="2" t="s">
        <v>1096</v>
      </c>
      <c r="GC50" s="2" t="s">
        <v>143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176</v>
      </c>
      <c r="GM50" s="2" t="s">
        <v>1088</v>
      </c>
      <c r="GN50" s="2" t="s">
        <v>1097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162</v>
      </c>
      <c r="GZ50" s="2" t="s">
        <v>132</v>
      </c>
      <c r="HA50" s="2" t="s">
        <v>143</v>
      </c>
      <c r="HB50" s="2" t="s">
        <v>132</v>
      </c>
      <c r="HC50" s="4"/>
      <c r="HD50" s="8"/>
      <c r="HE50" s="4"/>
      <c r="HF50" s="8"/>
      <c r="HG50" s="7"/>
      <c r="HH50" s="7"/>
      <c r="HI50" s="2" t="s">
        <v>141</v>
      </c>
      <c r="HJ50" s="2" t="s">
        <v>129</v>
      </c>
      <c r="HK50" s="2" t="s">
        <v>1030</v>
      </c>
      <c r="HL50" s="2" t="s">
        <v>637</v>
      </c>
      <c r="HM50" s="2" t="s">
        <v>143</v>
      </c>
      <c r="HN50" s="2" t="s">
        <v>132</v>
      </c>
      <c r="HO50" s="4">
        <v>1</v>
      </c>
      <c r="HP50" s="8">
        <v>66.78</v>
      </c>
      <c r="HQ50" s="4"/>
      <c r="HR50" s="8"/>
      <c r="HS50" s="7"/>
      <c r="HT50" s="7"/>
      <c r="HU50" s="2" t="s">
        <v>141</v>
      </c>
      <c r="HV50" s="2" t="s">
        <v>129</v>
      </c>
      <c r="HW50" s="2" t="s">
        <v>297</v>
      </c>
      <c r="HX50" s="2" t="s">
        <v>669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165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166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/>
      <c r="IZ50" s="8"/>
      <c r="JA50" s="4"/>
      <c r="JB50" s="8"/>
      <c r="JC50" s="7"/>
      <c r="JD50" s="7"/>
      <c r="JE50" s="2" t="s">
        <v>141</v>
      </c>
      <c r="JF50" s="2" t="s">
        <v>129</v>
      </c>
      <c r="JG50" s="2" t="s">
        <v>1098</v>
      </c>
      <c r="JH50" s="2" t="s">
        <v>132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1086</v>
      </c>
      <c r="JT50" s="2" t="s">
        <v>1099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1086</v>
      </c>
      <c r="KF50" s="2" t="s">
        <v>1100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1086</v>
      </c>
      <c r="KR50" s="2" t="s">
        <v>1101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141</v>
      </c>
      <c r="ML50" s="2" t="s">
        <v>173</v>
      </c>
      <c r="MM50" s="2" t="s">
        <v>1102</v>
      </c>
      <c r="MN50" s="2" t="s">
        <v>324</v>
      </c>
      <c r="MO50" s="2" t="s">
        <v>143</v>
      </c>
      <c r="MP50" s="2" t="s">
        <v>132</v>
      </c>
      <c r="MQ50" s="4"/>
      <c r="MR50" s="8"/>
      <c r="MS50" s="4"/>
      <c r="MT50" s="8"/>
      <c r="MU50" s="7"/>
      <c r="MV50" s="7"/>
      <c r="MW50" s="2" t="s">
        <v>172</v>
      </c>
      <c r="MX50" s="2" t="s">
        <v>129</v>
      </c>
      <c r="MY50" s="2" t="s">
        <v>132</v>
      </c>
      <c r="MZ50" s="2" t="s">
        <v>132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172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172</v>
      </c>
      <c r="OH50" s="2" t="s">
        <v>129</v>
      </c>
      <c r="OI50" s="2" t="s">
        <v>132</v>
      </c>
      <c r="OJ50" s="2" t="s">
        <v>132</v>
      </c>
      <c r="OK50" s="2" t="s">
        <v>143</v>
      </c>
      <c r="OL50" s="2" t="s">
        <v>132</v>
      </c>
      <c r="OM50" s="4"/>
      <c r="ON50" s="8"/>
      <c r="OO50" s="4"/>
      <c r="OP50" s="8"/>
      <c r="OQ50" s="7"/>
      <c r="OR50" s="7"/>
      <c r="OS50" s="2" t="s">
        <v>172</v>
      </c>
      <c r="OT50" s="2" t="s">
        <v>176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165</v>
      </c>
      <c r="PF50" s="2" t="s">
        <v>129</v>
      </c>
      <c r="PG50" s="2" t="s">
        <v>132</v>
      </c>
      <c r="PH50" s="2" t="s">
        <v>132</v>
      </c>
      <c r="PI50" s="2" t="s">
        <v>143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176</v>
      </c>
      <c r="PS50" s="2" t="s">
        <v>375</v>
      </c>
      <c r="PT50" s="2" t="s">
        <v>1103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176</v>
      </c>
      <c r="QQ50" s="2" t="s">
        <v>1086</v>
      </c>
      <c r="QR50" s="2" t="s">
        <v>1104</v>
      </c>
      <c r="QS50" s="2" t="s">
        <v>143</v>
      </c>
      <c r="QT50" s="2" t="s">
        <v>132</v>
      </c>
      <c r="QU50" s="4"/>
      <c r="QV50" s="8"/>
      <c r="QW50" s="4"/>
      <c r="QX50" s="8"/>
      <c r="QY50" s="7"/>
      <c r="QZ50" s="7"/>
      <c r="RA50" s="2" t="s">
        <v>817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178</v>
      </c>
      <c r="RG50" s="4"/>
      <c r="RH50" s="8"/>
      <c r="RI50" s="4"/>
      <c r="RJ50" s="8"/>
      <c r="RK50" s="7"/>
      <c r="RL50" s="7"/>
      <c r="RM50" s="2" t="s">
        <v>141</v>
      </c>
      <c r="RN50" s="2" t="s">
        <v>176</v>
      </c>
      <c r="RO50" s="2" t="s">
        <v>1105</v>
      </c>
      <c r="RP50" s="2" t="s">
        <v>1106</v>
      </c>
      <c r="RQ50" s="2" t="s">
        <v>143</v>
      </c>
      <c r="RR50" s="2" t="s">
        <v>132</v>
      </c>
    </row>
    <row r="51">
      <c r="A51" s="2" t="s">
        <v>1107</v>
      </c>
      <c r="B51" s="2" t="s">
        <v>121</v>
      </c>
      <c r="C51" s="2" t="s">
        <v>122</v>
      </c>
      <c r="D51" s="2" t="s">
        <v>958</v>
      </c>
      <c r="E51" s="2" t="s">
        <v>959</v>
      </c>
      <c r="F51" s="2" t="s">
        <v>1108</v>
      </c>
      <c r="G51" s="2" t="s">
        <v>1108</v>
      </c>
      <c r="H51" s="2" t="s">
        <v>1108</v>
      </c>
      <c r="I51" s="2" t="s">
        <v>1109</v>
      </c>
      <c r="J51" s="2" t="s">
        <v>127</v>
      </c>
      <c r="K51" s="2" t="s">
        <v>1110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218</v>
      </c>
      <c r="Q51" s="2" t="s">
        <v>131</v>
      </c>
      <c r="R51" s="2" t="s">
        <v>132</v>
      </c>
      <c r="S51" s="2" t="s">
        <v>1111</v>
      </c>
      <c r="T51" s="2" t="s">
        <v>132</v>
      </c>
      <c r="U51" s="2" t="s">
        <v>315</v>
      </c>
      <c r="V51" s="2" t="s">
        <v>1019</v>
      </c>
      <c r="W51" s="2" t="s">
        <v>136</v>
      </c>
      <c r="X51" s="2" t="s">
        <v>132</v>
      </c>
      <c r="Y51" s="2" t="s">
        <v>585</v>
      </c>
      <c r="Z51" s="4">
        <v>203</v>
      </c>
      <c r="AA51" s="4">
        <f>=ROUNDDOWN(22.5555555555556,0)</f>
      </c>
      <c r="AB51" s="5">
        <v>9</v>
      </c>
      <c r="AC51" s="2" t="s">
        <v>966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69</v>
      </c>
      <c r="AQ51" s="8">
        <v>5076.82</v>
      </c>
      <c r="AR51" s="4"/>
      <c r="AS51" s="8"/>
      <c r="AT51" s="7"/>
      <c r="AU51" s="7"/>
      <c r="AV51" s="4">
        <v>69</v>
      </c>
      <c r="AW51" s="8">
        <v>5076.82</v>
      </c>
      <c r="AX51" s="4"/>
      <c r="AY51" s="8"/>
      <c r="AZ51" s="7"/>
      <c r="BA51" s="7"/>
      <c r="BB51" s="7">
        <v>1</v>
      </c>
      <c r="BC51" s="4">
        <v>69</v>
      </c>
      <c r="BD51" s="8">
        <v>5076.82</v>
      </c>
      <c r="BE51" s="4"/>
      <c r="BF51" s="8"/>
      <c r="BG51" s="7"/>
      <c r="BH51" s="7"/>
      <c r="BI51" s="7">
        <v>1</v>
      </c>
      <c r="BJ51" s="4">
        <v>69</v>
      </c>
      <c r="BK51" s="8">
        <v>5076.82</v>
      </c>
      <c r="BL51" s="2" t="s">
        <v>1112</v>
      </c>
      <c r="BM51" s="7">
        <v>1</v>
      </c>
      <c r="BN51" s="7">
        <v>1</v>
      </c>
      <c r="BO51" s="4">
        <v>9</v>
      </c>
      <c r="BP51" s="8">
        <v>655.26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493</v>
      </c>
      <c r="BY51" s="2" t="s">
        <v>143</v>
      </c>
      <c r="BZ51" s="2" t="s">
        <v>132</v>
      </c>
      <c r="CA51" s="4">
        <v>2</v>
      </c>
      <c r="CB51" s="8">
        <v>115.75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188</v>
      </c>
      <c r="CJ51" s="2" t="s">
        <v>1113</v>
      </c>
      <c r="CK51" s="2" t="s">
        <v>143</v>
      </c>
      <c r="CL51" s="2" t="s">
        <v>132</v>
      </c>
      <c r="CM51" s="4">
        <v>22</v>
      </c>
      <c r="CN51" s="8">
        <v>1604.02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894</v>
      </c>
      <c r="CV51" s="2" t="s">
        <v>1114</v>
      </c>
      <c r="CW51" s="2" t="s">
        <v>143</v>
      </c>
      <c r="CX51" s="2" t="s">
        <v>132</v>
      </c>
      <c r="CY51" s="4">
        <v>2</v>
      </c>
      <c r="CZ51" s="8">
        <v>180.08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1104</v>
      </c>
      <c r="DH51" s="2" t="s">
        <v>1115</v>
      </c>
      <c r="DI51" s="2" t="s">
        <v>143</v>
      </c>
      <c r="DJ51" s="2" t="s">
        <v>132</v>
      </c>
      <c r="DK51" s="4">
        <v>18</v>
      </c>
      <c r="DL51" s="8">
        <v>1331.28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1116</v>
      </c>
      <c r="DT51" s="2" t="s">
        <v>187</v>
      </c>
      <c r="DU51" s="2" t="s">
        <v>143</v>
      </c>
      <c r="DV51" s="2" t="s">
        <v>132</v>
      </c>
      <c r="DW51" s="4">
        <v>2</v>
      </c>
      <c r="DX51" s="8">
        <v>183.28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195</v>
      </c>
      <c r="EF51" s="2" t="s">
        <v>1117</v>
      </c>
      <c r="EG51" s="2" t="s">
        <v>143</v>
      </c>
      <c r="EH51" s="2" t="s">
        <v>132</v>
      </c>
      <c r="EI51" s="4">
        <v>2</v>
      </c>
      <c r="EJ51" s="8">
        <v>159.28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495</v>
      </c>
      <c r="ER51" s="2" t="s">
        <v>1118</v>
      </c>
      <c r="ES51" s="2" t="s">
        <v>143</v>
      </c>
      <c r="ET51" s="2" t="s">
        <v>132</v>
      </c>
      <c r="EU51" s="4">
        <v>1</v>
      </c>
      <c r="EV51" s="8">
        <v>99.99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1119</v>
      </c>
      <c r="FD51" s="2" t="s">
        <v>1120</v>
      </c>
      <c r="FE51" s="2" t="s">
        <v>143</v>
      </c>
      <c r="FF51" s="2" t="s">
        <v>132</v>
      </c>
      <c r="FG51" s="4">
        <v>1</v>
      </c>
      <c r="FH51" s="8">
        <v>65.56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156</v>
      </c>
      <c r="FP51" s="2" t="s">
        <v>1121</v>
      </c>
      <c r="FQ51" s="2" t="s">
        <v>143</v>
      </c>
      <c r="FR51" s="2" t="s">
        <v>132</v>
      </c>
      <c r="FS51" s="4">
        <v>1</v>
      </c>
      <c r="FT51" s="8">
        <v>73.96</v>
      </c>
      <c r="FU51" s="4"/>
      <c r="FV51" s="8"/>
      <c r="FW51" s="7"/>
      <c r="FX51" s="7"/>
      <c r="FY51" s="2" t="s">
        <v>141</v>
      </c>
      <c r="FZ51" s="2" t="s">
        <v>129</v>
      </c>
      <c r="GA51" s="2" t="s">
        <v>498</v>
      </c>
      <c r="GB51" s="2" t="s">
        <v>1073</v>
      </c>
      <c r="GC51" s="2" t="s">
        <v>143</v>
      </c>
      <c r="GD51" s="2" t="s">
        <v>132</v>
      </c>
      <c r="GE51" s="4">
        <v>4</v>
      </c>
      <c r="GF51" s="8">
        <v>299.96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204</v>
      </c>
      <c r="GN51" s="2" t="s">
        <v>1122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141</v>
      </c>
      <c r="GX51" s="2" t="s">
        <v>129</v>
      </c>
      <c r="GY51" s="2" t="s">
        <v>162</v>
      </c>
      <c r="GZ51" s="2" t="s">
        <v>132</v>
      </c>
      <c r="HA51" s="2" t="s">
        <v>143</v>
      </c>
      <c r="HB51" s="2" t="s">
        <v>132</v>
      </c>
      <c r="HC51" s="4">
        <v>1</v>
      </c>
      <c r="HD51" s="8">
        <v>65.56</v>
      </c>
      <c r="HE51" s="4"/>
      <c r="HF51" s="8"/>
      <c r="HG51" s="7"/>
      <c r="HH51" s="7"/>
      <c r="HI51" s="2" t="s">
        <v>141</v>
      </c>
      <c r="HJ51" s="2" t="s">
        <v>129</v>
      </c>
      <c r="HK51" s="2" t="s">
        <v>206</v>
      </c>
      <c r="HL51" s="2" t="s">
        <v>335</v>
      </c>
      <c r="HM51" s="2" t="s">
        <v>143</v>
      </c>
      <c r="HN51" s="2" t="s">
        <v>132</v>
      </c>
      <c r="HO51" s="4">
        <v>4</v>
      </c>
      <c r="HP51" s="8">
        <v>242.84</v>
      </c>
      <c r="HQ51" s="4"/>
      <c r="HR51" s="8"/>
      <c r="HS51" s="7"/>
      <c r="HT51" s="7"/>
      <c r="HU51" s="2" t="s">
        <v>141</v>
      </c>
      <c r="HV51" s="2" t="s">
        <v>129</v>
      </c>
      <c r="HW51" s="2" t="s">
        <v>335</v>
      </c>
      <c r="HX51" s="2" t="s">
        <v>1032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165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166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167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300</v>
      </c>
      <c r="JT51" s="2" t="s">
        <v>1123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229</v>
      </c>
      <c r="KF51" s="2" t="s">
        <v>363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172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164</v>
      </c>
      <c r="LN51" s="2" t="s">
        <v>129</v>
      </c>
      <c r="LO51" s="2" t="s">
        <v>132</v>
      </c>
      <c r="LP51" s="2" t="s">
        <v>132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141</v>
      </c>
      <c r="ML51" s="2" t="s">
        <v>173</v>
      </c>
      <c r="MM51" s="2" t="s">
        <v>302</v>
      </c>
      <c r="MN51" s="2" t="s">
        <v>1124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172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172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172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172</v>
      </c>
      <c r="OT51" s="2" t="s">
        <v>176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165</v>
      </c>
      <c r="PF51" s="2" t="s">
        <v>129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176</v>
      </c>
      <c r="PS51" s="2" t="s">
        <v>212</v>
      </c>
      <c r="PT51" s="2" t="s">
        <v>1125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165</v>
      </c>
      <c r="QP51" s="2" t="s">
        <v>176</v>
      </c>
      <c r="QQ51" s="2" t="s">
        <v>132</v>
      </c>
      <c r="QR51" s="2" t="s">
        <v>132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172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178</v>
      </c>
      <c r="RG51" s="4"/>
      <c r="RH51" s="8"/>
      <c r="RI51" s="4"/>
      <c r="RJ51" s="8"/>
      <c r="RK51" s="7"/>
      <c r="RL51" s="7"/>
      <c r="RM51" s="2" t="s">
        <v>141</v>
      </c>
      <c r="RN51" s="2" t="s">
        <v>176</v>
      </c>
      <c r="RO51" s="2" t="s">
        <v>214</v>
      </c>
      <c r="RP51" s="2" t="s">
        <v>909</v>
      </c>
      <c r="RQ51" s="2" t="s">
        <v>143</v>
      </c>
      <c r="RR51" s="2" t="s">
        <v>132</v>
      </c>
    </row>
    <row r="52">
      <c r="A52" s="2" t="s">
        <v>1126</v>
      </c>
      <c r="B52" s="2" t="s">
        <v>121</v>
      </c>
      <c r="C52" s="2" t="s">
        <v>122</v>
      </c>
      <c r="D52" s="2" t="s">
        <v>958</v>
      </c>
      <c r="E52" s="2" t="s">
        <v>959</v>
      </c>
      <c r="F52" s="2" t="s">
        <v>1127</v>
      </c>
      <c r="G52" s="2" t="s">
        <v>1127</v>
      </c>
      <c r="H52" s="2" t="s">
        <v>1127</v>
      </c>
      <c r="I52" s="2" t="s">
        <v>1128</v>
      </c>
      <c r="J52" s="2" t="s">
        <v>127</v>
      </c>
      <c r="K52" s="2" t="s">
        <v>1043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347</v>
      </c>
      <c r="Q52" s="2" t="s">
        <v>131</v>
      </c>
      <c r="R52" s="2" t="s">
        <v>132</v>
      </c>
      <c r="S52" s="2" t="s">
        <v>1129</v>
      </c>
      <c r="T52" s="2" t="s">
        <v>132</v>
      </c>
      <c r="U52" s="2" t="s">
        <v>315</v>
      </c>
      <c r="V52" s="2" t="s">
        <v>846</v>
      </c>
      <c r="W52" s="2" t="s">
        <v>136</v>
      </c>
      <c r="X52" s="2" t="s">
        <v>132</v>
      </c>
      <c r="Y52" s="2" t="s">
        <v>1130</v>
      </c>
      <c r="Z52" s="4">
        <v>51</v>
      </c>
      <c r="AA52" s="4">
        <f>=ROUNDDOWN(12.75,0)</f>
      </c>
      <c r="AB52" s="5">
        <v>4</v>
      </c>
      <c r="AC52" s="2" t="s">
        <v>826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30</v>
      </c>
      <c r="AQ52" s="8">
        <v>1683.63</v>
      </c>
      <c r="AR52" s="4"/>
      <c r="AS52" s="8"/>
      <c r="AT52" s="7"/>
      <c r="AU52" s="7"/>
      <c r="AV52" s="4">
        <v>30</v>
      </c>
      <c r="AW52" s="8">
        <v>1683.63</v>
      </c>
      <c r="AX52" s="4"/>
      <c r="AY52" s="8"/>
      <c r="AZ52" s="7"/>
      <c r="BA52" s="7"/>
      <c r="BB52" s="7">
        <v>1</v>
      </c>
      <c r="BC52" s="4">
        <v>78</v>
      </c>
      <c r="BD52" s="8">
        <v>4343.78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0.3876</v>
      </c>
      <c r="BJ52" s="4">
        <v>30</v>
      </c>
      <c r="BK52" s="8">
        <v>1683.63</v>
      </c>
      <c r="BL52" s="2" t="s">
        <v>1131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785</v>
      </c>
      <c r="BY52" s="2" t="s">
        <v>143</v>
      </c>
      <c r="BZ52" s="2" t="s">
        <v>132</v>
      </c>
      <c r="CA52" s="4">
        <v>1</v>
      </c>
      <c r="CB52" s="8">
        <v>36.89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1132</v>
      </c>
      <c r="CJ52" s="2" t="s">
        <v>1133</v>
      </c>
      <c r="CK52" s="2" t="s">
        <v>143</v>
      </c>
      <c r="CL52" s="2" t="s">
        <v>132</v>
      </c>
      <c r="CM52" s="4">
        <v>2</v>
      </c>
      <c r="CN52" s="8">
        <v>112.86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788</v>
      </c>
      <c r="CV52" s="2" t="s">
        <v>1026</v>
      </c>
      <c r="CW52" s="2" t="s">
        <v>143</v>
      </c>
      <c r="CX52" s="2" t="s">
        <v>132</v>
      </c>
      <c r="CY52" s="4">
        <v>1</v>
      </c>
      <c r="CZ52" s="8">
        <v>71.23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790</v>
      </c>
      <c r="DH52" s="2" t="s">
        <v>1134</v>
      </c>
      <c r="DI52" s="2" t="s">
        <v>143</v>
      </c>
      <c r="DJ52" s="2" t="s">
        <v>132</v>
      </c>
      <c r="DK52" s="4">
        <v>12</v>
      </c>
      <c r="DL52" s="8">
        <v>711.96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1024</v>
      </c>
      <c r="DT52" s="2" t="s">
        <v>1025</v>
      </c>
      <c r="DU52" s="2" t="s">
        <v>143</v>
      </c>
      <c r="DV52" s="2" t="s">
        <v>132</v>
      </c>
      <c r="DW52" s="4">
        <v>1</v>
      </c>
      <c r="DX52" s="8">
        <v>66.7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1135</v>
      </c>
      <c r="EF52" s="2" t="s">
        <v>1136</v>
      </c>
      <c r="EG52" s="2" t="s">
        <v>143</v>
      </c>
      <c r="EH52" s="2" t="s">
        <v>132</v>
      </c>
      <c r="EI52" s="4">
        <v>3</v>
      </c>
      <c r="EJ52" s="8">
        <v>188.64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790</v>
      </c>
      <c r="ER52" s="2" t="s">
        <v>1137</v>
      </c>
      <c r="ES52" s="2" t="s">
        <v>143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790</v>
      </c>
      <c r="FD52" s="2" t="s">
        <v>1138</v>
      </c>
      <c r="FE52" s="2" t="s">
        <v>143</v>
      </c>
      <c r="FF52" s="2" t="s">
        <v>132</v>
      </c>
      <c r="FG52" s="4">
        <v>1</v>
      </c>
      <c r="FH52" s="8">
        <v>51.86</v>
      </c>
      <c r="FI52" s="4"/>
      <c r="FJ52" s="8"/>
      <c r="FK52" s="7"/>
      <c r="FL52" s="7"/>
      <c r="FM52" s="2" t="s">
        <v>141</v>
      </c>
      <c r="FN52" s="2" t="s">
        <v>129</v>
      </c>
      <c r="FO52" s="2" t="s">
        <v>156</v>
      </c>
      <c r="FP52" s="2" t="s">
        <v>453</v>
      </c>
      <c r="FQ52" s="2" t="s">
        <v>143</v>
      </c>
      <c r="FR52" s="2" t="s">
        <v>132</v>
      </c>
      <c r="FS52" s="4">
        <v>1</v>
      </c>
      <c r="FT52" s="8">
        <v>59.33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799</v>
      </c>
      <c r="GB52" s="2" t="s">
        <v>1139</v>
      </c>
      <c r="GC52" s="2" t="s">
        <v>143</v>
      </c>
      <c r="GD52" s="2" t="s">
        <v>132</v>
      </c>
      <c r="GE52" s="4"/>
      <c r="GF52" s="8"/>
      <c r="GG52" s="4"/>
      <c r="GH52" s="8"/>
      <c r="GI52" s="7"/>
      <c r="GJ52" s="7"/>
      <c r="GK52" s="2" t="s">
        <v>141</v>
      </c>
      <c r="GL52" s="2" t="s">
        <v>176</v>
      </c>
      <c r="GM52" s="2" t="s">
        <v>1140</v>
      </c>
      <c r="GN52" s="2" t="s">
        <v>1022</v>
      </c>
      <c r="GO52" s="2" t="s">
        <v>143</v>
      </c>
      <c r="GP52" s="2" t="s">
        <v>132</v>
      </c>
      <c r="GQ52" s="4">
        <v>8</v>
      </c>
      <c r="GR52" s="8">
        <v>384.16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332</v>
      </c>
      <c r="GZ52" s="2" t="s">
        <v>1141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804</v>
      </c>
      <c r="HL52" s="2" t="s">
        <v>1069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335</v>
      </c>
      <c r="HX52" s="2" t="s">
        <v>756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165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166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167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1142</v>
      </c>
      <c r="JT52" s="2" t="s">
        <v>1143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810</v>
      </c>
      <c r="KF52" s="2" t="s">
        <v>195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141</v>
      </c>
      <c r="KP52" s="2" t="s">
        <v>129</v>
      </c>
      <c r="KQ52" s="2" t="s">
        <v>815</v>
      </c>
      <c r="KR52" s="2" t="s">
        <v>1144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172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176</v>
      </c>
      <c r="MM52" s="2" t="s">
        <v>813</v>
      </c>
      <c r="MN52" s="2" t="s">
        <v>1145</v>
      </c>
      <c r="MO52" s="2" t="s">
        <v>143</v>
      </c>
      <c r="MP52" s="2" t="s">
        <v>132</v>
      </c>
      <c r="MQ52" s="4"/>
      <c r="MR52" s="8"/>
      <c r="MS52" s="4"/>
      <c r="MT52" s="8"/>
      <c r="MU52" s="7"/>
      <c r="MV52" s="7"/>
      <c r="MW52" s="2" t="s">
        <v>172</v>
      </c>
      <c r="MX52" s="2" t="s">
        <v>129</v>
      </c>
      <c r="MY52" s="2" t="s">
        <v>132</v>
      </c>
      <c r="MZ52" s="2" t="s">
        <v>132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172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172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172</v>
      </c>
      <c r="OT52" s="2" t="s">
        <v>176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165</v>
      </c>
      <c r="PF52" s="2" t="s">
        <v>129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176</v>
      </c>
      <c r="PS52" s="2" t="s">
        <v>212</v>
      </c>
      <c r="PT52" s="2" t="s">
        <v>771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176</v>
      </c>
      <c r="QQ52" s="2" t="s">
        <v>1146</v>
      </c>
      <c r="QR52" s="2" t="s">
        <v>1147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817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178</v>
      </c>
      <c r="RG52" s="4"/>
      <c r="RH52" s="8"/>
      <c r="RI52" s="4"/>
      <c r="RJ52" s="8"/>
      <c r="RK52" s="7"/>
      <c r="RL52" s="7"/>
      <c r="RM52" s="2" t="s">
        <v>141</v>
      </c>
      <c r="RN52" s="2" t="s">
        <v>176</v>
      </c>
      <c r="RO52" s="2" t="s">
        <v>1148</v>
      </c>
      <c r="RP52" s="2" t="s">
        <v>321</v>
      </c>
      <c r="RQ52" s="2" t="s">
        <v>143</v>
      </c>
      <c r="RR52" s="2" t="s">
        <v>132</v>
      </c>
    </row>
    <row r="53">
      <c r="A53" s="2" t="s">
        <v>1149</v>
      </c>
      <c r="B53" s="2" t="s">
        <v>121</v>
      </c>
      <c r="C53" s="2" t="s">
        <v>122</v>
      </c>
      <c r="D53" s="2" t="s">
        <v>958</v>
      </c>
      <c r="E53" s="2" t="s">
        <v>959</v>
      </c>
      <c r="F53" s="2" t="s">
        <v>1127</v>
      </c>
      <c r="G53" s="2" t="s">
        <v>1127</v>
      </c>
      <c r="H53" s="2" t="s">
        <v>1127</v>
      </c>
      <c r="I53" s="2" t="s">
        <v>1128</v>
      </c>
      <c r="J53" s="2" t="s">
        <v>127</v>
      </c>
      <c r="K53" s="2" t="s">
        <v>1150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347</v>
      </c>
      <c r="Q53" s="2" t="s">
        <v>131</v>
      </c>
      <c r="R53" s="2" t="s">
        <v>132</v>
      </c>
      <c r="S53" s="2" t="s">
        <v>1151</v>
      </c>
      <c r="T53" s="2" t="s">
        <v>132</v>
      </c>
      <c r="U53" s="2" t="s">
        <v>315</v>
      </c>
      <c r="V53" s="2" t="s">
        <v>846</v>
      </c>
      <c r="W53" s="2" t="s">
        <v>136</v>
      </c>
      <c r="X53" s="2" t="s">
        <v>132</v>
      </c>
      <c r="Y53" s="2" t="s">
        <v>1152</v>
      </c>
      <c r="Z53" s="4">
        <v>88</v>
      </c>
      <c r="AA53" s="4">
        <f>=ROUNDDOWN(35.2,0)</f>
      </c>
      <c r="AB53" s="5">
        <v>2.5</v>
      </c>
      <c r="AC53" s="2" t="s">
        <v>132</v>
      </c>
      <c r="AD53" s="4"/>
      <c r="AE53" s="4"/>
      <c r="AF53" s="6">
        <v>63</v>
      </c>
      <c r="AG53" s="6"/>
      <c r="AH53" s="7">
        <v>0.8036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25</v>
      </c>
      <c r="AQ53" s="8">
        <v>1371.44</v>
      </c>
      <c r="AR53" s="4"/>
      <c r="AS53" s="8"/>
      <c r="AT53" s="7"/>
      <c r="AU53" s="7"/>
      <c r="AV53" s="4">
        <v>25</v>
      </c>
      <c r="AW53" s="8">
        <v>1371.44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0.3157</v>
      </c>
      <c r="BJ53" s="4">
        <v>25</v>
      </c>
      <c r="BK53" s="8">
        <v>1371.44</v>
      </c>
      <c r="BL53" s="2" t="s">
        <v>1153</v>
      </c>
      <c r="BM53" s="7">
        <v>1</v>
      </c>
      <c r="BN53" s="7">
        <v>1</v>
      </c>
      <c r="BO53" s="4">
        <v>9</v>
      </c>
      <c r="BP53" s="8">
        <v>491.9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493</v>
      </c>
      <c r="BY53" s="2" t="s">
        <v>143</v>
      </c>
      <c r="BZ53" s="2" t="s">
        <v>132</v>
      </c>
      <c r="CA53" s="4">
        <v>6</v>
      </c>
      <c r="CB53" s="8">
        <v>269.74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1154</v>
      </c>
      <c r="CJ53" s="2" t="s">
        <v>580</v>
      </c>
      <c r="CK53" s="2" t="s">
        <v>143</v>
      </c>
      <c r="CL53" s="2" t="s">
        <v>132</v>
      </c>
      <c r="CM53" s="4"/>
      <c r="CN53" s="8"/>
      <c r="CO53" s="4"/>
      <c r="CP53" s="8"/>
      <c r="CQ53" s="7"/>
      <c r="CR53" s="7"/>
      <c r="CS53" s="2" t="s">
        <v>141</v>
      </c>
      <c r="CT53" s="2" t="s">
        <v>129</v>
      </c>
      <c r="CU53" s="2" t="s">
        <v>1155</v>
      </c>
      <c r="CV53" s="2" t="s">
        <v>1156</v>
      </c>
      <c r="CW53" s="2" t="s">
        <v>143</v>
      </c>
      <c r="CX53" s="2" t="s">
        <v>132</v>
      </c>
      <c r="CY53" s="4">
        <v>3</v>
      </c>
      <c r="CZ53" s="8">
        <v>187.12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1152</v>
      </c>
      <c r="DH53" s="2" t="s">
        <v>862</v>
      </c>
      <c r="DI53" s="2" t="s">
        <v>143</v>
      </c>
      <c r="DJ53" s="2" t="s">
        <v>132</v>
      </c>
      <c r="DK53" s="4">
        <v>4</v>
      </c>
      <c r="DL53" s="8">
        <v>237.32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605</v>
      </c>
      <c r="DT53" s="2" t="s">
        <v>1157</v>
      </c>
      <c r="DU53" s="2" t="s">
        <v>143</v>
      </c>
      <c r="DV53" s="2" t="s">
        <v>132</v>
      </c>
      <c r="DW53" s="4">
        <v>1</v>
      </c>
      <c r="DX53" s="8">
        <v>66.7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868</v>
      </c>
      <c r="EF53" s="2" t="s">
        <v>1158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1159</v>
      </c>
      <c r="ER53" s="2" t="s">
        <v>1051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1007</v>
      </c>
      <c r="FD53" s="2" t="s">
        <v>1159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156</v>
      </c>
      <c r="FP53" s="2" t="s">
        <v>132</v>
      </c>
      <c r="FQ53" s="2" t="s">
        <v>143</v>
      </c>
      <c r="FR53" s="2" t="s">
        <v>132</v>
      </c>
      <c r="FS53" s="4">
        <v>2</v>
      </c>
      <c r="FT53" s="8">
        <v>118.66</v>
      </c>
      <c r="FU53" s="4"/>
      <c r="FV53" s="8"/>
      <c r="FW53" s="7"/>
      <c r="FX53" s="7"/>
      <c r="FY53" s="2" t="s">
        <v>141</v>
      </c>
      <c r="FZ53" s="2" t="s">
        <v>129</v>
      </c>
      <c r="GA53" s="2" t="s">
        <v>900</v>
      </c>
      <c r="GB53" s="2" t="s">
        <v>1160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176</v>
      </c>
      <c r="GM53" s="2" t="s">
        <v>586</v>
      </c>
      <c r="GN53" s="2" t="s">
        <v>1161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162</v>
      </c>
      <c r="GZ53" s="2" t="s">
        <v>132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141</v>
      </c>
      <c r="HJ53" s="2" t="s">
        <v>129</v>
      </c>
      <c r="HK53" s="2" t="s">
        <v>386</v>
      </c>
      <c r="HL53" s="2" t="s">
        <v>1162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164</v>
      </c>
      <c r="HV53" s="2" t="s">
        <v>129</v>
      </c>
      <c r="HW53" s="2" t="s">
        <v>132</v>
      </c>
      <c r="HX53" s="2" t="s">
        <v>132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165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166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167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300</v>
      </c>
      <c r="JT53" s="2" t="s">
        <v>132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210</v>
      </c>
      <c r="KF53" s="2" t="s">
        <v>355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172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172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176</v>
      </c>
      <c r="MM53" s="2" t="s">
        <v>1155</v>
      </c>
      <c r="MN53" s="2" t="s">
        <v>1163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172</v>
      </c>
      <c r="MX53" s="2" t="s">
        <v>129</v>
      </c>
      <c r="MY53" s="2" t="s">
        <v>132</v>
      </c>
      <c r="MZ53" s="2" t="s">
        <v>132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172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172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172</v>
      </c>
      <c r="OT53" s="2" t="s">
        <v>176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165</v>
      </c>
      <c r="PF53" s="2" t="s">
        <v>129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176</v>
      </c>
      <c r="PS53" s="2" t="s">
        <v>525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165</v>
      </c>
      <c r="QP53" s="2" t="s">
        <v>176</v>
      </c>
      <c r="QQ53" s="2" t="s">
        <v>132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172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178</v>
      </c>
      <c r="RG53" s="4"/>
      <c r="RH53" s="8"/>
      <c r="RI53" s="4"/>
      <c r="RJ53" s="8"/>
      <c r="RK53" s="7"/>
      <c r="RL53" s="7"/>
      <c r="RM53" s="2" t="s">
        <v>141</v>
      </c>
      <c r="RN53" s="2" t="s">
        <v>176</v>
      </c>
      <c r="RO53" s="2" t="s">
        <v>214</v>
      </c>
      <c r="RP53" s="2" t="s">
        <v>527</v>
      </c>
      <c r="RQ53" s="2" t="s">
        <v>143</v>
      </c>
      <c r="RR53" s="2" t="s">
        <v>132</v>
      </c>
    </row>
    <row r="54">
      <c r="A54" s="2" t="s">
        <v>1164</v>
      </c>
      <c r="B54" s="2" t="s">
        <v>121</v>
      </c>
      <c r="C54" s="2" t="s">
        <v>122</v>
      </c>
      <c r="D54" s="2" t="s">
        <v>958</v>
      </c>
      <c r="E54" s="2" t="s">
        <v>959</v>
      </c>
      <c r="F54" s="2" t="s">
        <v>1127</v>
      </c>
      <c r="G54" s="2" t="s">
        <v>1127</v>
      </c>
      <c r="H54" s="2" t="s">
        <v>1127</v>
      </c>
      <c r="I54" s="2" t="s">
        <v>1128</v>
      </c>
      <c r="J54" s="2" t="s">
        <v>127</v>
      </c>
      <c r="K54" s="2" t="s">
        <v>1165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347</v>
      </c>
      <c r="Q54" s="2" t="s">
        <v>131</v>
      </c>
      <c r="R54" s="2" t="s">
        <v>132</v>
      </c>
      <c r="S54" s="2" t="s">
        <v>1166</v>
      </c>
      <c r="T54" s="2" t="s">
        <v>132</v>
      </c>
      <c r="U54" s="2" t="s">
        <v>315</v>
      </c>
      <c r="V54" s="2" t="s">
        <v>846</v>
      </c>
      <c r="W54" s="2" t="s">
        <v>136</v>
      </c>
      <c r="X54" s="2" t="s">
        <v>132</v>
      </c>
      <c r="Y54" s="2" t="s">
        <v>783</v>
      </c>
      <c r="Z54" s="4">
        <v>158</v>
      </c>
      <c r="AA54" s="4">
        <f>=ROUNDDOWN(45.1428571428571,0)</f>
      </c>
      <c r="AB54" s="5">
        <v>3.5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23</v>
      </c>
      <c r="AQ54" s="8">
        <v>1288.71</v>
      </c>
      <c r="AR54" s="4"/>
      <c r="AS54" s="8"/>
      <c r="AT54" s="7"/>
      <c r="AU54" s="7"/>
      <c r="AV54" s="4">
        <v>23</v>
      </c>
      <c r="AW54" s="8">
        <v>1288.71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0.2967</v>
      </c>
      <c r="BJ54" s="4">
        <v>23</v>
      </c>
      <c r="BK54" s="8">
        <v>1288.71</v>
      </c>
      <c r="BL54" s="2" t="s">
        <v>1167</v>
      </c>
      <c r="BM54" s="7">
        <v>1</v>
      </c>
      <c r="BN54" s="7">
        <v>1</v>
      </c>
      <c r="BO54" s="4">
        <v>3</v>
      </c>
      <c r="BP54" s="8">
        <v>134.04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785</v>
      </c>
      <c r="BY54" s="2" t="s">
        <v>143</v>
      </c>
      <c r="BZ54" s="2" t="s">
        <v>132</v>
      </c>
      <c r="CA54" s="4">
        <v>1</v>
      </c>
      <c r="CB54" s="8">
        <v>46.11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1168</v>
      </c>
      <c r="CJ54" s="2" t="s">
        <v>1169</v>
      </c>
      <c r="CK54" s="2" t="s">
        <v>143</v>
      </c>
      <c r="CL54" s="2" t="s">
        <v>132</v>
      </c>
      <c r="CM54" s="4">
        <v>4</v>
      </c>
      <c r="CN54" s="8">
        <v>225.72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790</v>
      </c>
      <c r="CV54" s="2" t="s">
        <v>1170</v>
      </c>
      <c r="CW54" s="2" t="s">
        <v>143</v>
      </c>
      <c r="CX54" s="2" t="s">
        <v>132</v>
      </c>
      <c r="CY54" s="4">
        <v>4</v>
      </c>
      <c r="CZ54" s="8">
        <v>219.41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790</v>
      </c>
      <c r="DH54" s="2" t="s">
        <v>1171</v>
      </c>
      <c r="DI54" s="2" t="s">
        <v>143</v>
      </c>
      <c r="DJ54" s="2" t="s">
        <v>132</v>
      </c>
      <c r="DK54" s="4">
        <v>7</v>
      </c>
      <c r="DL54" s="8">
        <v>415.31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1024</v>
      </c>
      <c r="DT54" s="2" t="s">
        <v>981</v>
      </c>
      <c r="DU54" s="2" t="s">
        <v>143</v>
      </c>
      <c r="DV54" s="2" t="s">
        <v>132</v>
      </c>
      <c r="DW54" s="4">
        <v>3</v>
      </c>
      <c r="DX54" s="8">
        <v>200.1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794</v>
      </c>
      <c r="EF54" s="2" t="s">
        <v>1172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141</v>
      </c>
      <c r="EP54" s="2" t="s">
        <v>129</v>
      </c>
      <c r="EQ54" s="2" t="s">
        <v>790</v>
      </c>
      <c r="ER54" s="2" t="s">
        <v>1173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141</v>
      </c>
      <c r="FB54" s="2" t="s">
        <v>129</v>
      </c>
      <c r="FC54" s="2" t="s">
        <v>790</v>
      </c>
      <c r="FD54" s="2" t="s">
        <v>1174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129</v>
      </c>
      <c r="FO54" s="2" t="s">
        <v>156</v>
      </c>
      <c r="FP54" s="2" t="s">
        <v>1175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799</v>
      </c>
      <c r="GB54" s="2" t="s">
        <v>1176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176</v>
      </c>
      <c r="GM54" s="2" t="s">
        <v>801</v>
      </c>
      <c r="GN54" s="2" t="s">
        <v>1177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332</v>
      </c>
      <c r="GZ54" s="2" t="s">
        <v>502</v>
      </c>
      <c r="HA54" s="2" t="s">
        <v>143</v>
      </c>
      <c r="HB54" s="2" t="s">
        <v>132</v>
      </c>
      <c r="HC54" s="4"/>
      <c r="HD54" s="8"/>
      <c r="HE54" s="4"/>
      <c r="HF54" s="8"/>
      <c r="HG54" s="7"/>
      <c r="HH54" s="7"/>
      <c r="HI54" s="2" t="s">
        <v>141</v>
      </c>
      <c r="HJ54" s="2" t="s">
        <v>129</v>
      </c>
      <c r="HK54" s="2" t="s">
        <v>1030</v>
      </c>
      <c r="HL54" s="2" t="s">
        <v>1178</v>
      </c>
      <c r="HM54" s="2" t="s">
        <v>143</v>
      </c>
      <c r="HN54" s="2" t="s">
        <v>132</v>
      </c>
      <c r="HO54" s="4">
        <v>1</v>
      </c>
      <c r="HP54" s="8">
        <v>48.02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335</v>
      </c>
      <c r="HX54" s="2" t="s">
        <v>1179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165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166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167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1142</v>
      </c>
      <c r="JT54" s="2" t="s">
        <v>1180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1181</v>
      </c>
      <c r="KF54" s="2" t="s">
        <v>195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172</v>
      </c>
      <c r="KP54" s="2" t="s">
        <v>129</v>
      </c>
      <c r="KQ54" s="2" t="s">
        <v>790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172</v>
      </c>
      <c r="LB54" s="2" t="s">
        <v>129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173</v>
      </c>
      <c r="MM54" s="2" t="s">
        <v>813</v>
      </c>
      <c r="MN54" s="2" t="s">
        <v>1182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172</v>
      </c>
      <c r="MX54" s="2" t="s">
        <v>129</v>
      </c>
      <c r="MY54" s="2" t="s">
        <v>132</v>
      </c>
      <c r="MZ54" s="2" t="s">
        <v>132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172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172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172</v>
      </c>
      <c r="OT54" s="2" t="s">
        <v>176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141</v>
      </c>
      <c r="PF54" s="2" t="s">
        <v>129</v>
      </c>
      <c r="PG54" s="2" t="s">
        <v>1036</v>
      </c>
      <c r="PH54" s="2" t="s">
        <v>1183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176</v>
      </c>
      <c r="PS54" s="2" t="s">
        <v>212</v>
      </c>
      <c r="PT54" s="2" t="s">
        <v>1077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176</v>
      </c>
      <c r="QQ54" s="2" t="s">
        <v>1146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817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178</v>
      </c>
      <c r="RG54" s="4"/>
      <c r="RH54" s="8"/>
      <c r="RI54" s="4"/>
      <c r="RJ54" s="8"/>
      <c r="RK54" s="7"/>
      <c r="RL54" s="7"/>
      <c r="RM54" s="2" t="s">
        <v>141</v>
      </c>
      <c r="RN54" s="2" t="s">
        <v>176</v>
      </c>
      <c r="RO54" s="2" t="s">
        <v>1184</v>
      </c>
      <c r="RP54" s="2" t="s">
        <v>1185</v>
      </c>
      <c r="RQ54" s="2" t="s">
        <v>143</v>
      </c>
      <c r="RR54" s="2" t="s">
        <v>132</v>
      </c>
    </row>
    <row r="55">
      <c r="A55" s="2" t="s">
        <v>1186</v>
      </c>
      <c r="B55" s="2" t="s">
        <v>121</v>
      </c>
      <c r="C55" s="2" t="s">
        <v>122</v>
      </c>
      <c r="D55" s="2" t="s">
        <v>958</v>
      </c>
      <c r="E55" s="2" t="s">
        <v>959</v>
      </c>
      <c r="F55" s="2" t="s">
        <v>1187</v>
      </c>
      <c r="G55" s="2" t="s">
        <v>1187</v>
      </c>
      <c r="H55" s="2" t="s">
        <v>1187</v>
      </c>
      <c r="I55" s="2" t="s">
        <v>1188</v>
      </c>
      <c r="J55" s="2" t="s">
        <v>127</v>
      </c>
      <c r="K55" s="2" t="s">
        <v>1189</v>
      </c>
      <c r="L55" s="3">
        <v>40.07</v>
      </c>
      <c r="M55" s="3">
        <v>42.07</v>
      </c>
      <c r="N55" s="3">
        <v>84.99</v>
      </c>
      <c r="O55" s="2" t="s">
        <v>129</v>
      </c>
      <c r="P55" s="2" t="s">
        <v>347</v>
      </c>
      <c r="Q55" s="2" t="s">
        <v>131</v>
      </c>
      <c r="R55" s="2" t="s">
        <v>132</v>
      </c>
      <c r="S55" s="2" t="s">
        <v>1190</v>
      </c>
      <c r="T55" s="2" t="s">
        <v>132</v>
      </c>
      <c r="U55" s="2" t="s">
        <v>395</v>
      </c>
      <c r="V55" s="2" t="s">
        <v>846</v>
      </c>
      <c r="W55" s="2" t="s">
        <v>245</v>
      </c>
      <c r="X55" s="2" t="s">
        <v>946</v>
      </c>
      <c r="Y55" s="2" t="s">
        <v>1002</v>
      </c>
      <c r="Z55" s="4">
        <v>107</v>
      </c>
      <c r="AA55" s="4">
        <f>=ROUNDDOWN(17.8333333333333,0)</f>
      </c>
      <c r="AB55" s="5">
        <v>6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65</v>
      </c>
      <c r="AQ55" s="8">
        <v>3021.5</v>
      </c>
      <c r="AR55" s="4"/>
      <c r="AS55" s="8"/>
      <c r="AT55" s="7"/>
      <c r="AU55" s="7"/>
      <c r="AV55" s="4">
        <v>65</v>
      </c>
      <c r="AW55" s="8">
        <v>3021.5</v>
      </c>
      <c r="AX55" s="4"/>
      <c r="AY55" s="8"/>
      <c r="AZ55" s="7"/>
      <c r="BA55" s="7"/>
      <c r="BB55" s="7">
        <v>1</v>
      </c>
      <c r="BC55" s="4">
        <v>65</v>
      </c>
      <c r="BD55" s="8">
        <v>3021.5</v>
      </c>
      <c r="BE55" s="4"/>
      <c r="BF55" s="8"/>
      <c r="BG55" s="7"/>
      <c r="BH55" s="7"/>
      <c r="BI55" s="7">
        <v>1</v>
      </c>
      <c r="BJ55" s="4">
        <v>65</v>
      </c>
      <c r="BK55" s="8">
        <v>3021.5</v>
      </c>
      <c r="BL55" s="2" t="s">
        <v>1191</v>
      </c>
      <c r="BM55" s="7">
        <v>1</v>
      </c>
      <c r="BN55" s="7">
        <v>1</v>
      </c>
      <c r="BO55" s="4">
        <v>3</v>
      </c>
      <c r="BP55" s="8">
        <v>146.37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474</v>
      </c>
      <c r="BY55" s="2" t="s">
        <v>143</v>
      </c>
      <c r="BZ55" s="2" t="s">
        <v>132</v>
      </c>
      <c r="CA55" s="4">
        <v>3</v>
      </c>
      <c r="CB55" s="8">
        <v>99.93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1192</v>
      </c>
      <c r="CJ55" s="2" t="s">
        <v>1193</v>
      </c>
      <c r="CK55" s="2" t="s">
        <v>143</v>
      </c>
      <c r="CL55" s="2" t="s">
        <v>132</v>
      </c>
      <c r="CM55" s="4">
        <v>2</v>
      </c>
      <c r="CN55" s="8">
        <v>94.28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1194</v>
      </c>
      <c r="CV55" s="2" t="s">
        <v>1195</v>
      </c>
      <c r="CW55" s="2" t="s">
        <v>143</v>
      </c>
      <c r="CX55" s="2" t="s">
        <v>132</v>
      </c>
      <c r="CY55" s="4">
        <v>29</v>
      </c>
      <c r="CZ55" s="8">
        <v>1240.12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1002</v>
      </c>
      <c r="DH55" s="2" t="s">
        <v>1196</v>
      </c>
      <c r="DI55" s="2" t="s">
        <v>143</v>
      </c>
      <c r="DJ55" s="2" t="s">
        <v>132</v>
      </c>
      <c r="DK55" s="4">
        <v>9</v>
      </c>
      <c r="DL55" s="8">
        <v>425.16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1197</v>
      </c>
      <c r="DT55" s="2" t="s">
        <v>150</v>
      </c>
      <c r="DU55" s="2" t="s">
        <v>143</v>
      </c>
      <c r="DV55" s="2" t="s">
        <v>132</v>
      </c>
      <c r="DW55" s="4">
        <v>8</v>
      </c>
      <c r="DX55" s="8">
        <v>395.92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258</v>
      </c>
      <c r="EF55" s="2" t="s">
        <v>663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141</v>
      </c>
      <c r="EP55" s="2" t="s">
        <v>129</v>
      </c>
      <c r="EQ55" s="2" t="s">
        <v>766</v>
      </c>
      <c r="ER55" s="2" t="s">
        <v>377</v>
      </c>
      <c r="ES55" s="2" t="s">
        <v>143</v>
      </c>
      <c r="ET55" s="2" t="s">
        <v>132</v>
      </c>
      <c r="EU55" s="4">
        <v>3</v>
      </c>
      <c r="EV55" s="8">
        <v>239.97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1198</v>
      </c>
      <c r="FD55" s="2" t="s">
        <v>733</v>
      </c>
      <c r="FE55" s="2" t="s">
        <v>143</v>
      </c>
      <c r="FF55" s="2" t="s">
        <v>132</v>
      </c>
      <c r="FG55" s="4">
        <v>4</v>
      </c>
      <c r="FH55" s="8">
        <v>181.76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156</v>
      </c>
      <c r="FP55" s="2" t="s">
        <v>497</v>
      </c>
      <c r="FQ55" s="2" t="s">
        <v>143</v>
      </c>
      <c r="FR55" s="2" t="s">
        <v>132</v>
      </c>
      <c r="FS55" s="4">
        <v>2</v>
      </c>
      <c r="FT55" s="8">
        <v>103.94</v>
      </c>
      <c r="FU55" s="4"/>
      <c r="FV55" s="8"/>
      <c r="FW55" s="7"/>
      <c r="FX55" s="7"/>
      <c r="FY55" s="2" t="s">
        <v>141</v>
      </c>
      <c r="FZ55" s="2" t="s">
        <v>129</v>
      </c>
      <c r="GA55" s="2" t="s">
        <v>1199</v>
      </c>
      <c r="GB55" s="2" t="s">
        <v>1200</v>
      </c>
      <c r="GC55" s="2" t="s">
        <v>143</v>
      </c>
      <c r="GD55" s="2" t="s">
        <v>132</v>
      </c>
      <c r="GE55" s="4">
        <v>1</v>
      </c>
      <c r="GF55" s="8">
        <v>51.97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665</v>
      </c>
      <c r="GN55" s="2" t="s">
        <v>358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162</v>
      </c>
      <c r="GZ55" s="2" t="s">
        <v>132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141</v>
      </c>
      <c r="HJ55" s="2" t="s">
        <v>129</v>
      </c>
      <c r="HK55" s="2" t="s">
        <v>423</v>
      </c>
      <c r="HL55" s="2" t="s">
        <v>401</v>
      </c>
      <c r="HM55" s="2" t="s">
        <v>143</v>
      </c>
      <c r="HN55" s="2" t="s">
        <v>132</v>
      </c>
      <c r="HO55" s="4">
        <v>1</v>
      </c>
      <c r="HP55" s="8">
        <v>42.08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335</v>
      </c>
      <c r="HX55" s="2" t="s">
        <v>1201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141</v>
      </c>
      <c r="IH55" s="2" t="s">
        <v>129</v>
      </c>
      <c r="II55" s="2" t="s">
        <v>649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166</v>
      </c>
      <c r="IT55" s="2" t="s">
        <v>129</v>
      </c>
      <c r="IU55" s="2" t="s">
        <v>132</v>
      </c>
      <c r="IV55" s="2" t="s">
        <v>132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167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940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236</v>
      </c>
      <c r="KF55" s="2" t="s">
        <v>475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172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166</v>
      </c>
      <c r="LB55" s="2" t="s">
        <v>129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173</v>
      </c>
      <c r="MM55" s="2" t="s">
        <v>272</v>
      </c>
      <c r="MN55" s="2" t="s">
        <v>1202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172</v>
      </c>
      <c r="MX55" s="2" t="s">
        <v>129</v>
      </c>
      <c r="MY55" s="2" t="s">
        <v>132</v>
      </c>
      <c r="MZ55" s="2" t="s">
        <v>132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172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172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172</v>
      </c>
      <c r="OT55" s="2" t="s">
        <v>176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165</v>
      </c>
      <c r="PF55" s="2" t="s">
        <v>129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176</v>
      </c>
      <c r="PS55" s="2" t="s">
        <v>525</v>
      </c>
      <c r="PT55" s="2" t="s">
        <v>398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165</v>
      </c>
      <c r="QP55" s="2" t="s">
        <v>176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172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178</v>
      </c>
      <c r="RG55" s="4"/>
      <c r="RH55" s="8"/>
      <c r="RI55" s="4"/>
      <c r="RJ55" s="8"/>
      <c r="RK55" s="7"/>
      <c r="RL55" s="7"/>
      <c r="RM55" s="2" t="s">
        <v>141</v>
      </c>
      <c r="RN55" s="2" t="s">
        <v>176</v>
      </c>
      <c r="RO55" s="2" t="s">
        <v>1203</v>
      </c>
      <c r="RP55" s="2" t="s">
        <v>1204</v>
      </c>
      <c r="RQ55" s="2" t="s">
        <v>143</v>
      </c>
      <c r="RR55" s="2" t="s">
        <v>132</v>
      </c>
    </row>
    <row r="56">
      <c r="A56" s="2" t="s">
        <v>1205</v>
      </c>
      <c r="B56" s="2" t="s">
        <v>121</v>
      </c>
      <c r="C56" s="2" t="s">
        <v>122</v>
      </c>
      <c r="D56" s="2" t="s">
        <v>958</v>
      </c>
      <c r="E56" s="2" t="s">
        <v>959</v>
      </c>
      <c r="F56" s="2" t="s">
        <v>1206</v>
      </c>
      <c r="G56" s="2" t="s">
        <v>1206</v>
      </c>
      <c r="H56" s="2" t="s">
        <v>1206</v>
      </c>
      <c r="I56" s="2" t="s">
        <v>1207</v>
      </c>
      <c r="J56" s="2" t="s">
        <v>127</v>
      </c>
      <c r="K56" s="2" t="s">
        <v>1208</v>
      </c>
      <c r="L56" s="3">
        <v>40.47</v>
      </c>
      <c r="M56" s="3">
        <v>42.49</v>
      </c>
      <c r="N56" s="3">
        <v>84.99</v>
      </c>
      <c r="O56" s="2" t="s">
        <v>129</v>
      </c>
      <c r="P56" s="2" t="s">
        <v>921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395</v>
      </c>
      <c r="V56" s="2" t="s">
        <v>1019</v>
      </c>
      <c r="W56" s="2" t="s">
        <v>888</v>
      </c>
      <c r="X56" s="2" t="s">
        <v>825</v>
      </c>
      <c r="Y56" s="2" t="s">
        <v>1209</v>
      </c>
      <c r="Z56" s="4">
        <v>3</v>
      </c>
      <c r="AA56" s="4">
        <f>=ROUNDDOWN(0.75,0)</f>
      </c>
      <c r="AB56" s="5">
        <v>4</v>
      </c>
      <c r="AC56" s="2" t="s">
        <v>764</v>
      </c>
      <c r="AD56" s="4">
        <v>60</v>
      </c>
      <c r="AE56" s="4">
        <v>60</v>
      </c>
      <c r="AF56" s="6">
        <v>63</v>
      </c>
      <c r="AG56" s="6"/>
      <c r="AH56" s="7">
        <v>0.7679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51</v>
      </c>
      <c r="AQ56" s="8">
        <v>2769.7</v>
      </c>
      <c r="AR56" s="4"/>
      <c r="AS56" s="8"/>
      <c r="AT56" s="7"/>
      <c r="AU56" s="7"/>
      <c r="AV56" s="4">
        <v>51</v>
      </c>
      <c r="AW56" s="8">
        <v>2769.7</v>
      </c>
      <c r="AX56" s="4"/>
      <c r="AY56" s="8"/>
      <c r="AZ56" s="7"/>
      <c r="BA56" s="7"/>
      <c r="BB56" s="7">
        <v>1</v>
      </c>
      <c r="BC56" s="4">
        <v>51</v>
      </c>
      <c r="BD56" s="8">
        <v>2769.7</v>
      </c>
      <c r="BE56" s="4"/>
      <c r="BF56" s="8"/>
      <c r="BG56" s="7"/>
      <c r="BH56" s="7"/>
      <c r="BI56" s="7">
        <v>1</v>
      </c>
      <c r="BJ56" s="4">
        <v>51</v>
      </c>
      <c r="BK56" s="8">
        <v>2769.7</v>
      </c>
      <c r="BL56" s="2" t="s">
        <v>1210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132</v>
      </c>
      <c r="BY56" s="2" t="s">
        <v>143</v>
      </c>
      <c r="BZ56" s="2" t="s">
        <v>132</v>
      </c>
      <c r="CA56" s="4">
        <v>3</v>
      </c>
      <c r="CB56" s="8">
        <v>127.47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1211</v>
      </c>
      <c r="CJ56" s="2" t="s">
        <v>1212</v>
      </c>
      <c r="CK56" s="2" t="s">
        <v>143</v>
      </c>
      <c r="CL56" s="2" t="s">
        <v>132</v>
      </c>
      <c r="CM56" s="4"/>
      <c r="CN56" s="8"/>
      <c r="CO56" s="4"/>
      <c r="CP56" s="8"/>
      <c r="CQ56" s="7"/>
      <c r="CR56" s="7"/>
      <c r="CS56" s="2" t="s">
        <v>141</v>
      </c>
      <c r="CT56" s="2" t="s">
        <v>129</v>
      </c>
      <c r="CU56" s="2" t="s">
        <v>132</v>
      </c>
      <c r="CV56" s="2" t="s">
        <v>132</v>
      </c>
      <c r="CW56" s="2" t="s">
        <v>143</v>
      </c>
      <c r="CX56" s="2" t="s">
        <v>132</v>
      </c>
      <c r="CY56" s="4">
        <v>3</v>
      </c>
      <c r="CZ56" s="8">
        <v>131.73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1213</v>
      </c>
      <c r="DH56" s="2" t="s">
        <v>1214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172</v>
      </c>
      <c r="DR56" s="2" t="s">
        <v>129</v>
      </c>
      <c r="DS56" s="2" t="s">
        <v>132</v>
      </c>
      <c r="DT56" s="2" t="s">
        <v>132</v>
      </c>
      <c r="DU56" s="2" t="s">
        <v>143</v>
      </c>
      <c r="DV56" s="2" t="s">
        <v>132</v>
      </c>
      <c r="DW56" s="4">
        <v>36</v>
      </c>
      <c r="DX56" s="8">
        <v>2015.64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1213</v>
      </c>
      <c r="EF56" s="2" t="s">
        <v>1215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1216</v>
      </c>
      <c r="ER56" s="2" t="s">
        <v>1217</v>
      </c>
      <c r="ES56" s="2" t="s">
        <v>143</v>
      </c>
      <c r="ET56" s="2" t="s">
        <v>132</v>
      </c>
      <c r="EU56" s="4">
        <v>2</v>
      </c>
      <c r="EV56" s="8">
        <v>179.98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1213</v>
      </c>
      <c r="FD56" s="2" t="s">
        <v>955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164</v>
      </c>
      <c r="FN56" s="2" t="s">
        <v>129</v>
      </c>
      <c r="FO56" s="2" t="s">
        <v>132</v>
      </c>
      <c r="FP56" s="2" t="s">
        <v>132</v>
      </c>
      <c r="FQ56" s="2" t="s">
        <v>143</v>
      </c>
      <c r="FR56" s="2" t="s">
        <v>132</v>
      </c>
      <c r="FS56" s="4">
        <v>5</v>
      </c>
      <c r="FT56" s="8">
        <v>223.1</v>
      </c>
      <c r="FU56" s="4"/>
      <c r="FV56" s="8"/>
      <c r="FW56" s="7"/>
      <c r="FX56" s="7"/>
      <c r="FY56" s="2" t="s">
        <v>141</v>
      </c>
      <c r="FZ56" s="2" t="s">
        <v>129</v>
      </c>
      <c r="GA56" s="2" t="s">
        <v>954</v>
      </c>
      <c r="GB56" s="2" t="s">
        <v>207</v>
      </c>
      <c r="GC56" s="2" t="s">
        <v>143</v>
      </c>
      <c r="GD56" s="2" t="s">
        <v>132</v>
      </c>
      <c r="GE56" s="4"/>
      <c r="GF56" s="8"/>
      <c r="GG56" s="4"/>
      <c r="GH56" s="8"/>
      <c r="GI56" s="7"/>
      <c r="GJ56" s="7"/>
      <c r="GK56" s="2" t="s">
        <v>164</v>
      </c>
      <c r="GL56" s="2" t="s">
        <v>129</v>
      </c>
      <c r="GM56" s="2" t="s">
        <v>132</v>
      </c>
      <c r="GN56" s="2" t="s">
        <v>132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172</v>
      </c>
      <c r="GX56" s="2" t="s">
        <v>129</v>
      </c>
      <c r="GY56" s="2" t="s">
        <v>132</v>
      </c>
      <c r="GZ56" s="2" t="s">
        <v>132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141</v>
      </c>
      <c r="HJ56" s="2" t="s">
        <v>129</v>
      </c>
      <c r="HK56" s="2" t="s">
        <v>1218</v>
      </c>
      <c r="HL56" s="2" t="s">
        <v>132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164</v>
      </c>
      <c r="HV56" s="2" t="s">
        <v>129</v>
      </c>
      <c r="HW56" s="2" t="s">
        <v>132</v>
      </c>
      <c r="HX56" s="2" t="s">
        <v>132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165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>
        <v>2</v>
      </c>
      <c r="IN56" s="8">
        <v>91.78</v>
      </c>
      <c r="IO56" s="4"/>
      <c r="IP56" s="8"/>
      <c r="IQ56" s="7"/>
      <c r="IR56" s="7"/>
      <c r="IS56" s="2" t="s">
        <v>141</v>
      </c>
      <c r="IT56" s="2" t="s">
        <v>129</v>
      </c>
      <c r="IU56" s="2" t="s">
        <v>167</v>
      </c>
      <c r="IV56" s="2" t="s">
        <v>873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167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956</v>
      </c>
      <c r="JT56" s="2" t="s">
        <v>132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175</v>
      </c>
      <c r="KD56" s="2" t="s">
        <v>129</v>
      </c>
      <c r="KE56" s="2" t="s">
        <v>132</v>
      </c>
      <c r="KF56" s="2" t="s">
        <v>132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172</v>
      </c>
      <c r="KP56" s="2" t="s">
        <v>129</v>
      </c>
      <c r="KQ56" s="2" t="s">
        <v>132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172</v>
      </c>
      <c r="LB56" s="2" t="s">
        <v>129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172</v>
      </c>
      <c r="LN56" s="2" t="s">
        <v>129</v>
      </c>
      <c r="LO56" s="2" t="s">
        <v>132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165</v>
      </c>
      <c r="ML56" s="2" t="s">
        <v>129</v>
      </c>
      <c r="MM56" s="2" t="s">
        <v>132</v>
      </c>
      <c r="MN56" s="2" t="s">
        <v>132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172</v>
      </c>
      <c r="MX56" s="2" t="s">
        <v>129</v>
      </c>
      <c r="MY56" s="2" t="s">
        <v>132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172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175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165</v>
      </c>
      <c r="PF56" s="2" t="s">
        <v>129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172</v>
      </c>
      <c r="PR56" s="2" t="s">
        <v>129</v>
      </c>
      <c r="PS56" s="2" t="s">
        <v>132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172</v>
      </c>
      <c r="QD56" s="2" t="s">
        <v>129</v>
      </c>
      <c r="QE56" s="2" t="s">
        <v>132</v>
      </c>
      <c r="QF56" s="2" t="s">
        <v>132</v>
      </c>
      <c r="QG56" s="2" t="s">
        <v>143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172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178</v>
      </c>
      <c r="RG56" s="4"/>
      <c r="RH56" s="8"/>
      <c r="RI56" s="4"/>
      <c r="RJ56" s="8"/>
      <c r="RK56" s="7"/>
      <c r="RL56" s="7"/>
      <c r="RM56" s="2" t="s">
        <v>141</v>
      </c>
      <c r="RN56" s="2" t="s">
        <v>176</v>
      </c>
      <c r="RO56" s="2" t="s">
        <v>1219</v>
      </c>
      <c r="RP56" s="2" t="s">
        <v>132</v>
      </c>
      <c r="RQ56" s="2" t="s">
        <v>143</v>
      </c>
      <c r="RR56" s="2" t="s">
        <v>132</v>
      </c>
    </row>
    <row r="57">
      <c r="A57" s="2" t="s">
        <v>1220</v>
      </c>
      <c r="B57" s="2" t="s">
        <v>121</v>
      </c>
      <c r="C57" s="2" t="s">
        <v>122</v>
      </c>
      <c r="D57" s="2" t="s">
        <v>958</v>
      </c>
      <c r="E57" s="2" t="s">
        <v>959</v>
      </c>
      <c r="F57" s="2" t="s">
        <v>1221</v>
      </c>
      <c r="G57" s="2" t="s">
        <v>1221</v>
      </c>
      <c r="H57" s="2" t="s">
        <v>1221</v>
      </c>
      <c r="I57" s="2" t="s">
        <v>961</v>
      </c>
      <c r="J57" s="2" t="s">
        <v>127</v>
      </c>
      <c r="K57" s="2" t="s">
        <v>1222</v>
      </c>
      <c r="L57" s="3">
        <v>43.01</v>
      </c>
      <c r="M57" s="3">
        <v>45.16</v>
      </c>
      <c r="N57" s="3">
        <v>84.99</v>
      </c>
      <c r="O57" s="2" t="s">
        <v>129</v>
      </c>
      <c r="P57" s="2" t="s">
        <v>347</v>
      </c>
      <c r="Q57" s="2" t="s">
        <v>131</v>
      </c>
      <c r="R57" s="2" t="s">
        <v>132</v>
      </c>
      <c r="S57" s="2" t="s">
        <v>1223</v>
      </c>
      <c r="T57" s="2" t="s">
        <v>132</v>
      </c>
      <c r="U57" s="2" t="s">
        <v>134</v>
      </c>
      <c r="V57" s="2" t="s">
        <v>846</v>
      </c>
      <c r="W57" s="2" t="s">
        <v>946</v>
      </c>
      <c r="X57" s="2" t="s">
        <v>946</v>
      </c>
      <c r="Y57" s="2" t="s">
        <v>872</v>
      </c>
      <c r="Z57" s="4">
        <v>290</v>
      </c>
      <c r="AA57" s="4">
        <f>=ROUNDDOWN(48.3333333333333,0)</f>
      </c>
      <c r="AB57" s="5">
        <v>6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43</v>
      </c>
      <c r="AQ57" s="8">
        <v>2228.71</v>
      </c>
      <c r="AR57" s="4"/>
      <c r="AS57" s="8"/>
      <c r="AT57" s="7"/>
      <c r="AU57" s="7"/>
      <c r="AV57" s="4">
        <v>43</v>
      </c>
      <c r="AW57" s="8">
        <v>2228.71</v>
      </c>
      <c r="AX57" s="4"/>
      <c r="AY57" s="8"/>
      <c r="AZ57" s="7"/>
      <c r="BA57" s="7"/>
      <c r="BB57" s="7">
        <v>1</v>
      </c>
      <c r="BC57" s="4">
        <v>43</v>
      </c>
      <c r="BD57" s="8">
        <v>2228.71</v>
      </c>
      <c r="BE57" s="4"/>
      <c r="BF57" s="8"/>
      <c r="BG57" s="7"/>
      <c r="BH57" s="7"/>
      <c r="BI57" s="7">
        <v>1</v>
      </c>
      <c r="BJ57" s="4">
        <v>43</v>
      </c>
      <c r="BK57" s="8">
        <v>2228.71</v>
      </c>
      <c r="BL57" s="2" t="s">
        <v>1224</v>
      </c>
      <c r="BM57" s="7">
        <v>1</v>
      </c>
      <c r="BN57" s="7">
        <v>1</v>
      </c>
      <c r="BO57" s="4">
        <v>31</v>
      </c>
      <c r="BP57" s="8">
        <v>1588.44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1225</v>
      </c>
      <c r="BY57" s="2" t="s">
        <v>143</v>
      </c>
      <c r="BZ57" s="2" t="s">
        <v>132</v>
      </c>
      <c r="CA57" s="4"/>
      <c r="CB57" s="8"/>
      <c r="CC57" s="4"/>
      <c r="CD57" s="8"/>
      <c r="CE57" s="7"/>
      <c r="CF57" s="7"/>
      <c r="CG57" s="2" t="s">
        <v>141</v>
      </c>
      <c r="CH57" s="2" t="s">
        <v>129</v>
      </c>
      <c r="CI57" s="2" t="s">
        <v>1226</v>
      </c>
      <c r="CJ57" s="2" t="s">
        <v>1227</v>
      </c>
      <c r="CK57" s="2" t="s">
        <v>143</v>
      </c>
      <c r="CL57" s="2" t="s">
        <v>132</v>
      </c>
      <c r="CM57" s="4">
        <v>2</v>
      </c>
      <c r="CN57" s="8">
        <v>104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1228</v>
      </c>
      <c r="CV57" s="2" t="s">
        <v>1229</v>
      </c>
      <c r="CW57" s="2" t="s">
        <v>143</v>
      </c>
      <c r="CX57" s="2" t="s">
        <v>132</v>
      </c>
      <c r="CY57" s="4"/>
      <c r="CZ57" s="8"/>
      <c r="DA57" s="4"/>
      <c r="DB57" s="8"/>
      <c r="DC57" s="7"/>
      <c r="DD57" s="7"/>
      <c r="DE57" s="2" t="s">
        <v>141</v>
      </c>
      <c r="DF57" s="2" t="s">
        <v>129</v>
      </c>
      <c r="DG57" s="2" t="s">
        <v>872</v>
      </c>
      <c r="DH57" s="2" t="s">
        <v>1230</v>
      </c>
      <c r="DI57" s="2" t="s">
        <v>143</v>
      </c>
      <c r="DJ57" s="2" t="s">
        <v>132</v>
      </c>
      <c r="DK57" s="4">
        <v>5</v>
      </c>
      <c r="DL57" s="8">
        <v>278.95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866</v>
      </c>
      <c r="DT57" s="2" t="s">
        <v>1231</v>
      </c>
      <c r="DU57" s="2" t="s">
        <v>143</v>
      </c>
      <c r="DV57" s="2" t="s">
        <v>132</v>
      </c>
      <c r="DW57" s="4">
        <v>1</v>
      </c>
      <c r="DX57" s="8">
        <v>57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868</v>
      </c>
      <c r="EF57" s="2" t="s">
        <v>324</v>
      </c>
      <c r="EG57" s="2" t="s">
        <v>143</v>
      </c>
      <c r="EH57" s="2" t="s">
        <v>132</v>
      </c>
      <c r="EI57" s="4">
        <v>2</v>
      </c>
      <c r="EJ57" s="8">
        <v>110</v>
      </c>
      <c r="EK57" s="4"/>
      <c r="EL57" s="8"/>
      <c r="EM57" s="7"/>
      <c r="EN57" s="7"/>
      <c r="EO57" s="2" t="s">
        <v>141</v>
      </c>
      <c r="EP57" s="2" t="s">
        <v>129</v>
      </c>
      <c r="EQ57" s="2" t="s">
        <v>1232</v>
      </c>
      <c r="ER57" s="2" t="s">
        <v>1233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129</v>
      </c>
      <c r="FC57" s="2" t="s">
        <v>1232</v>
      </c>
      <c r="FD57" s="2" t="s">
        <v>1234</v>
      </c>
      <c r="FE57" s="2" t="s">
        <v>143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129</v>
      </c>
      <c r="FO57" s="2" t="s">
        <v>156</v>
      </c>
      <c r="FP57" s="2" t="s">
        <v>646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129</v>
      </c>
      <c r="GA57" s="2" t="s">
        <v>1008</v>
      </c>
      <c r="GB57" s="2" t="s">
        <v>1235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176</v>
      </c>
      <c r="GM57" s="2" t="s">
        <v>875</v>
      </c>
      <c r="GN57" s="2" t="s">
        <v>1066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162</v>
      </c>
      <c r="GZ57" s="2" t="s">
        <v>132</v>
      </c>
      <c r="HA57" s="2" t="s">
        <v>143</v>
      </c>
      <c r="HB57" s="2" t="s">
        <v>132</v>
      </c>
      <c r="HC57" s="4"/>
      <c r="HD57" s="8"/>
      <c r="HE57" s="4"/>
      <c r="HF57" s="8"/>
      <c r="HG57" s="7"/>
      <c r="HH57" s="7"/>
      <c r="HI57" s="2" t="s">
        <v>141</v>
      </c>
      <c r="HJ57" s="2" t="s">
        <v>129</v>
      </c>
      <c r="HK57" s="2" t="s">
        <v>206</v>
      </c>
      <c r="HL57" s="2" t="s">
        <v>667</v>
      </c>
      <c r="HM57" s="2" t="s">
        <v>143</v>
      </c>
      <c r="HN57" s="2" t="s">
        <v>132</v>
      </c>
      <c r="HO57" s="4">
        <v>2</v>
      </c>
      <c r="HP57" s="8">
        <v>90.32</v>
      </c>
      <c r="HQ57" s="4"/>
      <c r="HR57" s="8"/>
      <c r="HS57" s="7"/>
      <c r="HT57" s="7"/>
      <c r="HU57" s="2" t="s">
        <v>141</v>
      </c>
      <c r="HV57" s="2" t="s">
        <v>129</v>
      </c>
      <c r="HW57" s="2" t="s">
        <v>297</v>
      </c>
      <c r="HX57" s="2" t="s">
        <v>1032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165</v>
      </c>
      <c r="IH57" s="2" t="s">
        <v>129</v>
      </c>
      <c r="II57" s="2" t="s">
        <v>132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141</v>
      </c>
      <c r="IT57" s="2" t="s">
        <v>129</v>
      </c>
      <c r="IU57" s="2" t="s">
        <v>634</v>
      </c>
      <c r="IV57" s="2" t="s">
        <v>1236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167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1237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210</v>
      </c>
      <c r="KF57" s="2" t="s">
        <v>294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172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172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173</v>
      </c>
      <c r="MM57" s="2" t="s">
        <v>1238</v>
      </c>
      <c r="MN57" s="2" t="s">
        <v>1047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172</v>
      </c>
      <c r="MX57" s="2" t="s">
        <v>129</v>
      </c>
      <c r="MY57" s="2" t="s">
        <v>132</v>
      </c>
      <c r="MZ57" s="2" t="s">
        <v>132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172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175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172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172</v>
      </c>
      <c r="OT57" s="2" t="s">
        <v>176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165</v>
      </c>
      <c r="PF57" s="2" t="s">
        <v>129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176</v>
      </c>
      <c r="PS57" s="2" t="s">
        <v>763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165</v>
      </c>
      <c r="QP57" s="2" t="s">
        <v>176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172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178</v>
      </c>
      <c r="RG57" s="4"/>
      <c r="RH57" s="8"/>
      <c r="RI57" s="4"/>
      <c r="RJ57" s="8"/>
      <c r="RK57" s="7"/>
      <c r="RL57" s="7"/>
      <c r="RM57" s="2" t="s">
        <v>141</v>
      </c>
      <c r="RN57" s="2" t="s">
        <v>176</v>
      </c>
      <c r="RO57" s="2" t="s">
        <v>214</v>
      </c>
      <c r="RP57" s="2" t="s">
        <v>1239</v>
      </c>
      <c r="RQ57" s="2" t="s">
        <v>143</v>
      </c>
      <c r="RR57" s="2" t="s">
        <v>132</v>
      </c>
    </row>
    <row r="58">
      <c r="A58" s="2" t="s">
        <v>1240</v>
      </c>
      <c r="B58" s="2" t="s">
        <v>121</v>
      </c>
      <c r="C58" s="2" t="s">
        <v>122</v>
      </c>
      <c r="D58" s="2" t="s">
        <v>958</v>
      </c>
      <c r="E58" s="2" t="s">
        <v>959</v>
      </c>
      <c r="F58" s="2" t="s">
        <v>1241</v>
      </c>
      <c r="G58" s="2" t="s">
        <v>1241</v>
      </c>
      <c r="H58" s="2" t="s">
        <v>1241</v>
      </c>
      <c r="I58" s="2" t="s">
        <v>1242</v>
      </c>
      <c r="J58" s="2" t="s">
        <v>127</v>
      </c>
      <c r="K58" s="2" t="s">
        <v>1189</v>
      </c>
      <c r="L58" s="3">
        <v>61.71</v>
      </c>
      <c r="M58" s="3">
        <v>64.8</v>
      </c>
      <c r="N58" s="3">
        <v>127.49</v>
      </c>
      <c r="O58" s="2" t="s">
        <v>129</v>
      </c>
      <c r="P58" s="2" t="s">
        <v>218</v>
      </c>
      <c r="Q58" s="2" t="s">
        <v>131</v>
      </c>
      <c r="R58" s="2" t="s">
        <v>132</v>
      </c>
      <c r="S58" s="2" t="s">
        <v>1243</v>
      </c>
      <c r="T58" s="2" t="s">
        <v>132</v>
      </c>
      <c r="U58" s="2" t="s">
        <v>134</v>
      </c>
      <c r="V58" s="2" t="s">
        <v>846</v>
      </c>
      <c r="W58" s="2" t="s">
        <v>245</v>
      </c>
      <c r="X58" s="2" t="s">
        <v>946</v>
      </c>
      <c r="Y58" s="2" t="s">
        <v>1002</v>
      </c>
      <c r="Z58" s="4">
        <v>110</v>
      </c>
      <c r="AA58" s="4">
        <f>=ROUNDDOWN(18.3333333333333,0)</f>
      </c>
      <c r="AB58" s="5">
        <v>6</v>
      </c>
      <c r="AC58" s="2" t="s">
        <v>764</v>
      </c>
      <c r="AD58" s="4">
        <v>100</v>
      </c>
      <c r="AE58" s="4">
        <v>100</v>
      </c>
      <c r="AF58" s="6">
        <v>63</v>
      </c>
      <c r="AG58" s="6"/>
      <c r="AH58" s="7">
        <v>0.4821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28</v>
      </c>
      <c r="AQ58" s="8">
        <v>1972.68</v>
      </c>
      <c r="AR58" s="4"/>
      <c r="AS58" s="8"/>
      <c r="AT58" s="7"/>
      <c r="AU58" s="7"/>
      <c r="AV58" s="4">
        <v>28</v>
      </c>
      <c r="AW58" s="8">
        <v>1972.68</v>
      </c>
      <c r="AX58" s="4"/>
      <c r="AY58" s="8"/>
      <c r="AZ58" s="7"/>
      <c r="BA58" s="7"/>
      <c r="BB58" s="7">
        <v>1</v>
      </c>
      <c r="BC58" s="4">
        <v>28</v>
      </c>
      <c r="BD58" s="8">
        <v>1972.68</v>
      </c>
      <c r="BE58" s="4"/>
      <c r="BF58" s="8"/>
      <c r="BG58" s="7"/>
      <c r="BH58" s="7"/>
      <c r="BI58" s="7">
        <v>1</v>
      </c>
      <c r="BJ58" s="4">
        <v>28</v>
      </c>
      <c r="BK58" s="8">
        <v>1972.68</v>
      </c>
      <c r="BL58" s="2" t="s">
        <v>1244</v>
      </c>
      <c r="BM58" s="7">
        <v>1</v>
      </c>
      <c r="BN58" s="7">
        <v>1</v>
      </c>
      <c r="BO58" s="4">
        <v>1</v>
      </c>
      <c r="BP58" s="8">
        <v>70.97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625</v>
      </c>
      <c r="BY58" s="2" t="s">
        <v>143</v>
      </c>
      <c r="BZ58" s="2" t="s">
        <v>132</v>
      </c>
      <c r="CA58" s="4">
        <v>1</v>
      </c>
      <c r="CB58" s="8">
        <v>64.26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1192</v>
      </c>
      <c r="CJ58" s="2" t="s">
        <v>1193</v>
      </c>
      <c r="CK58" s="2" t="s">
        <v>143</v>
      </c>
      <c r="CL58" s="2" t="s">
        <v>132</v>
      </c>
      <c r="CM58" s="4"/>
      <c r="CN58" s="8"/>
      <c r="CO58" s="4"/>
      <c r="CP58" s="8"/>
      <c r="CQ58" s="7"/>
      <c r="CR58" s="7"/>
      <c r="CS58" s="2" t="s">
        <v>141</v>
      </c>
      <c r="CT58" s="2" t="s">
        <v>129</v>
      </c>
      <c r="CU58" s="2" t="s">
        <v>1194</v>
      </c>
      <c r="CV58" s="2" t="s">
        <v>1245</v>
      </c>
      <c r="CW58" s="2" t="s">
        <v>143</v>
      </c>
      <c r="CX58" s="2" t="s">
        <v>132</v>
      </c>
      <c r="CY58" s="4">
        <v>8</v>
      </c>
      <c r="CZ58" s="8">
        <v>549.71</v>
      </c>
      <c r="DA58" s="4"/>
      <c r="DB58" s="8"/>
      <c r="DC58" s="7"/>
      <c r="DD58" s="7"/>
      <c r="DE58" s="2" t="s">
        <v>141</v>
      </c>
      <c r="DF58" s="2" t="s">
        <v>129</v>
      </c>
      <c r="DG58" s="2" t="s">
        <v>1002</v>
      </c>
      <c r="DH58" s="2" t="s">
        <v>1196</v>
      </c>
      <c r="DI58" s="2" t="s">
        <v>143</v>
      </c>
      <c r="DJ58" s="2" t="s">
        <v>132</v>
      </c>
      <c r="DK58" s="4">
        <v>5</v>
      </c>
      <c r="DL58" s="8">
        <v>378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1246</v>
      </c>
      <c r="DT58" s="2" t="s">
        <v>255</v>
      </c>
      <c r="DU58" s="2" t="s">
        <v>143</v>
      </c>
      <c r="DV58" s="2" t="s">
        <v>132</v>
      </c>
      <c r="DW58" s="4"/>
      <c r="DX58" s="8"/>
      <c r="DY58" s="4"/>
      <c r="DZ58" s="8"/>
      <c r="EA58" s="7"/>
      <c r="EB58" s="7"/>
      <c r="EC58" s="2" t="s">
        <v>141</v>
      </c>
      <c r="ED58" s="2" t="s">
        <v>129</v>
      </c>
      <c r="EE58" s="2" t="s">
        <v>225</v>
      </c>
      <c r="EF58" s="2" t="s">
        <v>1247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766</v>
      </c>
      <c r="ER58" s="2" t="s">
        <v>1248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141</v>
      </c>
      <c r="FB58" s="2" t="s">
        <v>129</v>
      </c>
      <c r="FC58" s="2" t="s">
        <v>1198</v>
      </c>
      <c r="FD58" s="2" t="s">
        <v>1249</v>
      </c>
      <c r="FE58" s="2" t="s">
        <v>143</v>
      </c>
      <c r="FF58" s="2" t="s">
        <v>132</v>
      </c>
      <c r="FG58" s="4">
        <v>13</v>
      </c>
      <c r="FH58" s="8">
        <v>909.74</v>
      </c>
      <c r="FI58" s="4"/>
      <c r="FJ58" s="8"/>
      <c r="FK58" s="7"/>
      <c r="FL58" s="7"/>
      <c r="FM58" s="2" t="s">
        <v>141</v>
      </c>
      <c r="FN58" s="2" t="s">
        <v>129</v>
      </c>
      <c r="FO58" s="2" t="s">
        <v>156</v>
      </c>
      <c r="FP58" s="2" t="s">
        <v>228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129</v>
      </c>
      <c r="GA58" s="2" t="s">
        <v>158</v>
      </c>
      <c r="GB58" s="2" t="s">
        <v>526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204</v>
      </c>
      <c r="GN58" s="2" t="s">
        <v>468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129</v>
      </c>
      <c r="GY58" s="2" t="s">
        <v>162</v>
      </c>
      <c r="GZ58" s="2" t="s">
        <v>132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129</v>
      </c>
      <c r="HK58" s="2" t="s">
        <v>386</v>
      </c>
      <c r="HL58" s="2" t="s">
        <v>1250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335</v>
      </c>
      <c r="HX58" s="2" t="s">
        <v>1201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165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166</v>
      </c>
      <c r="IT58" s="2" t="s">
        <v>129</v>
      </c>
      <c r="IU58" s="2" t="s">
        <v>132</v>
      </c>
      <c r="IV58" s="2" t="s">
        <v>132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167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974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141</v>
      </c>
      <c r="KD58" s="2" t="s">
        <v>129</v>
      </c>
      <c r="KE58" s="2" t="s">
        <v>236</v>
      </c>
      <c r="KF58" s="2" t="s">
        <v>1251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172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172</v>
      </c>
      <c r="LB58" s="2" t="s">
        <v>129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164</v>
      </c>
      <c r="LN58" s="2" t="s">
        <v>129</v>
      </c>
      <c r="LO58" s="2" t="s">
        <v>1252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173</v>
      </c>
      <c r="MM58" s="2" t="s">
        <v>272</v>
      </c>
      <c r="MN58" s="2" t="s">
        <v>612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172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172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175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172</v>
      </c>
      <c r="OH58" s="2" t="s">
        <v>129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172</v>
      </c>
      <c r="OT58" s="2" t="s">
        <v>176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165</v>
      </c>
      <c r="PF58" s="2" t="s">
        <v>129</v>
      </c>
      <c r="PG58" s="2" t="s">
        <v>132</v>
      </c>
      <c r="PH58" s="2" t="s">
        <v>132</v>
      </c>
      <c r="PI58" s="2" t="s">
        <v>143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176</v>
      </c>
      <c r="PS58" s="2" t="s">
        <v>525</v>
      </c>
      <c r="PT58" s="2" t="s">
        <v>273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165</v>
      </c>
      <c r="QP58" s="2" t="s">
        <v>176</v>
      </c>
      <c r="QQ58" s="2" t="s">
        <v>132</v>
      </c>
      <c r="QR58" s="2" t="s">
        <v>132</v>
      </c>
      <c r="QS58" s="2" t="s">
        <v>143</v>
      </c>
      <c r="QT58" s="2" t="s">
        <v>132</v>
      </c>
      <c r="QU58" s="4"/>
      <c r="QV58" s="8"/>
      <c r="QW58" s="4"/>
      <c r="QX58" s="8"/>
      <c r="QY58" s="7"/>
      <c r="QZ58" s="7"/>
      <c r="RA58" s="2" t="s">
        <v>172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178</v>
      </c>
      <c r="RG58" s="4"/>
      <c r="RH58" s="8"/>
      <c r="RI58" s="4"/>
      <c r="RJ58" s="8"/>
      <c r="RK58" s="7"/>
      <c r="RL58" s="7"/>
      <c r="RM58" s="2" t="s">
        <v>141</v>
      </c>
      <c r="RN58" s="2" t="s">
        <v>176</v>
      </c>
      <c r="RO58" s="2" t="s">
        <v>1203</v>
      </c>
      <c r="RP58" s="2" t="s">
        <v>261</v>
      </c>
      <c r="RQ58" s="2" t="s">
        <v>143</v>
      </c>
      <c r="RR58" s="2" t="s">
        <v>132</v>
      </c>
    </row>
    <row r="59">
      <c r="A59" s="2" t="s">
        <v>1253</v>
      </c>
      <c r="B59" s="2" t="s">
        <v>121</v>
      </c>
      <c r="C59" s="2" t="s">
        <v>122</v>
      </c>
      <c r="D59" s="2" t="s">
        <v>958</v>
      </c>
      <c r="E59" s="2" t="s">
        <v>959</v>
      </c>
      <c r="F59" s="2" t="s">
        <v>1254</v>
      </c>
      <c r="G59" s="2" t="s">
        <v>1254</v>
      </c>
      <c r="H59" s="2" t="s">
        <v>1254</v>
      </c>
      <c r="I59" s="2" t="s">
        <v>1255</v>
      </c>
      <c r="J59" s="2" t="s">
        <v>127</v>
      </c>
      <c r="K59" s="2" t="s">
        <v>1256</v>
      </c>
      <c r="L59" s="3">
        <v>64.52</v>
      </c>
      <c r="M59" s="3">
        <v>67.75</v>
      </c>
      <c r="N59" s="3">
        <v>124.94</v>
      </c>
      <c r="O59" s="2" t="s">
        <v>129</v>
      </c>
      <c r="P59" s="2" t="s">
        <v>347</v>
      </c>
      <c r="Q59" s="2" t="s">
        <v>131</v>
      </c>
      <c r="R59" s="2" t="s">
        <v>132</v>
      </c>
      <c r="S59" s="2" t="s">
        <v>1257</v>
      </c>
      <c r="T59" s="2" t="s">
        <v>132</v>
      </c>
      <c r="U59" s="2" t="s">
        <v>315</v>
      </c>
      <c r="V59" s="2" t="s">
        <v>846</v>
      </c>
      <c r="W59" s="2" t="s">
        <v>946</v>
      </c>
      <c r="X59" s="2" t="s">
        <v>1258</v>
      </c>
      <c r="Y59" s="2" t="s">
        <v>981</v>
      </c>
      <c r="Z59" s="4">
        <v>161</v>
      </c>
      <c r="AA59" s="4">
        <f>=ROUNDDOWN(37.4418604651163,0)</f>
      </c>
      <c r="AB59" s="5">
        <v>4.3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26</v>
      </c>
      <c r="AQ59" s="8">
        <v>1782.3</v>
      </c>
      <c r="AR59" s="4"/>
      <c r="AS59" s="8"/>
      <c r="AT59" s="7"/>
      <c r="AU59" s="7"/>
      <c r="AV59" s="4">
        <v>26</v>
      </c>
      <c r="AW59" s="8">
        <v>1782.3</v>
      </c>
      <c r="AX59" s="4"/>
      <c r="AY59" s="8"/>
      <c r="AZ59" s="7"/>
      <c r="BA59" s="7"/>
      <c r="BB59" s="7">
        <v>1</v>
      </c>
      <c r="BC59" s="4">
        <v>26</v>
      </c>
      <c r="BD59" s="8">
        <v>1782.3</v>
      </c>
      <c r="BE59" s="4"/>
      <c r="BF59" s="8"/>
      <c r="BG59" s="7"/>
      <c r="BH59" s="7"/>
      <c r="BI59" s="7">
        <v>1</v>
      </c>
      <c r="BJ59" s="4">
        <v>26</v>
      </c>
      <c r="BK59" s="8">
        <v>1782.3</v>
      </c>
      <c r="BL59" s="2" t="s">
        <v>1259</v>
      </c>
      <c r="BM59" s="7">
        <v>1</v>
      </c>
      <c r="BN59" s="7">
        <v>1</v>
      </c>
      <c r="BO59" s="4">
        <v>2</v>
      </c>
      <c r="BP59" s="8">
        <v>148.4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876</v>
      </c>
      <c r="BY59" s="2" t="s">
        <v>143</v>
      </c>
      <c r="BZ59" s="2" t="s">
        <v>132</v>
      </c>
      <c r="CA59" s="4">
        <v>11</v>
      </c>
      <c r="CB59" s="8">
        <v>669.12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984</v>
      </c>
      <c r="CJ59" s="2" t="s">
        <v>1260</v>
      </c>
      <c r="CK59" s="2" t="s">
        <v>143</v>
      </c>
      <c r="CL59" s="2" t="s">
        <v>132</v>
      </c>
      <c r="CM59" s="4">
        <v>5</v>
      </c>
      <c r="CN59" s="8">
        <v>390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986</v>
      </c>
      <c r="CV59" s="2" t="s">
        <v>1260</v>
      </c>
      <c r="CW59" s="2" t="s">
        <v>143</v>
      </c>
      <c r="CX59" s="2" t="s">
        <v>132</v>
      </c>
      <c r="CY59" s="4">
        <v>2</v>
      </c>
      <c r="CZ59" s="8">
        <v>140.9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988</v>
      </c>
      <c r="DH59" s="2" t="s">
        <v>1261</v>
      </c>
      <c r="DI59" s="2" t="s">
        <v>143</v>
      </c>
      <c r="DJ59" s="2" t="s">
        <v>132</v>
      </c>
      <c r="DK59" s="4"/>
      <c r="DL59" s="8"/>
      <c r="DM59" s="4"/>
      <c r="DN59" s="8"/>
      <c r="DO59" s="7"/>
      <c r="DP59" s="7"/>
      <c r="DQ59" s="2" t="s">
        <v>141</v>
      </c>
      <c r="DR59" s="2" t="s">
        <v>176</v>
      </c>
      <c r="DS59" s="2" t="s">
        <v>990</v>
      </c>
      <c r="DT59" s="2" t="s">
        <v>1262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868</v>
      </c>
      <c r="EF59" s="2" t="s">
        <v>1158</v>
      </c>
      <c r="EG59" s="2" t="s">
        <v>143</v>
      </c>
      <c r="EH59" s="2" t="s">
        <v>132</v>
      </c>
      <c r="EI59" s="4">
        <v>1</v>
      </c>
      <c r="EJ59" s="8">
        <v>89.76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1025</v>
      </c>
      <c r="ER59" s="2" t="s">
        <v>1106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988</v>
      </c>
      <c r="FD59" s="2" t="s">
        <v>1263</v>
      </c>
      <c r="FE59" s="2" t="s">
        <v>143</v>
      </c>
      <c r="FF59" s="2" t="s">
        <v>132</v>
      </c>
      <c r="FG59" s="4">
        <v>1</v>
      </c>
      <c r="FH59" s="8">
        <v>73.16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156</v>
      </c>
      <c r="FP59" s="2" t="s">
        <v>1264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996</v>
      </c>
      <c r="GB59" s="2" t="s">
        <v>1265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176</v>
      </c>
      <c r="GM59" s="2" t="s">
        <v>998</v>
      </c>
      <c r="GN59" s="2" t="s">
        <v>986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162</v>
      </c>
      <c r="GZ59" s="2" t="s">
        <v>132</v>
      </c>
      <c r="HA59" s="2" t="s">
        <v>143</v>
      </c>
      <c r="HB59" s="2" t="s">
        <v>132</v>
      </c>
      <c r="HC59" s="4"/>
      <c r="HD59" s="8"/>
      <c r="HE59" s="4"/>
      <c r="HF59" s="8"/>
      <c r="HG59" s="7"/>
      <c r="HH59" s="7"/>
      <c r="HI59" s="2" t="s">
        <v>141</v>
      </c>
      <c r="HJ59" s="2" t="s">
        <v>129</v>
      </c>
      <c r="HK59" s="2" t="s">
        <v>1030</v>
      </c>
      <c r="HL59" s="2" t="s">
        <v>545</v>
      </c>
      <c r="HM59" s="2" t="s">
        <v>143</v>
      </c>
      <c r="HN59" s="2" t="s">
        <v>132</v>
      </c>
      <c r="HO59" s="4">
        <v>4</v>
      </c>
      <c r="HP59" s="8">
        <v>270.96</v>
      </c>
      <c r="HQ59" s="4"/>
      <c r="HR59" s="8"/>
      <c r="HS59" s="7"/>
      <c r="HT59" s="7"/>
      <c r="HU59" s="2" t="s">
        <v>141</v>
      </c>
      <c r="HV59" s="2" t="s">
        <v>129</v>
      </c>
      <c r="HW59" s="2" t="s">
        <v>335</v>
      </c>
      <c r="HX59" s="2" t="s">
        <v>806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165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166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167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1001</v>
      </c>
      <c r="JT59" s="2" t="s">
        <v>1266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1267</v>
      </c>
      <c r="KF59" s="2" t="s">
        <v>1268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172</v>
      </c>
      <c r="KP59" s="2" t="s">
        <v>129</v>
      </c>
      <c r="KQ59" s="2" t="s">
        <v>1003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141</v>
      </c>
      <c r="LN59" s="2" t="s">
        <v>129</v>
      </c>
      <c r="LO59" s="2" t="s">
        <v>270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173</v>
      </c>
      <c r="MM59" s="2" t="s">
        <v>1269</v>
      </c>
      <c r="MN59" s="2" t="s">
        <v>1270</v>
      </c>
      <c r="MO59" s="2" t="s">
        <v>143</v>
      </c>
      <c r="MP59" s="2" t="s">
        <v>132</v>
      </c>
      <c r="MQ59" s="4"/>
      <c r="MR59" s="8"/>
      <c r="MS59" s="4"/>
      <c r="MT59" s="8"/>
      <c r="MU59" s="7"/>
      <c r="MV59" s="7"/>
      <c r="MW59" s="2" t="s">
        <v>172</v>
      </c>
      <c r="MX59" s="2" t="s">
        <v>129</v>
      </c>
      <c r="MY59" s="2" t="s">
        <v>132</v>
      </c>
      <c r="MZ59" s="2" t="s">
        <v>132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172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172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172</v>
      </c>
      <c r="OT59" s="2" t="s">
        <v>176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165</v>
      </c>
      <c r="PF59" s="2" t="s">
        <v>129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176</v>
      </c>
      <c r="PS59" s="2" t="s">
        <v>212</v>
      </c>
      <c r="PT59" s="2" t="s">
        <v>1198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141</v>
      </c>
      <c r="QP59" s="2" t="s">
        <v>176</v>
      </c>
      <c r="QQ59" s="2" t="s">
        <v>1007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172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178</v>
      </c>
      <c r="RG59" s="4"/>
      <c r="RH59" s="8"/>
      <c r="RI59" s="4"/>
      <c r="RJ59" s="8"/>
      <c r="RK59" s="7"/>
      <c r="RL59" s="7"/>
      <c r="RM59" s="2" t="s">
        <v>141</v>
      </c>
      <c r="RN59" s="2" t="s">
        <v>176</v>
      </c>
      <c r="RO59" s="2" t="s">
        <v>214</v>
      </c>
      <c r="RP59" s="2" t="s">
        <v>604</v>
      </c>
      <c r="RQ59" s="2" t="s">
        <v>143</v>
      </c>
      <c r="RR59" s="2" t="s">
        <v>132</v>
      </c>
    </row>
    <row r="60">
      <c r="A60" s="2" t="s">
        <v>1271</v>
      </c>
      <c r="B60" s="2" t="s">
        <v>121</v>
      </c>
      <c r="C60" s="2" t="s">
        <v>122</v>
      </c>
      <c r="D60" s="2" t="s">
        <v>958</v>
      </c>
      <c r="E60" s="2" t="s">
        <v>959</v>
      </c>
      <c r="F60" s="2" t="s">
        <v>1272</v>
      </c>
      <c r="G60" s="2" t="s">
        <v>1272</v>
      </c>
      <c r="H60" s="2" t="s">
        <v>1272</v>
      </c>
      <c r="I60" s="2" t="s">
        <v>1273</v>
      </c>
      <c r="J60" s="2" t="s">
        <v>127</v>
      </c>
      <c r="K60" s="2" t="s">
        <v>280</v>
      </c>
      <c r="L60" s="3">
        <v>36.42</v>
      </c>
      <c r="M60" s="3">
        <v>38.24</v>
      </c>
      <c r="N60" s="3">
        <v>76.49</v>
      </c>
      <c r="O60" s="2" t="s">
        <v>129</v>
      </c>
      <c r="P60" s="2" t="s">
        <v>921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315</v>
      </c>
      <c r="V60" s="2" t="s">
        <v>846</v>
      </c>
      <c r="W60" s="2" t="s">
        <v>946</v>
      </c>
      <c r="X60" s="2" t="s">
        <v>245</v>
      </c>
      <c r="Y60" s="2" t="s">
        <v>1209</v>
      </c>
      <c r="Z60" s="4">
        <v>51</v>
      </c>
      <c r="AA60" s="4">
        <f>=ROUNDDOWN(25.5,0)</f>
      </c>
      <c r="AB60" s="5">
        <v>2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34</v>
      </c>
      <c r="AQ60" s="8">
        <v>1279.8</v>
      </c>
      <c r="AR60" s="4"/>
      <c r="AS60" s="8"/>
      <c r="AT60" s="7"/>
      <c r="AU60" s="7"/>
      <c r="AV60" s="4">
        <v>34</v>
      </c>
      <c r="AW60" s="8">
        <v>1279.8</v>
      </c>
      <c r="AX60" s="4"/>
      <c r="AY60" s="8"/>
      <c r="AZ60" s="7"/>
      <c r="BA60" s="7"/>
      <c r="BB60" s="7">
        <v>1</v>
      </c>
      <c r="BC60" s="4">
        <v>34</v>
      </c>
      <c r="BD60" s="8">
        <v>1279.8</v>
      </c>
      <c r="BE60" s="4"/>
      <c r="BF60" s="8"/>
      <c r="BG60" s="7"/>
      <c r="BH60" s="7"/>
      <c r="BI60" s="7">
        <v>1</v>
      </c>
      <c r="BJ60" s="4">
        <v>34</v>
      </c>
      <c r="BK60" s="8">
        <v>1279.8</v>
      </c>
      <c r="BL60" s="2" t="s">
        <v>1274</v>
      </c>
      <c r="BM60" s="7">
        <v>1</v>
      </c>
      <c r="BN60" s="7">
        <v>1</v>
      </c>
      <c r="BO60" s="4">
        <v>1</v>
      </c>
      <c r="BP60" s="8">
        <v>41.88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132</v>
      </c>
      <c r="BX60" s="2" t="s">
        <v>948</v>
      </c>
      <c r="BY60" s="2" t="s">
        <v>143</v>
      </c>
      <c r="BZ60" s="2" t="s">
        <v>132</v>
      </c>
      <c r="CA60" s="4"/>
      <c r="CB60" s="8"/>
      <c r="CC60" s="4"/>
      <c r="CD60" s="8"/>
      <c r="CE60" s="7"/>
      <c r="CF60" s="7"/>
      <c r="CG60" s="2" t="s">
        <v>141</v>
      </c>
      <c r="CH60" s="2" t="s">
        <v>129</v>
      </c>
      <c r="CI60" s="2" t="s">
        <v>1211</v>
      </c>
      <c r="CJ60" s="2" t="s">
        <v>132</v>
      </c>
      <c r="CK60" s="2" t="s">
        <v>143</v>
      </c>
      <c r="CL60" s="2" t="s">
        <v>132</v>
      </c>
      <c r="CM60" s="4"/>
      <c r="CN60" s="8"/>
      <c r="CO60" s="4"/>
      <c r="CP60" s="8"/>
      <c r="CQ60" s="7"/>
      <c r="CR60" s="7"/>
      <c r="CS60" s="2" t="s">
        <v>141</v>
      </c>
      <c r="CT60" s="2" t="s">
        <v>129</v>
      </c>
      <c r="CU60" s="2" t="s">
        <v>922</v>
      </c>
      <c r="CV60" s="2" t="s">
        <v>132</v>
      </c>
      <c r="CW60" s="2" t="s">
        <v>143</v>
      </c>
      <c r="CX60" s="2" t="s">
        <v>132</v>
      </c>
      <c r="CY60" s="4">
        <v>30</v>
      </c>
      <c r="CZ60" s="8">
        <v>1089.9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1213</v>
      </c>
      <c r="DH60" s="2" t="s">
        <v>1218</v>
      </c>
      <c r="DI60" s="2" t="s">
        <v>143</v>
      </c>
      <c r="DJ60" s="2" t="s">
        <v>132</v>
      </c>
      <c r="DK60" s="4">
        <v>1</v>
      </c>
      <c r="DL60" s="8">
        <v>47.24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1275</v>
      </c>
      <c r="DT60" s="2" t="s">
        <v>301</v>
      </c>
      <c r="DU60" s="2" t="s">
        <v>143</v>
      </c>
      <c r="DV60" s="2" t="s">
        <v>132</v>
      </c>
      <c r="DW60" s="4">
        <v>2</v>
      </c>
      <c r="DX60" s="8">
        <v>100.78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1213</v>
      </c>
      <c r="EF60" s="2" t="s">
        <v>1121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1216</v>
      </c>
      <c r="ER60" s="2" t="s">
        <v>1276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1213</v>
      </c>
      <c r="FD60" s="2" t="s">
        <v>1276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164</v>
      </c>
      <c r="FN60" s="2" t="s">
        <v>129</v>
      </c>
      <c r="FO60" s="2" t="s">
        <v>132</v>
      </c>
      <c r="FP60" s="2" t="s">
        <v>132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129</v>
      </c>
      <c r="GA60" s="2" t="s">
        <v>954</v>
      </c>
      <c r="GB60" s="2" t="s">
        <v>132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164</v>
      </c>
      <c r="GL60" s="2" t="s">
        <v>129</v>
      </c>
      <c r="GM60" s="2" t="s">
        <v>132</v>
      </c>
      <c r="GN60" s="2" t="s">
        <v>132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172</v>
      </c>
      <c r="GX60" s="2" t="s">
        <v>129</v>
      </c>
      <c r="GY60" s="2" t="s">
        <v>132</v>
      </c>
      <c r="GZ60" s="2" t="s">
        <v>132</v>
      </c>
      <c r="HA60" s="2" t="s">
        <v>143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1218</v>
      </c>
      <c r="HL60" s="2" t="s">
        <v>132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164</v>
      </c>
      <c r="HV60" s="2" t="s">
        <v>129</v>
      </c>
      <c r="HW60" s="2" t="s">
        <v>132</v>
      </c>
      <c r="HX60" s="2" t="s">
        <v>132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165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141</v>
      </c>
      <c r="IT60" s="2" t="s">
        <v>129</v>
      </c>
      <c r="IU60" s="2" t="s">
        <v>167</v>
      </c>
      <c r="IV60" s="2" t="s">
        <v>270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167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956</v>
      </c>
      <c r="JT60" s="2" t="s">
        <v>132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175</v>
      </c>
      <c r="KD60" s="2" t="s">
        <v>129</v>
      </c>
      <c r="KE60" s="2" t="s">
        <v>132</v>
      </c>
      <c r="KF60" s="2" t="s">
        <v>132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172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172</v>
      </c>
      <c r="LB60" s="2" t="s">
        <v>129</v>
      </c>
      <c r="LC60" s="2" t="s">
        <v>132</v>
      </c>
      <c r="LD60" s="2" t="s">
        <v>132</v>
      </c>
      <c r="LE60" s="2" t="s">
        <v>143</v>
      </c>
      <c r="LF60" s="2" t="s">
        <v>132</v>
      </c>
      <c r="LG60" s="4"/>
      <c r="LH60" s="8"/>
      <c r="LI60" s="4"/>
      <c r="LJ60" s="8"/>
      <c r="LK60" s="7"/>
      <c r="LL60" s="7"/>
      <c r="LM60" s="2" t="s">
        <v>172</v>
      </c>
      <c r="LN60" s="2" t="s">
        <v>129</v>
      </c>
      <c r="LO60" s="2" t="s">
        <v>132</v>
      </c>
      <c r="LP60" s="2" t="s">
        <v>132</v>
      </c>
      <c r="LQ60" s="2" t="s">
        <v>143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165</v>
      </c>
      <c r="ML60" s="2" t="s">
        <v>129</v>
      </c>
      <c r="MM60" s="2" t="s">
        <v>132</v>
      </c>
      <c r="MN60" s="2" t="s">
        <v>132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172</v>
      </c>
      <c r="MX60" s="2" t="s">
        <v>129</v>
      </c>
      <c r="MY60" s="2" t="s">
        <v>132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172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175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165</v>
      </c>
      <c r="PF60" s="2" t="s">
        <v>129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172</v>
      </c>
      <c r="PR60" s="2" t="s">
        <v>129</v>
      </c>
      <c r="PS60" s="2" t="s">
        <v>132</v>
      </c>
      <c r="PT60" s="2" t="s">
        <v>132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172</v>
      </c>
      <c r="QD60" s="2" t="s">
        <v>129</v>
      </c>
      <c r="QE60" s="2" t="s">
        <v>132</v>
      </c>
      <c r="QF60" s="2" t="s">
        <v>132</v>
      </c>
      <c r="QG60" s="2" t="s">
        <v>143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172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178</v>
      </c>
      <c r="RG60" s="4"/>
      <c r="RH60" s="8"/>
      <c r="RI60" s="4"/>
      <c r="RJ60" s="8"/>
      <c r="RK60" s="7"/>
      <c r="RL60" s="7"/>
      <c r="RM60" s="2" t="s">
        <v>141</v>
      </c>
      <c r="RN60" s="2" t="s">
        <v>176</v>
      </c>
      <c r="RO60" s="2" t="s">
        <v>1219</v>
      </c>
      <c r="RP60" s="2" t="s">
        <v>132</v>
      </c>
      <c r="RQ60" s="2" t="s">
        <v>143</v>
      </c>
      <c r="RR60" s="2" t="s">
        <v>132</v>
      </c>
    </row>
    <row r="61">
      <c r="A61" s="2" t="s">
        <v>1277</v>
      </c>
      <c r="B61" s="2" t="s">
        <v>121</v>
      </c>
      <c r="C61" s="2" t="s">
        <v>122</v>
      </c>
      <c r="D61" s="2" t="s">
        <v>958</v>
      </c>
      <c r="E61" s="2" t="s">
        <v>959</v>
      </c>
      <c r="F61" s="2" t="s">
        <v>1278</v>
      </c>
      <c r="G61" s="2" t="s">
        <v>132</v>
      </c>
      <c r="H61" s="2" t="s">
        <v>132</v>
      </c>
      <c r="I61" s="2" t="s">
        <v>1017</v>
      </c>
      <c r="J61" s="2" t="s">
        <v>127</v>
      </c>
      <c r="K61" s="2" t="s">
        <v>313</v>
      </c>
      <c r="L61" s="3">
        <v>58.7</v>
      </c>
      <c r="M61" s="3">
        <v>61.64</v>
      </c>
      <c r="N61" s="3">
        <v>118.99</v>
      </c>
      <c r="O61" s="2" t="s">
        <v>129</v>
      </c>
      <c r="P61" s="2" t="s">
        <v>621</v>
      </c>
      <c r="Q61" s="2" t="s">
        <v>131</v>
      </c>
      <c r="R61" s="2" t="s">
        <v>132</v>
      </c>
      <c r="S61" s="2" t="s">
        <v>1279</v>
      </c>
      <c r="T61" s="2" t="s">
        <v>132</v>
      </c>
      <c r="U61" s="2" t="s">
        <v>315</v>
      </c>
      <c r="V61" s="2" t="s">
        <v>246</v>
      </c>
      <c r="W61" s="2" t="s">
        <v>246</v>
      </c>
      <c r="X61" s="2" t="s">
        <v>132</v>
      </c>
      <c r="Y61" s="2" t="s">
        <v>1139</v>
      </c>
      <c r="Z61" s="4">
        <v>12</v>
      </c>
      <c r="AA61" s="4">
        <f>=ROUNDDOWN(8.57142857142857,0)</f>
      </c>
      <c r="AB61" s="5">
        <v>1.4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21</v>
      </c>
      <c r="AQ61" s="8">
        <v>1275.74</v>
      </c>
      <c r="AR61" s="4"/>
      <c r="AS61" s="8"/>
      <c r="AT61" s="7"/>
      <c r="AU61" s="7"/>
      <c r="AV61" s="4">
        <v>21</v>
      </c>
      <c r="AW61" s="8">
        <v>1275.74</v>
      </c>
      <c r="AX61" s="4"/>
      <c r="AY61" s="8"/>
      <c r="AZ61" s="7"/>
      <c r="BA61" s="7"/>
      <c r="BB61" s="7">
        <v>1</v>
      </c>
      <c r="BC61" s="4">
        <v>21</v>
      </c>
      <c r="BD61" s="8">
        <v>1275.74</v>
      </c>
      <c r="BE61" s="4"/>
      <c r="BF61" s="8"/>
      <c r="BG61" s="7"/>
      <c r="BH61" s="7"/>
      <c r="BI61" s="7">
        <v>1</v>
      </c>
      <c r="BJ61" s="4">
        <v>21</v>
      </c>
      <c r="BK61" s="8">
        <v>1275.74</v>
      </c>
      <c r="BL61" s="2" t="s">
        <v>1280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534</v>
      </c>
      <c r="BV61" s="2" t="s">
        <v>176</v>
      </c>
      <c r="BW61" s="2" t="s">
        <v>132</v>
      </c>
      <c r="BX61" s="2" t="s">
        <v>1281</v>
      </c>
      <c r="BY61" s="2" t="s">
        <v>143</v>
      </c>
      <c r="BZ61" s="2" t="s">
        <v>132</v>
      </c>
      <c r="CA61" s="4"/>
      <c r="CB61" s="8"/>
      <c r="CC61" s="4"/>
      <c r="CD61" s="8"/>
      <c r="CE61" s="7"/>
      <c r="CF61" s="7"/>
      <c r="CG61" s="2" t="s">
        <v>141</v>
      </c>
      <c r="CH61" s="2" t="s">
        <v>129</v>
      </c>
      <c r="CI61" s="2" t="s">
        <v>316</v>
      </c>
      <c r="CJ61" s="2" t="s">
        <v>1282</v>
      </c>
      <c r="CK61" s="2" t="s">
        <v>143</v>
      </c>
      <c r="CL61" s="2" t="s">
        <v>132</v>
      </c>
      <c r="CM61" s="4">
        <v>9</v>
      </c>
      <c r="CN61" s="8">
        <v>596.07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1283</v>
      </c>
      <c r="CV61" s="2" t="s">
        <v>1284</v>
      </c>
      <c r="CW61" s="2" t="s">
        <v>143</v>
      </c>
      <c r="CX61" s="2" t="s">
        <v>132</v>
      </c>
      <c r="CY61" s="4">
        <v>3</v>
      </c>
      <c r="CZ61" s="8">
        <v>224.54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1285</v>
      </c>
      <c r="DH61" s="2" t="s">
        <v>1286</v>
      </c>
      <c r="DI61" s="2" t="s">
        <v>143</v>
      </c>
      <c r="DJ61" s="2" t="s">
        <v>132</v>
      </c>
      <c r="DK61" s="4"/>
      <c r="DL61" s="8"/>
      <c r="DM61" s="4"/>
      <c r="DN61" s="8"/>
      <c r="DO61" s="7"/>
      <c r="DP61" s="7"/>
      <c r="DQ61" s="2" t="s">
        <v>141</v>
      </c>
      <c r="DR61" s="2" t="s">
        <v>176</v>
      </c>
      <c r="DS61" s="2" t="s">
        <v>564</v>
      </c>
      <c r="DT61" s="2" t="s">
        <v>1287</v>
      </c>
      <c r="DU61" s="2" t="s">
        <v>143</v>
      </c>
      <c r="DV61" s="2" t="s">
        <v>132</v>
      </c>
      <c r="DW61" s="4">
        <v>4</v>
      </c>
      <c r="DX61" s="8">
        <v>142</v>
      </c>
      <c r="DY61" s="4"/>
      <c r="DZ61" s="8"/>
      <c r="EA61" s="7"/>
      <c r="EB61" s="7"/>
      <c r="EC61" s="2" t="s">
        <v>141</v>
      </c>
      <c r="ED61" s="2" t="s">
        <v>129</v>
      </c>
      <c r="EE61" s="2" t="s">
        <v>1185</v>
      </c>
      <c r="EF61" s="2" t="s">
        <v>1288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1289</v>
      </c>
      <c r="ER61" s="2" t="s">
        <v>321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1285</v>
      </c>
      <c r="FD61" s="2" t="s">
        <v>1290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156</v>
      </c>
      <c r="FP61" s="2" t="s">
        <v>837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129</v>
      </c>
      <c r="GA61" s="2" t="s">
        <v>1291</v>
      </c>
      <c r="GB61" s="2" t="s">
        <v>1292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176</v>
      </c>
      <c r="GM61" s="2" t="s">
        <v>1293</v>
      </c>
      <c r="GN61" s="2" t="s">
        <v>1052</v>
      </c>
      <c r="GO61" s="2" t="s">
        <v>143</v>
      </c>
      <c r="GP61" s="2" t="s">
        <v>132</v>
      </c>
      <c r="GQ61" s="4"/>
      <c r="GR61" s="8"/>
      <c r="GS61" s="4"/>
      <c r="GT61" s="8"/>
      <c r="GU61" s="7"/>
      <c r="GV61" s="7"/>
      <c r="GW61" s="2" t="s">
        <v>141</v>
      </c>
      <c r="GX61" s="2" t="s">
        <v>129</v>
      </c>
      <c r="GY61" s="2" t="s">
        <v>332</v>
      </c>
      <c r="GZ61" s="2" t="s">
        <v>1294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141</v>
      </c>
      <c r="HJ61" s="2" t="s">
        <v>129</v>
      </c>
      <c r="HK61" s="2" t="s">
        <v>520</v>
      </c>
      <c r="HL61" s="2" t="s">
        <v>1077</v>
      </c>
      <c r="HM61" s="2" t="s">
        <v>143</v>
      </c>
      <c r="HN61" s="2" t="s">
        <v>132</v>
      </c>
      <c r="HO61" s="4">
        <v>1</v>
      </c>
      <c r="HP61" s="8">
        <v>61.64</v>
      </c>
      <c r="HQ61" s="4"/>
      <c r="HR61" s="8"/>
      <c r="HS61" s="7"/>
      <c r="HT61" s="7"/>
      <c r="HU61" s="2" t="s">
        <v>141</v>
      </c>
      <c r="HV61" s="2" t="s">
        <v>129</v>
      </c>
      <c r="HW61" s="2" t="s">
        <v>297</v>
      </c>
      <c r="HX61" s="2" t="s">
        <v>336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172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166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167</v>
      </c>
      <c r="JH61" s="2" t="s">
        <v>132</v>
      </c>
      <c r="JI61" s="2" t="s">
        <v>143</v>
      </c>
      <c r="JJ61" s="2" t="s">
        <v>132</v>
      </c>
      <c r="JK61" s="4">
        <v>1</v>
      </c>
      <c r="JL61" s="8">
        <v>66.57</v>
      </c>
      <c r="JM61" s="4"/>
      <c r="JN61" s="8"/>
      <c r="JO61" s="7"/>
      <c r="JP61" s="7"/>
      <c r="JQ61" s="2" t="s">
        <v>141</v>
      </c>
      <c r="JR61" s="2" t="s">
        <v>129</v>
      </c>
      <c r="JS61" s="2" t="s">
        <v>338</v>
      </c>
      <c r="JT61" s="2" t="s">
        <v>1295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1296</v>
      </c>
      <c r="KF61" s="2" t="s">
        <v>1297</v>
      </c>
      <c r="KG61" s="2" t="s">
        <v>143</v>
      </c>
      <c r="KH61" s="2" t="s">
        <v>132</v>
      </c>
      <c r="KI61" s="4">
        <v>3</v>
      </c>
      <c r="KJ61" s="8">
        <v>184.92</v>
      </c>
      <c r="KK61" s="4"/>
      <c r="KL61" s="8"/>
      <c r="KM61" s="7"/>
      <c r="KN61" s="7"/>
      <c r="KO61" s="2" t="s">
        <v>141</v>
      </c>
      <c r="KP61" s="2" t="s">
        <v>129</v>
      </c>
      <c r="KQ61" s="2" t="s">
        <v>815</v>
      </c>
      <c r="KR61" s="2" t="s">
        <v>1055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141</v>
      </c>
      <c r="LN61" s="2" t="s">
        <v>129</v>
      </c>
      <c r="LO61" s="2" t="s">
        <v>270</v>
      </c>
      <c r="LP61" s="2" t="s">
        <v>132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141</v>
      </c>
      <c r="ML61" s="2" t="s">
        <v>173</v>
      </c>
      <c r="MM61" s="2" t="s">
        <v>328</v>
      </c>
      <c r="MN61" s="2" t="s">
        <v>1293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172</v>
      </c>
      <c r="MX61" s="2" t="s">
        <v>129</v>
      </c>
      <c r="MY61" s="2" t="s">
        <v>132</v>
      </c>
      <c r="MZ61" s="2" t="s">
        <v>132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172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172</v>
      </c>
      <c r="OT61" s="2" t="s">
        <v>176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165</v>
      </c>
      <c r="PF61" s="2" t="s">
        <v>129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176</v>
      </c>
      <c r="PS61" s="2" t="s">
        <v>177</v>
      </c>
      <c r="PT61" s="2" t="s">
        <v>739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141</v>
      </c>
      <c r="QP61" s="2" t="s">
        <v>176</v>
      </c>
      <c r="QQ61" s="2" t="s">
        <v>815</v>
      </c>
      <c r="QR61" s="2" t="s">
        <v>1105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172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178</v>
      </c>
      <c r="RG61" s="4"/>
      <c r="RH61" s="8"/>
      <c r="RI61" s="4"/>
      <c r="RJ61" s="8"/>
      <c r="RK61" s="7"/>
      <c r="RL61" s="7"/>
      <c r="RM61" s="2" t="s">
        <v>141</v>
      </c>
      <c r="RN61" s="2" t="s">
        <v>176</v>
      </c>
      <c r="RO61" s="2" t="s">
        <v>1090</v>
      </c>
      <c r="RP61" s="2" t="s">
        <v>507</v>
      </c>
      <c r="RQ61" s="2" t="s">
        <v>143</v>
      </c>
      <c r="RR61" s="2" t="s">
        <v>132</v>
      </c>
    </row>
    <row r="62">
      <c r="A62" s="2" t="s">
        <v>1298</v>
      </c>
      <c r="B62" s="2" t="s">
        <v>121</v>
      </c>
      <c r="C62" s="2" t="s">
        <v>122</v>
      </c>
      <c r="D62" s="2" t="s">
        <v>958</v>
      </c>
      <c r="E62" s="2" t="s">
        <v>959</v>
      </c>
      <c r="F62" s="2" t="s">
        <v>1299</v>
      </c>
      <c r="G62" s="2" t="s">
        <v>1299</v>
      </c>
      <c r="H62" s="2" t="s">
        <v>1299</v>
      </c>
      <c r="I62" s="2" t="s">
        <v>1300</v>
      </c>
      <c r="J62" s="2" t="s">
        <v>127</v>
      </c>
      <c r="K62" s="2" t="s">
        <v>374</v>
      </c>
      <c r="L62" s="3">
        <v>68.02</v>
      </c>
      <c r="M62" s="3">
        <v>71.42</v>
      </c>
      <c r="N62" s="3">
        <v>146.99</v>
      </c>
      <c r="O62" s="2" t="s">
        <v>657</v>
      </c>
      <c r="P62" s="2" t="s">
        <v>621</v>
      </c>
      <c r="Q62" s="2" t="s">
        <v>131</v>
      </c>
      <c r="R62" s="2" t="s">
        <v>132</v>
      </c>
      <c r="S62" s="2" t="s">
        <v>1301</v>
      </c>
      <c r="T62" s="2" t="s">
        <v>132</v>
      </c>
      <c r="U62" s="2" t="s">
        <v>315</v>
      </c>
      <c r="V62" s="2" t="s">
        <v>846</v>
      </c>
      <c r="W62" s="2" t="s">
        <v>946</v>
      </c>
      <c r="X62" s="2" t="s">
        <v>980</v>
      </c>
      <c r="Y62" s="2" t="s">
        <v>981</v>
      </c>
      <c r="Z62" s="4">
        <v>22</v>
      </c>
      <c r="AA62" s="4">
        <f>=ROUNDDOWN(11,0)</f>
      </c>
      <c r="AB62" s="5">
        <v>2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16</v>
      </c>
      <c r="AQ62" s="8">
        <v>1167.79</v>
      </c>
      <c r="AR62" s="4"/>
      <c r="AS62" s="8"/>
      <c r="AT62" s="7"/>
      <c r="AU62" s="7"/>
      <c r="AV62" s="4">
        <v>16</v>
      </c>
      <c r="AW62" s="8">
        <v>1167.79</v>
      </c>
      <c r="AX62" s="4"/>
      <c r="AY62" s="8"/>
      <c r="AZ62" s="7"/>
      <c r="BA62" s="7"/>
      <c r="BB62" s="7">
        <v>1</v>
      </c>
      <c r="BC62" s="4">
        <v>16</v>
      </c>
      <c r="BD62" s="8">
        <v>1167.79</v>
      </c>
      <c r="BE62" s="4"/>
      <c r="BF62" s="8"/>
      <c r="BG62" s="7"/>
      <c r="BH62" s="7"/>
      <c r="BI62" s="7">
        <v>1</v>
      </c>
      <c r="BJ62" s="4">
        <v>16</v>
      </c>
      <c r="BK62" s="8">
        <v>1167.79</v>
      </c>
      <c r="BL62" s="2" t="s">
        <v>1302</v>
      </c>
      <c r="BM62" s="7">
        <v>1</v>
      </c>
      <c r="BN62" s="7">
        <v>1</v>
      </c>
      <c r="BO62" s="4">
        <v>3</v>
      </c>
      <c r="BP62" s="8">
        <v>236.82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1225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984</v>
      </c>
      <c r="CJ62" s="2" t="s">
        <v>1303</v>
      </c>
      <c r="CK62" s="2" t="s">
        <v>178</v>
      </c>
      <c r="CL62" s="2" t="s">
        <v>132</v>
      </c>
      <c r="CM62" s="4">
        <v>8</v>
      </c>
      <c r="CN62" s="8">
        <v>624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986</v>
      </c>
      <c r="CV62" s="2" t="s">
        <v>1304</v>
      </c>
      <c r="CW62" s="2" t="s">
        <v>143</v>
      </c>
      <c r="CX62" s="2" t="s">
        <v>132</v>
      </c>
      <c r="CY62" s="4"/>
      <c r="CZ62" s="8"/>
      <c r="DA62" s="4"/>
      <c r="DB62" s="8"/>
      <c r="DC62" s="7"/>
      <c r="DD62" s="7"/>
      <c r="DE62" s="2" t="s">
        <v>141</v>
      </c>
      <c r="DF62" s="2" t="s">
        <v>129</v>
      </c>
      <c r="DG62" s="2" t="s">
        <v>988</v>
      </c>
      <c r="DH62" s="2" t="s">
        <v>1305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141</v>
      </c>
      <c r="DR62" s="2" t="s">
        <v>176</v>
      </c>
      <c r="DS62" s="2" t="s">
        <v>564</v>
      </c>
      <c r="DT62" s="2" t="s">
        <v>1306</v>
      </c>
      <c r="DU62" s="2" t="s">
        <v>143</v>
      </c>
      <c r="DV62" s="2" t="s">
        <v>132</v>
      </c>
      <c r="DW62" s="4"/>
      <c r="DX62" s="8"/>
      <c r="DY62" s="4"/>
      <c r="DZ62" s="8"/>
      <c r="EA62" s="7"/>
      <c r="EB62" s="7"/>
      <c r="EC62" s="2" t="s">
        <v>141</v>
      </c>
      <c r="ED62" s="2" t="s">
        <v>129</v>
      </c>
      <c r="EE62" s="2" t="s">
        <v>868</v>
      </c>
      <c r="EF62" s="2" t="s">
        <v>902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1307</v>
      </c>
      <c r="ER62" s="2" t="s">
        <v>1308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988</v>
      </c>
      <c r="FD62" s="2" t="s">
        <v>1309</v>
      </c>
      <c r="FE62" s="2" t="s">
        <v>143</v>
      </c>
      <c r="FF62" s="2" t="s">
        <v>132</v>
      </c>
      <c r="FG62" s="4">
        <v>2</v>
      </c>
      <c r="FH62" s="8">
        <v>142.71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1310</v>
      </c>
      <c r="FP62" s="2" t="s">
        <v>1306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129</v>
      </c>
      <c r="GA62" s="2" t="s">
        <v>996</v>
      </c>
      <c r="GB62" s="2" t="s">
        <v>1070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176</v>
      </c>
      <c r="GM62" s="2" t="s">
        <v>998</v>
      </c>
      <c r="GN62" s="2" t="s">
        <v>1311</v>
      </c>
      <c r="GO62" s="2" t="s">
        <v>143</v>
      </c>
      <c r="GP62" s="2" t="s">
        <v>132</v>
      </c>
      <c r="GQ62" s="4">
        <v>2</v>
      </c>
      <c r="GR62" s="8">
        <v>92.84</v>
      </c>
      <c r="GS62" s="4"/>
      <c r="GT62" s="8"/>
      <c r="GU62" s="7"/>
      <c r="GV62" s="7"/>
      <c r="GW62" s="2" t="s">
        <v>141</v>
      </c>
      <c r="GX62" s="2" t="s">
        <v>129</v>
      </c>
      <c r="GY62" s="2" t="s">
        <v>332</v>
      </c>
      <c r="GZ62" s="2" t="s">
        <v>333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141</v>
      </c>
      <c r="HJ62" s="2" t="s">
        <v>129</v>
      </c>
      <c r="HK62" s="2" t="s">
        <v>520</v>
      </c>
      <c r="HL62" s="2" t="s">
        <v>977</v>
      </c>
      <c r="HM62" s="2" t="s">
        <v>143</v>
      </c>
      <c r="HN62" s="2" t="s">
        <v>132</v>
      </c>
      <c r="HO62" s="4">
        <v>1</v>
      </c>
      <c r="HP62" s="8">
        <v>71.42</v>
      </c>
      <c r="HQ62" s="4"/>
      <c r="HR62" s="8"/>
      <c r="HS62" s="7"/>
      <c r="HT62" s="7"/>
      <c r="HU62" s="2" t="s">
        <v>141</v>
      </c>
      <c r="HV62" s="2" t="s">
        <v>129</v>
      </c>
      <c r="HW62" s="2" t="s">
        <v>297</v>
      </c>
      <c r="HX62" s="2" t="s">
        <v>1312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172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166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1001</v>
      </c>
      <c r="JT62" s="2" t="s">
        <v>307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1296</v>
      </c>
      <c r="KF62" s="2" t="s">
        <v>535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1003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141</v>
      </c>
      <c r="ML62" s="2" t="s">
        <v>173</v>
      </c>
      <c r="MM62" s="2" t="s">
        <v>1269</v>
      </c>
      <c r="MN62" s="2" t="s">
        <v>1313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172</v>
      </c>
      <c r="MX62" s="2" t="s">
        <v>129</v>
      </c>
      <c r="MY62" s="2" t="s">
        <v>132</v>
      </c>
      <c r="MZ62" s="2" t="s">
        <v>132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172</v>
      </c>
      <c r="OT62" s="2" t="s">
        <v>176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165</v>
      </c>
      <c r="PF62" s="2" t="s">
        <v>129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176</v>
      </c>
      <c r="PS62" s="2" t="s">
        <v>525</v>
      </c>
      <c r="PT62" s="2" t="s">
        <v>592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141</v>
      </c>
      <c r="QP62" s="2" t="s">
        <v>176</v>
      </c>
      <c r="QQ62" s="2" t="s">
        <v>1007</v>
      </c>
      <c r="QR62" s="2" t="s">
        <v>132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172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178</v>
      </c>
      <c r="RG62" s="4"/>
      <c r="RH62" s="8"/>
      <c r="RI62" s="4"/>
      <c r="RJ62" s="8"/>
      <c r="RK62" s="7"/>
      <c r="RL62" s="7"/>
      <c r="RM62" s="2" t="s">
        <v>141</v>
      </c>
      <c r="RN62" s="2" t="s">
        <v>176</v>
      </c>
      <c r="RO62" s="2" t="s">
        <v>1314</v>
      </c>
      <c r="RP62" s="2" t="s">
        <v>1315</v>
      </c>
      <c r="RQ62" s="2" t="s">
        <v>143</v>
      </c>
      <c r="RR62" s="2" t="s">
        <v>132</v>
      </c>
    </row>
    <row r="63">
      <c r="A63" s="2" t="s">
        <v>1316</v>
      </c>
      <c r="B63" s="2" t="s">
        <v>121</v>
      </c>
      <c r="C63" s="2" t="s">
        <v>122</v>
      </c>
      <c r="D63" s="2" t="s">
        <v>958</v>
      </c>
      <c r="E63" s="2" t="s">
        <v>959</v>
      </c>
      <c r="F63" s="2" t="s">
        <v>1317</v>
      </c>
      <c r="G63" s="2" t="s">
        <v>1317</v>
      </c>
      <c r="H63" s="2" t="s">
        <v>1317</v>
      </c>
      <c r="I63" s="2" t="s">
        <v>1318</v>
      </c>
      <c r="J63" s="2" t="s">
        <v>127</v>
      </c>
      <c r="K63" s="2" t="s">
        <v>1319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683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315</v>
      </c>
      <c r="V63" s="2" t="s">
        <v>1019</v>
      </c>
      <c r="W63" s="2" t="s">
        <v>136</v>
      </c>
      <c r="X63" s="2" t="s">
        <v>132</v>
      </c>
      <c r="Y63" s="2" t="s">
        <v>1320</v>
      </c>
      <c r="Z63" s="4">
        <v>172</v>
      </c>
      <c r="AA63" s="4">
        <f>=ROUNDDOWN(57.3333333333333,0)</f>
      </c>
      <c r="AB63" s="5">
        <v>3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22</v>
      </c>
      <c r="AQ63" s="8">
        <v>1113.59</v>
      </c>
      <c r="AR63" s="4"/>
      <c r="AS63" s="8"/>
      <c r="AT63" s="7"/>
      <c r="AU63" s="7"/>
      <c r="AV63" s="4">
        <v>22</v>
      </c>
      <c r="AW63" s="8">
        <v>1113.59</v>
      </c>
      <c r="AX63" s="4"/>
      <c r="AY63" s="8"/>
      <c r="AZ63" s="7"/>
      <c r="BA63" s="7"/>
      <c r="BB63" s="7">
        <v>1</v>
      </c>
      <c r="BC63" s="4">
        <v>22</v>
      </c>
      <c r="BD63" s="8">
        <v>1113.59</v>
      </c>
      <c r="BE63" s="4"/>
      <c r="BF63" s="8"/>
      <c r="BG63" s="7"/>
      <c r="BH63" s="7"/>
      <c r="BI63" s="7">
        <v>1</v>
      </c>
      <c r="BJ63" s="4">
        <v>22</v>
      </c>
      <c r="BK63" s="8">
        <v>1113.59</v>
      </c>
      <c r="BL63" s="2" t="s">
        <v>1321</v>
      </c>
      <c r="BM63" s="7">
        <v>1</v>
      </c>
      <c r="BN63" s="7">
        <v>1</v>
      </c>
      <c r="BO63" s="4">
        <v>5</v>
      </c>
      <c r="BP63" s="8">
        <v>264.33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1322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129</v>
      </c>
      <c r="CI63" s="2" t="s">
        <v>1287</v>
      </c>
      <c r="CJ63" s="2" t="s">
        <v>1323</v>
      </c>
      <c r="CK63" s="2" t="s">
        <v>143</v>
      </c>
      <c r="CL63" s="2" t="s">
        <v>132</v>
      </c>
      <c r="CM63" s="4">
        <v>7</v>
      </c>
      <c r="CN63" s="8">
        <v>344.05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1152</v>
      </c>
      <c r="CV63" s="2" t="s">
        <v>1003</v>
      </c>
      <c r="CW63" s="2" t="s">
        <v>143</v>
      </c>
      <c r="CX63" s="2" t="s">
        <v>132</v>
      </c>
      <c r="CY63" s="4">
        <v>1</v>
      </c>
      <c r="CZ63" s="8">
        <v>43.78</v>
      </c>
      <c r="DA63" s="4"/>
      <c r="DB63" s="8"/>
      <c r="DC63" s="7"/>
      <c r="DD63" s="7"/>
      <c r="DE63" s="2" t="s">
        <v>141</v>
      </c>
      <c r="DF63" s="2" t="s">
        <v>129</v>
      </c>
      <c r="DG63" s="2" t="s">
        <v>1320</v>
      </c>
      <c r="DH63" s="2" t="s">
        <v>1324</v>
      </c>
      <c r="DI63" s="2" t="s">
        <v>143</v>
      </c>
      <c r="DJ63" s="2" t="s">
        <v>132</v>
      </c>
      <c r="DK63" s="4">
        <v>5</v>
      </c>
      <c r="DL63" s="8">
        <v>253.3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1325</v>
      </c>
      <c r="DT63" s="2" t="s">
        <v>1326</v>
      </c>
      <c r="DU63" s="2" t="s">
        <v>143</v>
      </c>
      <c r="DV63" s="2" t="s">
        <v>132</v>
      </c>
      <c r="DW63" s="4">
        <v>2</v>
      </c>
      <c r="DX63" s="8">
        <v>114.88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868</v>
      </c>
      <c r="EF63" s="2" t="s">
        <v>200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1327</v>
      </c>
      <c r="ER63" s="2" t="s">
        <v>496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129</v>
      </c>
      <c r="FC63" s="2" t="s">
        <v>1328</v>
      </c>
      <c r="FD63" s="2" t="s">
        <v>1329</v>
      </c>
      <c r="FE63" s="2" t="s">
        <v>143</v>
      </c>
      <c r="FF63" s="2" t="s">
        <v>132</v>
      </c>
      <c r="FG63" s="4">
        <v>1</v>
      </c>
      <c r="FH63" s="8">
        <v>47.28</v>
      </c>
      <c r="FI63" s="4"/>
      <c r="FJ63" s="8"/>
      <c r="FK63" s="7"/>
      <c r="FL63" s="7"/>
      <c r="FM63" s="2" t="s">
        <v>141</v>
      </c>
      <c r="FN63" s="2" t="s">
        <v>129</v>
      </c>
      <c r="FO63" s="2" t="s">
        <v>156</v>
      </c>
      <c r="FP63" s="2" t="s">
        <v>449</v>
      </c>
      <c r="FQ63" s="2" t="s">
        <v>143</v>
      </c>
      <c r="FR63" s="2" t="s">
        <v>132</v>
      </c>
      <c r="FS63" s="4">
        <v>1</v>
      </c>
      <c r="FT63" s="8">
        <v>45.97</v>
      </c>
      <c r="FU63" s="4"/>
      <c r="FV63" s="8"/>
      <c r="FW63" s="7"/>
      <c r="FX63" s="7"/>
      <c r="FY63" s="2" t="s">
        <v>141</v>
      </c>
      <c r="FZ63" s="2" t="s">
        <v>129</v>
      </c>
      <c r="GA63" s="2" t="s">
        <v>900</v>
      </c>
      <c r="GB63" s="2" t="s">
        <v>951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176</v>
      </c>
      <c r="GM63" s="2" t="s">
        <v>586</v>
      </c>
      <c r="GN63" s="2" t="s">
        <v>197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332</v>
      </c>
      <c r="GZ63" s="2" t="s">
        <v>1330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141</v>
      </c>
      <c r="HJ63" s="2" t="s">
        <v>129</v>
      </c>
      <c r="HK63" s="2" t="s">
        <v>520</v>
      </c>
      <c r="HL63" s="2" t="s">
        <v>247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297</v>
      </c>
      <c r="HX63" s="2" t="s">
        <v>669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165</v>
      </c>
      <c r="IH63" s="2" t="s">
        <v>129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166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772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300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236</v>
      </c>
      <c r="KF63" s="2" t="s">
        <v>438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172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173</v>
      </c>
      <c r="MM63" s="2" t="s">
        <v>1268</v>
      </c>
      <c r="MN63" s="2" t="s">
        <v>898</v>
      </c>
      <c r="MO63" s="2" t="s">
        <v>143</v>
      </c>
      <c r="MP63" s="2" t="s">
        <v>132</v>
      </c>
      <c r="MQ63" s="4"/>
      <c r="MR63" s="8"/>
      <c r="MS63" s="4"/>
      <c r="MT63" s="8"/>
      <c r="MU63" s="7"/>
      <c r="MV63" s="7"/>
      <c r="MW63" s="2" t="s">
        <v>172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172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175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172</v>
      </c>
      <c r="OH63" s="2" t="s">
        <v>129</v>
      </c>
      <c r="OI63" s="2" t="s">
        <v>132</v>
      </c>
      <c r="OJ63" s="2" t="s">
        <v>132</v>
      </c>
      <c r="OK63" s="2" t="s">
        <v>143</v>
      </c>
      <c r="OL63" s="2" t="s">
        <v>132</v>
      </c>
      <c r="OM63" s="4"/>
      <c r="ON63" s="8"/>
      <c r="OO63" s="4"/>
      <c r="OP63" s="8"/>
      <c r="OQ63" s="7"/>
      <c r="OR63" s="7"/>
      <c r="OS63" s="2" t="s">
        <v>172</v>
      </c>
      <c r="OT63" s="2" t="s">
        <v>176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165</v>
      </c>
      <c r="PF63" s="2" t="s">
        <v>129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176</v>
      </c>
      <c r="PS63" s="2" t="s">
        <v>525</v>
      </c>
      <c r="PT63" s="2" t="s">
        <v>938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165</v>
      </c>
      <c r="QP63" s="2" t="s">
        <v>176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172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178</v>
      </c>
      <c r="RG63" s="4"/>
      <c r="RH63" s="8"/>
      <c r="RI63" s="4"/>
      <c r="RJ63" s="8"/>
      <c r="RK63" s="7"/>
      <c r="RL63" s="7"/>
      <c r="RM63" s="2" t="s">
        <v>141</v>
      </c>
      <c r="RN63" s="2" t="s">
        <v>176</v>
      </c>
      <c r="RO63" s="2" t="s">
        <v>489</v>
      </c>
      <c r="RP63" s="2" t="s">
        <v>1331</v>
      </c>
      <c r="RQ63" s="2" t="s">
        <v>143</v>
      </c>
      <c r="RR63" s="2" t="s">
        <v>132</v>
      </c>
    </row>
    <row r="64">
      <c r="A64" s="2" t="s">
        <v>1332</v>
      </c>
      <c r="B64" s="2" t="s">
        <v>121</v>
      </c>
      <c r="C64" s="2" t="s">
        <v>122</v>
      </c>
      <c r="D64" s="2" t="s">
        <v>958</v>
      </c>
      <c r="E64" s="2" t="s">
        <v>959</v>
      </c>
      <c r="F64" s="2" t="s">
        <v>1333</v>
      </c>
      <c r="G64" s="2" t="s">
        <v>1333</v>
      </c>
      <c r="H64" s="2" t="s">
        <v>1333</v>
      </c>
      <c r="I64" s="2" t="s">
        <v>1334</v>
      </c>
      <c r="J64" s="2" t="s">
        <v>127</v>
      </c>
      <c r="K64" s="2" t="s">
        <v>280</v>
      </c>
      <c r="L64" s="3">
        <v>50.03</v>
      </c>
      <c r="M64" s="3">
        <v>52.53</v>
      </c>
      <c r="N64" s="3">
        <v>101.99</v>
      </c>
      <c r="O64" s="2" t="s">
        <v>129</v>
      </c>
      <c r="P64" s="2" t="s">
        <v>683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134</v>
      </c>
      <c r="V64" s="2" t="s">
        <v>846</v>
      </c>
      <c r="W64" s="2" t="s">
        <v>245</v>
      </c>
      <c r="X64" s="2" t="s">
        <v>132</v>
      </c>
      <c r="Y64" s="2" t="s">
        <v>1296</v>
      </c>
      <c r="Z64" s="4">
        <v>99</v>
      </c>
      <c r="AA64" s="4">
        <f>=ROUNDDOWN(30.9375,0)</f>
      </c>
      <c r="AB64" s="5">
        <v>3.2</v>
      </c>
      <c r="AC64" s="2" t="s">
        <v>132</v>
      </c>
      <c r="AD64" s="4"/>
      <c r="AE64" s="4"/>
      <c r="AF64" s="6">
        <v>63</v>
      </c>
      <c r="AG64" s="6"/>
      <c r="AH64" s="7">
        <v>0.5714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20</v>
      </c>
      <c r="AQ64" s="8">
        <v>1091.85</v>
      </c>
      <c r="AR64" s="4"/>
      <c r="AS64" s="8"/>
      <c r="AT64" s="7"/>
      <c r="AU64" s="7"/>
      <c r="AV64" s="4">
        <v>20</v>
      </c>
      <c r="AW64" s="8">
        <v>1091.85</v>
      </c>
      <c r="AX64" s="4"/>
      <c r="AY64" s="8"/>
      <c r="AZ64" s="7"/>
      <c r="BA64" s="7"/>
      <c r="BB64" s="7">
        <v>1</v>
      </c>
      <c r="BC64" s="4">
        <v>20</v>
      </c>
      <c r="BD64" s="8">
        <v>1091.85</v>
      </c>
      <c r="BE64" s="4"/>
      <c r="BF64" s="8"/>
      <c r="BG64" s="7"/>
      <c r="BH64" s="7"/>
      <c r="BI64" s="7">
        <v>1</v>
      </c>
      <c r="BJ64" s="4">
        <v>20</v>
      </c>
      <c r="BK64" s="8">
        <v>1091.85</v>
      </c>
      <c r="BL64" s="2" t="s">
        <v>515</v>
      </c>
      <c r="BM64" s="7">
        <v>1</v>
      </c>
      <c r="BN64" s="7">
        <v>1</v>
      </c>
      <c r="BO64" s="4">
        <v>5</v>
      </c>
      <c r="BP64" s="8">
        <v>280.75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</v>
      </c>
      <c r="BX64" s="2" t="s">
        <v>1335</v>
      </c>
      <c r="BY64" s="2" t="s">
        <v>143</v>
      </c>
      <c r="BZ64" s="2" t="s">
        <v>132</v>
      </c>
      <c r="CA64" s="4">
        <v>9</v>
      </c>
      <c r="CB64" s="8">
        <v>398.48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1336</v>
      </c>
      <c r="CJ64" s="2" t="s">
        <v>1323</v>
      </c>
      <c r="CK64" s="2" t="s">
        <v>143</v>
      </c>
      <c r="CL64" s="2" t="s">
        <v>132</v>
      </c>
      <c r="CM64" s="4">
        <v>2</v>
      </c>
      <c r="CN64" s="8">
        <v>114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894</v>
      </c>
      <c r="CV64" s="2" t="s">
        <v>1337</v>
      </c>
      <c r="CW64" s="2" t="s">
        <v>143</v>
      </c>
      <c r="CX64" s="2" t="s">
        <v>132</v>
      </c>
      <c r="CY64" s="4">
        <v>3</v>
      </c>
      <c r="CZ64" s="8">
        <v>233.73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1338</v>
      </c>
      <c r="DH64" s="2" t="s">
        <v>1050</v>
      </c>
      <c r="DI64" s="2" t="s">
        <v>143</v>
      </c>
      <c r="DJ64" s="2" t="s">
        <v>132</v>
      </c>
      <c r="DK64" s="4">
        <v>1</v>
      </c>
      <c r="DL64" s="8">
        <v>64.89</v>
      </c>
      <c r="DM64" s="4"/>
      <c r="DN64" s="8"/>
      <c r="DO64" s="7"/>
      <c r="DP64" s="7"/>
      <c r="DQ64" s="2" t="s">
        <v>141</v>
      </c>
      <c r="DR64" s="2" t="s">
        <v>129</v>
      </c>
      <c r="DS64" s="2" t="s">
        <v>605</v>
      </c>
      <c r="DT64" s="2" t="s">
        <v>1339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141</v>
      </c>
      <c r="ED64" s="2" t="s">
        <v>129</v>
      </c>
      <c r="EE64" s="2" t="s">
        <v>868</v>
      </c>
      <c r="EF64" s="2" t="s">
        <v>1124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129</v>
      </c>
      <c r="EQ64" s="2" t="s">
        <v>1336</v>
      </c>
      <c r="ER64" s="2" t="s">
        <v>1100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1336</v>
      </c>
      <c r="FD64" s="2" t="s">
        <v>1340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129</v>
      </c>
      <c r="FO64" s="2" t="s">
        <v>1341</v>
      </c>
      <c r="FP64" s="2" t="s">
        <v>611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129</v>
      </c>
      <c r="GA64" s="2" t="s">
        <v>893</v>
      </c>
      <c r="GB64" s="2" t="s">
        <v>1342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176</v>
      </c>
      <c r="GM64" s="2" t="s">
        <v>586</v>
      </c>
      <c r="GN64" s="2" t="s">
        <v>198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129</v>
      </c>
      <c r="GY64" s="2" t="s">
        <v>332</v>
      </c>
      <c r="GZ64" s="2" t="s">
        <v>741</v>
      </c>
      <c r="HA64" s="2" t="s">
        <v>143</v>
      </c>
      <c r="HB64" s="2" t="s">
        <v>132</v>
      </c>
      <c r="HC64" s="4"/>
      <c r="HD64" s="8"/>
      <c r="HE64" s="4"/>
      <c r="HF64" s="8"/>
      <c r="HG64" s="7"/>
      <c r="HH64" s="7"/>
      <c r="HI64" s="2" t="s">
        <v>141</v>
      </c>
      <c r="HJ64" s="2" t="s">
        <v>129</v>
      </c>
      <c r="HK64" s="2" t="s">
        <v>520</v>
      </c>
      <c r="HL64" s="2" t="s">
        <v>1343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297</v>
      </c>
      <c r="HX64" s="2" t="s">
        <v>132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172</v>
      </c>
      <c r="IH64" s="2" t="s">
        <v>129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166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167</v>
      </c>
      <c r="JH64" s="2" t="s">
        <v>132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300</v>
      </c>
      <c r="JT64" s="2" t="s">
        <v>132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236</v>
      </c>
      <c r="KF64" s="2" t="s">
        <v>1344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172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173</v>
      </c>
      <c r="MM64" s="2" t="s">
        <v>302</v>
      </c>
      <c r="MN64" s="2" t="s">
        <v>1345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172</v>
      </c>
      <c r="MX64" s="2" t="s">
        <v>129</v>
      </c>
      <c r="MY64" s="2" t="s">
        <v>132</v>
      </c>
      <c r="MZ64" s="2" t="s">
        <v>132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172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172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172</v>
      </c>
      <c r="OT64" s="2" t="s">
        <v>176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165</v>
      </c>
      <c r="PF64" s="2" t="s">
        <v>129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176</v>
      </c>
      <c r="PS64" s="2" t="s">
        <v>525</v>
      </c>
      <c r="PT64" s="2" t="s">
        <v>1346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165</v>
      </c>
      <c r="QP64" s="2" t="s">
        <v>176</v>
      </c>
      <c r="QQ64" s="2" t="s">
        <v>132</v>
      </c>
      <c r="QR64" s="2" t="s">
        <v>132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172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178</v>
      </c>
      <c r="RG64" s="4"/>
      <c r="RH64" s="8"/>
      <c r="RI64" s="4"/>
      <c r="RJ64" s="8"/>
      <c r="RK64" s="7"/>
      <c r="RL64" s="7"/>
      <c r="RM64" s="2" t="s">
        <v>141</v>
      </c>
      <c r="RN64" s="2" t="s">
        <v>176</v>
      </c>
      <c r="RO64" s="2" t="s">
        <v>214</v>
      </c>
      <c r="RP64" s="2" t="s">
        <v>604</v>
      </c>
      <c r="RQ64" s="2" t="s">
        <v>143</v>
      </c>
      <c r="RR64" s="2" t="s">
        <v>132</v>
      </c>
    </row>
    <row r="65">
      <c r="A65" s="2" t="s">
        <v>1347</v>
      </c>
      <c r="B65" s="2" t="s">
        <v>121</v>
      </c>
      <c r="C65" s="2" t="s">
        <v>122</v>
      </c>
      <c r="D65" s="2" t="s">
        <v>958</v>
      </c>
      <c r="E65" s="2" t="s">
        <v>959</v>
      </c>
      <c r="F65" s="2" t="s">
        <v>1348</v>
      </c>
      <c r="G65" s="2" t="s">
        <v>1348</v>
      </c>
      <c r="H65" s="2" t="s">
        <v>1348</v>
      </c>
      <c r="I65" s="2" t="s">
        <v>1349</v>
      </c>
      <c r="J65" s="2" t="s">
        <v>127</v>
      </c>
      <c r="K65" s="2" t="s">
        <v>945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621</v>
      </c>
      <c r="Q65" s="2" t="s">
        <v>131</v>
      </c>
      <c r="R65" s="2" t="s">
        <v>132</v>
      </c>
      <c r="S65" s="2" t="s">
        <v>1350</v>
      </c>
      <c r="T65" s="2" t="s">
        <v>132</v>
      </c>
      <c r="U65" s="2" t="s">
        <v>315</v>
      </c>
      <c r="V65" s="2" t="s">
        <v>434</v>
      </c>
      <c r="W65" s="2" t="s">
        <v>136</v>
      </c>
      <c r="X65" s="2" t="s">
        <v>132</v>
      </c>
      <c r="Y65" s="2" t="s">
        <v>1351</v>
      </c>
      <c r="Z65" s="4">
        <v>87</v>
      </c>
      <c r="AA65" s="4">
        <f>=ROUNDDOWN(29,0)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23</v>
      </c>
      <c r="AQ65" s="8">
        <v>1026.47</v>
      </c>
      <c r="AR65" s="4"/>
      <c r="AS65" s="8"/>
      <c r="AT65" s="7"/>
      <c r="AU65" s="7"/>
      <c r="AV65" s="4">
        <v>23</v>
      </c>
      <c r="AW65" s="8">
        <v>1026.47</v>
      </c>
      <c r="AX65" s="4"/>
      <c r="AY65" s="8"/>
      <c r="AZ65" s="7"/>
      <c r="BA65" s="7"/>
      <c r="BB65" s="7">
        <v>1</v>
      </c>
      <c r="BC65" s="4">
        <v>23</v>
      </c>
      <c r="BD65" s="8">
        <v>1026.47</v>
      </c>
      <c r="BE65" s="4"/>
      <c r="BF65" s="8"/>
      <c r="BG65" s="7"/>
      <c r="BH65" s="7"/>
      <c r="BI65" s="7">
        <v>1</v>
      </c>
      <c r="BJ65" s="4">
        <v>23</v>
      </c>
      <c r="BK65" s="8">
        <v>1026.47</v>
      </c>
      <c r="BL65" s="2" t="s">
        <v>1352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488</v>
      </c>
      <c r="BV65" s="2" t="s">
        <v>176</v>
      </c>
      <c r="BW65" s="2" t="s">
        <v>132</v>
      </c>
      <c r="BX65" s="2" t="s">
        <v>192</v>
      </c>
      <c r="BY65" s="2" t="s">
        <v>143</v>
      </c>
      <c r="BZ65" s="2" t="s">
        <v>132</v>
      </c>
      <c r="CA65" s="4">
        <v>4</v>
      </c>
      <c r="CB65" s="8">
        <v>95.16</v>
      </c>
      <c r="CC65" s="4"/>
      <c r="CD65" s="8"/>
      <c r="CE65" s="7"/>
      <c r="CF65" s="7"/>
      <c r="CG65" s="2" t="s">
        <v>141</v>
      </c>
      <c r="CH65" s="2" t="s">
        <v>129</v>
      </c>
      <c r="CI65" s="2" t="s">
        <v>1353</v>
      </c>
      <c r="CJ65" s="2" t="s">
        <v>1354</v>
      </c>
      <c r="CK65" s="2" t="s">
        <v>143</v>
      </c>
      <c r="CL65" s="2" t="s">
        <v>132</v>
      </c>
      <c r="CM65" s="4">
        <v>6</v>
      </c>
      <c r="CN65" s="8">
        <v>307.32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863</v>
      </c>
      <c r="CV65" s="2" t="s">
        <v>893</v>
      </c>
      <c r="CW65" s="2" t="s">
        <v>143</v>
      </c>
      <c r="CX65" s="2" t="s">
        <v>132</v>
      </c>
      <c r="CY65" s="4">
        <v>2</v>
      </c>
      <c r="CZ65" s="8">
        <v>91.89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1351</v>
      </c>
      <c r="DH65" s="2" t="s">
        <v>1070</v>
      </c>
      <c r="DI65" s="2" t="s">
        <v>143</v>
      </c>
      <c r="DJ65" s="2" t="s">
        <v>132</v>
      </c>
      <c r="DK65" s="4"/>
      <c r="DL65" s="8"/>
      <c r="DM65" s="4"/>
      <c r="DN65" s="8"/>
      <c r="DO65" s="7"/>
      <c r="DP65" s="7"/>
      <c r="DQ65" s="2" t="s">
        <v>141</v>
      </c>
      <c r="DR65" s="2" t="s">
        <v>129</v>
      </c>
      <c r="DS65" s="2" t="s">
        <v>866</v>
      </c>
      <c r="DT65" s="2" t="s">
        <v>1355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868</v>
      </c>
      <c r="EF65" s="2" t="s">
        <v>1356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1353</v>
      </c>
      <c r="ER65" s="2" t="s">
        <v>1357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1353</v>
      </c>
      <c r="FD65" s="2" t="s">
        <v>1358</v>
      </c>
      <c r="FE65" s="2" t="s">
        <v>143</v>
      </c>
      <c r="FF65" s="2" t="s">
        <v>132</v>
      </c>
      <c r="FG65" s="4">
        <v>2</v>
      </c>
      <c r="FH65" s="8">
        <v>102.98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1359</v>
      </c>
      <c r="FP65" s="2" t="s">
        <v>1360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129</v>
      </c>
      <c r="GA65" s="2" t="s">
        <v>874</v>
      </c>
      <c r="GB65" s="2" t="s">
        <v>203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176</v>
      </c>
      <c r="GM65" s="2" t="s">
        <v>875</v>
      </c>
      <c r="GN65" s="2" t="s">
        <v>894</v>
      </c>
      <c r="GO65" s="2" t="s">
        <v>143</v>
      </c>
      <c r="GP65" s="2" t="s">
        <v>132</v>
      </c>
      <c r="GQ65" s="4">
        <v>2</v>
      </c>
      <c r="GR65" s="8">
        <v>95.36</v>
      </c>
      <c r="GS65" s="4"/>
      <c r="GT65" s="8"/>
      <c r="GU65" s="7"/>
      <c r="GV65" s="7"/>
      <c r="GW65" s="2" t="s">
        <v>141</v>
      </c>
      <c r="GX65" s="2" t="s">
        <v>129</v>
      </c>
      <c r="GY65" s="2" t="s">
        <v>332</v>
      </c>
      <c r="GZ65" s="2" t="s">
        <v>221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1030</v>
      </c>
      <c r="HL65" s="2" t="s">
        <v>1178</v>
      </c>
      <c r="HM65" s="2" t="s">
        <v>143</v>
      </c>
      <c r="HN65" s="2" t="s">
        <v>132</v>
      </c>
      <c r="HO65" s="4">
        <v>7</v>
      </c>
      <c r="HP65" s="8">
        <v>333.76</v>
      </c>
      <c r="HQ65" s="4"/>
      <c r="HR65" s="8"/>
      <c r="HS65" s="7"/>
      <c r="HT65" s="7"/>
      <c r="HU65" s="2" t="s">
        <v>141</v>
      </c>
      <c r="HV65" s="2" t="s">
        <v>129</v>
      </c>
      <c r="HW65" s="2" t="s">
        <v>297</v>
      </c>
      <c r="HX65" s="2" t="s">
        <v>1361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165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166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167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300</v>
      </c>
      <c r="JT65" s="2" t="s">
        <v>750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526</v>
      </c>
      <c r="KF65" s="2" t="s">
        <v>369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172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141</v>
      </c>
      <c r="ML65" s="2" t="s">
        <v>173</v>
      </c>
      <c r="MM65" s="2" t="s">
        <v>880</v>
      </c>
      <c r="MN65" s="2" t="s">
        <v>1362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172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172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175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175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172</v>
      </c>
      <c r="OT65" s="2" t="s">
        <v>176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165</v>
      </c>
      <c r="PF65" s="2" t="s">
        <v>129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176</v>
      </c>
      <c r="PS65" s="2" t="s">
        <v>525</v>
      </c>
      <c r="PT65" s="2" t="s">
        <v>753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165</v>
      </c>
      <c r="QP65" s="2" t="s">
        <v>176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172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178</v>
      </c>
      <c r="RG65" s="4"/>
      <c r="RH65" s="8"/>
      <c r="RI65" s="4"/>
      <c r="RJ65" s="8"/>
      <c r="RK65" s="7"/>
      <c r="RL65" s="7"/>
      <c r="RM65" s="2" t="s">
        <v>141</v>
      </c>
      <c r="RN65" s="2" t="s">
        <v>176</v>
      </c>
      <c r="RO65" s="2" t="s">
        <v>1363</v>
      </c>
      <c r="RP65" s="2" t="s">
        <v>909</v>
      </c>
      <c r="RQ65" s="2" t="s">
        <v>143</v>
      </c>
      <c r="RR65" s="2" t="s">
        <v>132</v>
      </c>
    </row>
    <row r="66">
      <c r="A66" s="2" t="s">
        <v>1364</v>
      </c>
      <c r="B66" s="2" t="s">
        <v>121</v>
      </c>
      <c r="C66" s="2" t="s">
        <v>122</v>
      </c>
      <c r="D66" s="2" t="s">
        <v>958</v>
      </c>
      <c r="E66" s="2" t="s">
        <v>959</v>
      </c>
      <c r="F66" s="2" t="s">
        <v>1365</v>
      </c>
      <c r="G66" s="2" t="s">
        <v>1365</v>
      </c>
      <c r="H66" s="2" t="s">
        <v>1365</v>
      </c>
      <c r="I66" s="2" t="s">
        <v>1366</v>
      </c>
      <c r="J66" s="2" t="s">
        <v>127</v>
      </c>
      <c r="K66" s="2" t="s">
        <v>313</v>
      </c>
      <c r="L66" s="3">
        <v>58.51</v>
      </c>
      <c r="M66" s="3">
        <v>61.44</v>
      </c>
      <c r="N66" s="3">
        <v>226.5</v>
      </c>
      <c r="O66" s="2" t="s">
        <v>657</v>
      </c>
      <c r="P66" s="2" t="s">
        <v>1367</v>
      </c>
      <c r="Q66" s="2" t="s">
        <v>131</v>
      </c>
      <c r="R66" s="2" t="s">
        <v>19</v>
      </c>
      <c r="S66" s="2" t="s">
        <v>132</v>
      </c>
      <c r="T66" s="2" t="s">
        <v>132</v>
      </c>
      <c r="U66" s="2" t="s">
        <v>395</v>
      </c>
      <c r="V66" s="2" t="s">
        <v>846</v>
      </c>
      <c r="W66" s="2" t="s">
        <v>245</v>
      </c>
      <c r="X66" s="2" t="s">
        <v>132</v>
      </c>
      <c r="Y66" s="2" t="s">
        <v>692</v>
      </c>
      <c r="Z66" s="4">
        <v>21</v>
      </c>
      <c r="AA66" s="4">
        <f>=ROUNDDOWN(10.5,0)</f>
      </c>
      <c r="AB66" s="5">
        <v>2</v>
      </c>
      <c r="AC66" s="2" t="s">
        <v>132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15</v>
      </c>
      <c r="AQ66" s="8">
        <v>955.45</v>
      </c>
      <c r="AR66" s="4"/>
      <c r="AS66" s="8"/>
      <c r="AT66" s="7"/>
      <c r="AU66" s="7"/>
      <c r="AV66" s="4">
        <v>15</v>
      </c>
      <c r="AW66" s="8">
        <v>955.45</v>
      </c>
      <c r="AX66" s="4"/>
      <c r="AY66" s="8"/>
      <c r="AZ66" s="7"/>
      <c r="BA66" s="7"/>
      <c r="BB66" s="7">
        <v>1</v>
      </c>
      <c r="BC66" s="4">
        <v>15</v>
      </c>
      <c r="BD66" s="8">
        <v>955.45</v>
      </c>
      <c r="BE66" s="4"/>
      <c r="BF66" s="8"/>
      <c r="BG66" s="7"/>
      <c r="BH66" s="7"/>
      <c r="BI66" s="7">
        <v>1</v>
      </c>
      <c r="BJ66" s="4">
        <v>15</v>
      </c>
      <c r="BK66" s="8">
        <v>955.45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132</v>
      </c>
      <c r="BV66" s="2" t="s">
        <v>132</v>
      </c>
      <c r="BW66" s="2" t="s">
        <v>132</v>
      </c>
      <c r="BX66" s="2" t="s">
        <v>132</v>
      </c>
      <c r="BY66" s="2" t="s">
        <v>132</v>
      </c>
      <c r="BZ66" s="2" t="s">
        <v>132</v>
      </c>
      <c r="CA66" s="4"/>
      <c r="CB66" s="8"/>
      <c r="CC66" s="4"/>
      <c r="CD66" s="8"/>
      <c r="CE66" s="7"/>
      <c r="CF66" s="7"/>
      <c r="CG66" s="2" t="s">
        <v>132</v>
      </c>
      <c r="CH66" s="2" t="s">
        <v>132</v>
      </c>
      <c r="CI66" s="2" t="s">
        <v>132</v>
      </c>
      <c r="CJ66" s="2" t="s">
        <v>132</v>
      </c>
      <c r="CK66" s="2" t="s">
        <v>132</v>
      </c>
      <c r="CL66" s="2" t="s">
        <v>132</v>
      </c>
      <c r="CM66" s="4"/>
      <c r="CN66" s="8"/>
      <c r="CO66" s="4"/>
      <c r="CP66" s="8"/>
      <c r="CQ66" s="7"/>
      <c r="CR66" s="7"/>
      <c r="CS66" s="2" t="s">
        <v>132</v>
      </c>
      <c r="CT66" s="2" t="s">
        <v>132</v>
      </c>
      <c r="CU66" s="2" t="s">
        <v>132</v>
      </c>
      <c r="CV66" s="2" t="s">
        <v>132</v>
      </c>
      <c r="CW66" s="2" t="s">
        <v>132</v>
      </c>
      <c r="CX66" s="2" t="s">
        <v>132</v>
      </c>
      <c r="CY66" s="4">
        <v>15</v>
      </c>
      <c r="CZ66" s="8">
        <v>955.45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692</v>
      </c>
      <c r="DH66" s="2" t="s">
        <v>403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132</v>
      </c>
      <c r="DR66" s="2" t="s">
        <v>132</v>
      </c>
      <c r="DS66" s="2" t="s">
        <v>132</v>
      </c>
      <c r="DT66" s="2" t="s">
        <v>132</v>
      </c>
      <c r="DU66" s="2" t="s">
        <v>132</v>
      </c>
      <c r="DV66" s="2" t="s">
        <v>132</v>
      </c>
      <c r="DW66" s="4"/>
      <c r="DX66" s="8"/>
      <c r="DY66" s="4"/>
      <c r="DZ66" s="8"/>
      <c r="EA66" s="7"/>
      <c r="EB66" s="7"/>
      <c r="EC66" s="2" t="s">
        <v>132</v>
      </c>
      <c r="ED66" s="2" t="s">
        <v>132</v>
      </c>
      <c r="EE66" s="2" t="s">
        <v>132</v>
      </c>
      <c r="EF66" s="2" t="s">
        <v>132</v>
      </c>
      <c r="EG66" s="2" t="s">
        <v>132</v>
      </c>
      <c r="EH66" s="2" t="s">
        <v>132</v>
      </c>
      <c r="EI66" s="4"/>
      <c r="EJ66" s="8"/>
      <c r="EK66" s="4"/>
      <c r="EL66" s="8"/>
      <c r="EM66" s="7"/>
      <c r="EN66" s="7"/>
      <c r="EO66" s="2" t="s">
        <v>132</v>
      </c>
      <c r="EP66" s="2" t="s">
        <v>132</v>
      </c>
      <c r="EQ66" s="2" t="s">
        <v>132</v>
      </c>
      <c r="ER66" s="2" t="s">
        <v>132</v>
      </c>
      <c r="ES66" s="2" t="s">
        <v>132</v>
      </c>
      <c r="ET66" s="2" t="s">
        <v>132</v>
      </c>
      <c r="EU66" s="4"/>
      <c r="EV66" s="8"/>
      <c r="EW66" s="4"/>
      <c r="EX66" s="8"/>
      <c r="EY66" s="7"/>
      <c r="EZ66" s="7"/>
      <c r="FA66" s="2" t="s">
        <v>141</v>
      </c>
      <c r="FB66" s="2" t="s">
        <v>129</v>
      </c>
      <c r="FC66" s="2" t="s">
        <v>753</v>
      </c>
      <c r="FD66" s="2" t="s">
        <v>132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132</v>
      </c>
      <c r="FN66" s="2" t="s">
        <v>132</v>
      </c>
      <c r="FO66" s="2" t="s">
        <v>132</v>
      </c>
      <c r="FP66" s="2" t="s">
        <v>132</v>
      </c>
      <c r="FQ66" s="2" t="s">
        <v>132</v>
      </c>
      <c r="FR66" s="2" t="s">
        <v>132</v>
      </c>
      <c r="FS66" s="4"/>
      <c r="FT66" s="8"/>
      <c r="FU66" s="4"/>
      <c r="FV66" s="8"/>
      <c r="FW66" s="7"/>
      <c r="FX66" s="7"/>
      <c r="FY66" s="2" t="s">
        <v>132</v>
      </c>
      <c r="FZ66" s="2" t="s">
        <v>132</v>
      </c>
      <c r="GA66" s="2" t="s">
        <v>132</v>
      </c>
      <c r="GB66" s="2" t="s">
        <v>132</v>
      </c>
      <c r="GC66" s="2" t="s">
        <v>132</v>
      </c>
      <c r="GD66" s="2" t="s">
        <v>132</v>
      </c>
      <c r="GE66" s="4"/>
      <c r="GF66" s="8"/>
      <c r="GG66" s="4"/>
      <c r="GH66" s="8"/>
      <c r="GI66" s="7"/>
      <c r="GJ66" s="7"/>
      <c r="GK66" s="2" t="s">
        <v>132</v>
      </c>
      <c r="GL66" s="2" t="s">
        <v>132</v>
      </c>
      <c r="GM66" s="2" t="s">
        <v>132</v>
      </c>
      <c r="GN66" s="2" t="s">
        <v>132</v>
      </c>
      <c r="GO66" s="2" t="s">
        <v>132</v>
      </c>
      <c r="GP66" s="2" t="s">
        <v>132</v>
      </c>
      <c r="GQ66" s="4"/>
      <c r="GR66" s="8"/>
      <c r="GS66" s="4"/>
      <c r="GT66" s="8"/>
      <c r="GU66" s="7"/>
      <c r="GV66" s="7"/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8"/>
      <c r="IC66" s="4"/>
      <c r="ID66" s="8"/>
      <c r="IE66" s="7"/>
      <c r="IF66" s="7"/>
      <c r="IG66" s="2" t="s">
        <v>132</v>
      </c>
      <c r="IH66" s="2" t="s">
        <v>132</v>
      </c>
      <c r="II66" s="2" t="s">
        <v>132</v>
      </c>
      <c r="IJ66" s="2" t="s">
        <v>132</v>
      </c>
      <c r="IK66" s="2" t="s">
        <v>132</v>
      </c>
      <c r="IL66" s="2" t="s">
        <v>132</v>
      </c>
      <c r="IM66" s="4"/>
      <c r="IN66" s="8"/>
      <c r="IO66" s="4"/>
      <c r="IP66" s="8"/>
      <c r="IQ66" s="7"/>
      <c r="IR66" s="7"/>
      <c r="IS66" s="2" t="s">
        <v>132</v>
      </c>
      <c r="IT66" s="2" t="s">
        <v>132</v>
      </c>
      <c r="IU66" s="2" t="s">
        <v>132</v>
      </c>
      <c r="IV66" s="2" t="s">
        <v>132</v>
      </c>
      <c r="IW66" s="2" t="s">
        <v>132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427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132</v>
      </c>
      <c r="RN66" s="2" t="s">
        <v>132</v>
      </c>
      <c r="RO66" s="2" t="s">
        <v>132</v>
      </c>
      <c r="RP66" s="2" t="s">
        <v>132</v>
      </c>
      <c r="RQ66" s="2" t="s">
        <v>132</v>
      </c>
      <c r="RR66" s="2" t="s">
        <v>132</v>
      </c>
    </row>
    <row r="67">
      <c r="A67" s="2" t="s">
        <v>1368</v>
      </c>
      <c r="B67" s="2" t="s">
        <v>121</v>
      </c>
      <c r="C67" s="2" t="s">
        <v>122</v>
      </c>
      <c r="D67" s="2" t="s">
        <v>958</v>
      </c>
      <c r="E67" s="2" t="s">
        <v>959</v>
      </c>
      <c r="F67" s="2" t="s">
        <v>1369</v>
      </c>
      <c r="G67" s="2" t="s">
        <v>1369</v>
      </c>
      <c r="H67" s="2" t="s">
        <v>1369</v>
      </c>
      <c r="I67" s="2" t="s">
        <v>1370</v>
      </c>
      <c r="J67" s="2" t="s">
        <v>127</v>
      </c>
      <c r="K67" s="2" t="s">
        <v>1371</v>
      </c>
      <c r="L67" s="3">
        <v>63.9</v>
      </c>
      <c r="M67" s="3">
        <v>67.1</v>
      </c>
      <c r="N67" s="3">
        <v>127.49</v>
      </c>
      <c r="O67" s="2" t="s">
        <v>620</v>
      </c>
      <c r="P67" s="2" t="s">
        <v>621</v>
      </c>
      <c r="Q67" s="2" t="s">
        <v>131</v>
      </c>
      <c r="R67" s="2" t="s">
        <v>132</v>
      </c>
      <c r="S67" s="2" t="s">
        <v>1372</v>
      </c>
      <c r="T67" s="2" t="s">
        <v>132</v>
      </c>
      <c r="U67" s="2" t="s">
        <v>315</v>
      </c>
      <c r="V67" s="2" t="s">
        <v>846</v>
      </c>
      <c r="W67" s="2" t="s">
        <v>245</v>
      </c>
      <c r="X67" s="2" t="s">
        <v>245</v>
      </c>
      <c r="Y67" s="2" t="s">
        <v>1354</v>
      </c>
      <c r="Z67" s="4"/>
      <c r="AA67" s="4">
        <f>=ROUNDDOWN({0},0)</f>
      </c>
      <c r="AB67" s="5">
        <v>3</v>
      </c>
      <c r="AC67" s="2" t="s">
        <v>132</v>
      </c>
      <c r="AD67" s="4"/>
      <c r="AE67" s="4"/>
      <c r="AF67" s="6">
        <v>63</v>
      </c>
      <c r="AG67" s="6"/>
      <c r="AH67" s="7">
        <v>0.5357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11</v>
      </c>
      <c r="AQ67" s="8">
        <v>897.46</v>
      </c>
      <c r="AR67" s="4"/>
      <c r="AS67" s="8"/>
      <c r="AT67" s="7"/>
      <c r="AU67" s="7"/>
      <c r="AV67" s="4">
        <v>11</v>
      </c>
      <c r="AW67" s="8">
        <v>897.46</v>
      </c>
      <c r="AX67" s="4"/>
      <c r="AY67" s="8"/>
      <c r="AZ67" s="7"/>
      <c r="BA67" s="7"/>
      <c r="BB67" s="7">
        <v>1</v>
      </c>
      <c r="BC67" s="4">
        <v>11</v>
      </c>
      <c r="BD67" s="8">
        <v>897.46</v>
      </c>
      <c r="BE67" s="4"/>
      <c r="BF67" s="8"/>
      <c r="BG67" s="7"/>
      <c r="BH67" s="7"/>
      <c r="BI67" s="7">
        <v>1</v>
      </c>
      <c r="BJ67" s="4">
        <v>11</v>
      </c>
      <c r="BK67" s="8">
        <v>897.46</v>
      </c>
      <c r="BL67" s="2" t="s">
        <v>1373</v>
      </c>
      <c r="BM67" s="7">
        <v>1</v>
      </c>
      <c r="BN67" s="7">
        <v>1</v>
      </c>
      <c r="BO67" s="4">
        <v>3</v>
      </c>
      <c r="BP67" s="8">
        <v>217.08</v>
      </c>
      <c r="BQ67" s="4"/>
      <c r="BR67" s="8"/>
      <c r="BS67" s="7"/>
      <c r="BT67" s="7"/>
      <c r="BU67" s="2" t="s">
        <v>141</v>
      </c>
      <c r="BV67" s="2" t="s">
        <v>176</v>
      </c>
      <c r="BW67" s="2" t="s">
        <v>132</v>
      </c>
      <c r="BX67" s="2" t="s">
        <v>493</v>
      </c>
      <c r="BY67" s="2" t="s">
        <v>143</v>
      </c>
      <c r="BZ67" s="2" t="s">
        <v>132</v>
      </c>
      <c r="CA67" s="4">
        <v>1</v>
      </c>
      <c r="CB67" s="8">
        <v>59.63</v>
      </c>
      <c r="CC67" s="4"/>
      <c r="CD67" s="8"/>
      <c r="CE67" s="7"/>
      <c r="CF67" s="7"/>
      <c r="CG67" s="2" t="s">
        <v>141</v>
      </c>
      <c r="CH67" s="2" t="s">
        <v>176</v>
      </c>
      <c r="CI67" s="2" t="s">
        <v>880</v>
      </c>
      <c r="CJ67" s="2" t="s">
        <v>1362</v>
      </c>
      <c r="CK67" s="2" t="s">
        <v>143</v>
      </c>
      <c r="CL67" s="2" t="s">
        <v>132</v>
      </c>
      <c r="CM67" s="4">
        <v>2</v>
      </c>
      <c r="CN67" s="8">
        <v>143.48</v>
      </c>
      <c r="CO67" s="4"/>
      <c r="CP67" s="8"/>
      <c r="CQ67" s="7"/>
      <c r="CR67" s="7"/>
      <c r="CS67" s="2" t="s">
        <v>141</v>
      </c>
      <c r="CT67" s="2" t="s">
        <v>176</v>
      </c>
      <c r="CU67" s="2" t="s">
        <v>1007</v>
      </c>
      <c r="CV67" s="2" t="s">
        <v>1374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176</v>
      </c>
      <c r="DG67" s="2" t="s">
        <v>1354</v>
      </c>
      <c r="DH67" s="2" t="s">
        <v>1375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176</v>
      </c>
      <c r="DS67" s="2" t="s">
        <v>866</v>
      </c>
      <c r="DT67" s="2" t="s">
        <v>1376</v>
      </c>
      <c r="DU67" s="2" t="s">
        <v>143</v>
      </c>
      <c r="DV67" s="2" t="s">
        <v>132</v>
      </c>
      <c r="DW67" s="4">
        <v>1</v>
      </c>
      <c r="DX67" s="8">
        <v>81</v>
      </c>
      <c r="DY67" s="4"/>
      <c r="DZ67" s="8"/>
      <c r="EA67" s="7"/>
      <c r="EB67" s="7"/>
      <c r="EC67" s="2" t="s">
        <v>141</v>
      </c>
      <c r="ED67" s="2" t="s">
        <v>176</v>
      </c>
      <c r="EE67" s="2" t="s">
        <v>868</v>
      </c>
      <c r="EF67" s="2" t="s">
        <v>496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176</v>
      </c>
      <c r="EQ67" s="2" t="s">
        <v>1377</v>
      </c>
      <c r="ER67" s="2" t="s">
        <v>1378</v>
      </c>
      <c r="ES67" s="2" t="s">
        <v>143</v>
      </c>
      <c r="ET67" s="2" t="s">
        <v>132</v>
      </c>
      <c r="EU67" s="4">
        <v>2</v>
      </c>
      <c r="EV67" s="8">
        <v>255.21</v>
      </c>
      <c r="EW67" s="4"/>
      <c r="EX67" s="8"/>
      <c r="EY67" s="7"/>
      <c r="EZ67" s="7"/>
      <c r="FA67" s="2" t="s">
        <v>141</v>
      </c>
      <c r="FB67" s="2" t="s">
        <v>176</v>
      </c>
      <c r="FC67" s="2" t="s">
        <v>1377</v>
      </c>
      <c r="FD67" s="2" t="s">
        <v>992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176</v>
      </c>
      <c r="FO67" s="2" t="s">
        <v>1341</v>
      </c>
      <c r="FP67" s="2" t="s">
        <v>1379</v>
      </c>
      <c r="FQ67" s="2" t="s">
        <v>143</v>
      </c>
      <c r="FR67" s="2" t="s">
        <v>132</v>
      </c>
      <c r="FS67" s="4">
        <v>1</v>
      </c>
      <c r="FT67" s="8">
        <v>73.96</v>
      </c>
      <c r="FU67" s="4"/>
      <c r="FV67" s="8"/>
      <c r="FW67" s="7"/>
      <c r="FX67" s="7"/>
      <c r="FY67" s="2" t="s">
        <v>141</v>
      </c>
      <c r="FZ67" s="2" t="s">
        <v>176</v>
      </c>
      <c r="GA67" s="2" t="s">
        <v>900</v>
      </c>
      <c r="GB67" s="2" t="s">
        <v>901</v>
      </c>
      <c r="GC67" s="2" t="s">
        <v>143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176</v>
      </c>
      <c r="GM67" s="2" t="s">
        <v>875</v>
      </c>
      <c r="GN67" s="2" t="s">
        <v>195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176</v>
      </c>
      <c r="GY67" s="2" t="s">
        <v>332</v>
      </c>
      <c r="GZ67" s="2" t="s">
        <v>1380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141</v>
      </c>
      <c r="HJ67" s="2" t="s">
        <v>176</v>
      </c>
      <c r="HK67" s="2" t="s">
        <v>386</v>
      </c>
      <c r="HL67" s="2" t="s">
        <v>497</v>
      </c>
      <c r="HM67" s="2" t="s">
        <v>143</v>
      </c>
      <c r="HN67" s="2" t="s">
        <v>132</v>
      </c>
      <c r="HO67" s="4">
        <v>1</v>
      </c>
      <c r="HP67" s="8">
        <v>67.1</v>
      </c>
      <c r="HQ67" s="4"/>
      <c r="HR67" s="8"/>
      <c r="HS67" s="7"/>
      <c r="HT67" s="7"/>
      <c r="HU67" s="2" t="s">
        <v>141</v>
      </c>
      <c r="HV67" s="2" t="s">
        <v>176</v>
      </c>
      <c r="HW67" s="2" t="s">
        <v>297</v>
      </c>
      <c r="HX67" s="2" t="s">
        <v>1381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165</v>
      </c>
      <c r="IH67" s="2" t="s">
        <v>176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166</v>
      </c>
      <c r="IT67" s="2" t="s">
        <v>176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176</v>
      </c>
      <c r="JG67" s="2" t="s">
        <v>167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176</v>
      </c>
      <c r="JS67" s="2" t="s">
        <v>300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141</v>
      </c>
      <c r="KD67" s="2" t="s">
        <v>176</v>
      </c>
      <c r="KE67" s="2" t="s">
        <v>236</v>
      </c>
      <c r="KF67" s="2" t="s">
        <v>1382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172</v>
      </c>
      <c r="KP67" s="2" t="s">
        <v>176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176</v>
      </c>
      <c r="MM67" s="2" t="s">
        <v>1007</v>
      </c>
      <c r="MN67" s="2" t="s">
        <v>868</v>
      </c>
      <c r="MO67" s="2" t="s">
        <v>143</v>
      </c>
      <c r="MP67" s="2" t="s">
        <v>132</v>
      </c>
      <c r="MQ67" s="4"/>
      <c r="MR67" s="8"/>
      <c r="MS67" s="4"/>
      <c r="MT67" s="8"/>
      <c r="MU67" s="7"/>
      <c r="MV67" s="7"/>
      <c r="MW67" s="2" t="s">
        <v>172</v>
      </c>
      <c r="MX67" s="2" t="s">
        <v>176</v>
      </c>
      <c r="MY67" s="2" t="s">
        <v>132</v>
      </c>
      <c r="MZ67" s="2" t="s">
        <v>132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172</v>
      </c>
      <c r="NJ67" s="2" t="s">
        <v>176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175</v>
      </c>
      <c r="NV67" s="2" t="s">
        <v>176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175</v>
      </c>
      <c r="OH67" s="2" t="s">
        <v>176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172</v>
      </c>
      <c r="OT67" s="2" t="s">
        <v>176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165</v>
      </c>
      <c r="PF67" s="2" t="s">
        <v>176</v>
      </c>
      <c r="PG67" s="2" t="s">
        <v>132</v>
      </c>
      <c r="PH67" s="2" t="s">
        <v>132</v>
      </c>
      <c r="PI67" s="2" t="s">
        <v>143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176</v>
      </c>
      <c r="PS67" s="2" t="s">
        <v>525</v>
      </c>
      <c r="PT67" s="2" t="s">
        <v>1383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165</v>
      </c>
      <c r="QP67" s="2" t="s">
        <v>176</v>
      </c>
      <c r="QQ67" s="2" t="s">
        <v>132</v>
      </c>
      <c r="QR67" s="2" t="s">
        <v>132</v>
      </c>
      <c r="QS67" s="2" t="s">
        <v>143</v>
      </c>
      <c r="QT67" s="2" t="s">
        <v>132</v>
      </c>
      <c r="QU67" s="4"/>
      <c r="QV67" s="8"/>
      <c r="QW67" s="4"/>
      <c r="QX67" s="8"/>
      <c r="QY67" s="7"/>
      <c r="QZ67" s="7"/>
      <c r="RA67" s="2" t="s">
        <v>172</v>
      </c>
      <c r="RB67" s="2" t="s">
        <v>176</v>
      </c>
      <c r="RC67" s="2" t="s">
        <v>132</v>
      </c>
      <c r="RD67" s="2" t="s">
        <v>132</v>
      </c>
      <c r="RE67" s="2" t="s">
        <v>143</v>
      </c>
      <c r="RF67" s="2" t="s">
        <v>178</v>
      </c>
      <c r="RG67" s="4"/>
      <c r="RH67" s="8"/>
      <c r="RI67" s="4"/>
      <c r="RJ67" s="8"/>
      <c r="RK67" s="7"/>
      <c r="RL67" s="7"/>
      <c r="RM67" s="2" t="s">
        <v>141</v>
      </c>
      <c r="RN67" s="2" t="s">
        <v>176</v>
      </c>
      <c r="RO67" s="2" t="s">
        <v>214</v>
      </c>
      <c r="RP67" s="2" t="s">
        <v>1204</v>
      </c>
      <c r="RQ67" s="2" t="s">
        <v>143</v>
      </c>
      <c r="RR67" s="2" t="s">
        <v>132</v>
      </c>
    </row>
    <row r="68">
      <c r="A68" s="2" t="s">
        <v>1384</v>
      </c>
      <c r="B68" s="2" t="s">
        <v>121</v>
      </c>
      <c r="C68" s="2" t="s">
        <v>122</v>
      </c>
      <c r="D68" s="2" t="s">
        <v>958</v>
      </c>
      <c r="E68" s="2" t="s">
        <v>959</v>
      </c>
      <c r="F68" s="2" t="s">
        <v>1385</v>
      </c>
      <c r="G68" s="2" t="s">
        <v>1385</v>
      </c>
      <c r="H68" s="2" t="s">
        <v>1385</v>
      </c>
      <c r="I68" s="2" t="s">
        <v>1386</v>
      </c>
      <c r="J68" s="2" t="s">
        <v>127</v>
      </c>
      <c r="K68" s="2" t="s">
        <v>313</v>
      </c>
      <c r="L68" s="3">
        <v>58.22</v>
      </c>
      <c r="M68" s="3">
        <v>61.13</v>
      </c>
      <c r="N68" s="3">
        <v>118.99</v>
      </c>
      <c r="O68" s="2" t="s">
        <v>129</v>
      </c>
      <c r="P68" s="2" t="s">
        <v>683</v>
      </c>
      <c r="Q68" s="2" t="s">
        <v>131</v>
      </c>
      <c r="R68" s="2" t="s">
        <v>132</v>
      </c>
      <c r="S68" s="2" t="s">
        <v>1387</v>
      </c>
      <c r="T68" s="2" t="s">
        <v>132</v>
      </c>
      <c r="U68" s="2" t="s">
        <v>1388</v>
      </c>
      <c r="V68" s="2" t="s">
        <v>846</v>
      </c>
      <c r="W68" s="2" t="s">
        <v>245</v>
      </c>
      <c r="X68" s="2" t="s">
        <v>132</v>
      </c>
      <c r="Y68" s="2" t="s">
        <v>1147</v>
      </c>
      <c r="Z68" s="4">
        <v>34</v>
      </c>
      <c r="AA68" s="4">
        <f>=ROUNDDOWN(18.8888888888889,0)</f>
      </c>
      <c r="AB68" s="5">
        <v>1.8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13</v>
      </c>
      <c r="AQ68" s="8">
        <v>890.76</v>
      </c>
      <c r="AR68" s="4"/>
      <c r="AS68" s="8"/>
      <c r="AT68" s="7"/>
      <c r="AU68" s="7"/>
      <c r="AV68" s="4">
        <v>13</v>
      </c>
      <c r="AW68" s="8">
        <v>890.76</v>
      </c>
      <c r="AX68" s="4"/>
      <c r="AY68" s="8"/>
      <c r="AZ68" s="7"/>
      <c r="BA68" s="7"/>
      <c r="BB68" s="7">
        <v>1</v>
      </c>
      <c r="BC68" s="4">
        <v>13</v>
      </c>
      <c r="BD68" s="8">
        <v>890.76</v>
      </c>
      <c r="BE68" s="4"/>
      <c r="BF68" s="8"/>
      <c r="BG68" s="7"/>
      <c r="BH68" s="7"/>
      <c r="BI68" s="7">
        <v>1</v>
      </c>
      <c r="BJ68" s="4">
        <v>13</v>
      </c>
      <c r="BK68" s="8">
        <v>890.76</v>
      </c>
      <c r="BL68" s="2" t="s">
        <v>1389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534</v>
      </c>
      <c r="BV68" s="2" t="s">
        <v>176</v>
      </c>
      <c r="BW68" s="2" t="s">
        <v>132</v>
      </c>
      <c r="BX68" s="2" t="s">
        <v>1390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1391</v>
      </c>
      <c r="CJ68" s="2" t="s">
        <v>1392</v>
      </c>
      <c r="CK68" s="2" t="s">
        <v>143</v>
      </c>
      <c r="CL68" s="2" t="s">
        <v>132</v>
      </c>
      <c r="CM68" s="4">
        <v>3</v>
      </c>
      <c r="CN68" s="8">
        <v>197.04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1283</v>
      </c>
      <c r="CV68" s="2" t="s">
        <v>1393</v>
      </c>
      <c r="CW68" s="2" t="s">
        <v>143</v>
      </c>
      <c r="CX68" s="2" t="s">
        <v>132</v>
      </c>
      <c r="CY68" s="4">
        <v>4</v>
      </c>
      <c r="CZ68" s="8">
        <v>278.91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1394</v>
      </c>
      <c r="DH68" s="2" t="s">
        <v>1395</v>
      </c>
      <c r="DI68" s="2" t="s">
        <v>143</v>
      </c>
      <c r="DJ68" s="2" t="s">
        <v>132</v>
      </c>
      <c r="DK68" s="4">
        <v>3</v>
      </c>
      <c r="DL68" s="8">
        <v>226.53</v>
      </c>
      <c r="DM68" s="4"/>
      <c r="DN68" s="8"/>
      <c r="DO68" s="7"/>
      <c r="DP68" s="7"/>
      <c r="DQ68" s="2" t="s">
        <v>141</v>
      </c>
      <c r="DR68" s="2" t="s">
        <v>129</v>
      </c>
      <c r="DS68" s="2" t="s">
        <v>1024</v>
      </c>
      <c r="DT68" s="2" t="s">
        <v>1025</v>
      </c>
      <c r="DU68" s="2" t="s">
        <v>143</v>
      </c>
      <c r="DV68" s="2" t="s">
        <v>132</v>
      </c>
      <c r="DW68" s="4"/>
      <c r="DX68" s="8"/>
      <c r="DY68" s="4"/>
      <c r="DZ68" s="8"/>
      <c r="EA68" s="7"/>
      <c r="EB68" s="7"/>
      <c r="EC68" s="2" t="s">
        <v>141</v>
      </c>
      <c r="ED68" s="2" t="s">
        <v>129</v>
      </c>
      <c r="EE68" s="2" t="s">
        <v>1185</v>
      </c>
      <c r="EF68" s="2" t="s">
        <v>1396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1397</v>
      </c>
      <c r="ER68" s="2" t="s">
        <v>321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1394</v>
      </c>
      <c r="FD68" s="2" t="s">
        <v>1398</v>
      </c>
      <c r="FE68" s="2" t="s">
        <v>143</v>
      </c>
      <c r="FF68" s="2" t="s">
        <v>132</v>
      </c>
      <c r="FG68" s="4">
        <v>1</v>
      </c>
      <c r="FH68" s="8">
        <v>66.02</v>
      </c>
      <c r="FI68" s="4"/>
      <c r="FJ68" s="8"/>
      <c r="FK68" s="7"/>
      <c r="FL68" s="7"/>
      <c r="FM68" s="2" t="s">
        <v>141</v>
      </c>
      <c r="FN68" s="2" t="s">
        <v>129</v>
      </c>
      <c r="FO68" s="2" t="s">
        <v>156</v>
      </c>
      <c r="FP68" s="2" t="s">
        <v>1094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141</v>
      </c>
      <c r="FZ68" s="2" t="s">
        <v>129</v>
      </c>
      <c r="GA68" s="2" t="s">
        <v>1291</v>
      </c>
      <c r="GB68" s="2" t="s">
        <v>1399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176</v>
      </c>
      <c r="GM68" s="2" t="s">
        <v>1293</v>
      </c>
      <c r="GN68" s="2" t="s">
        <v>1400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141</v>
      </c>
      <c r="GX68" s="2" t="s">
        <v>129</v>
      </c>
      <c r="GY68" s="2" t="s">
        <v>162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141</v>
      </c>
      <c r="HJ68" s="2" t="s">
        <v>129</v>
      </c>
      <c r="HK68" s="2" t="s">
        <v>804</v>
      </c>
      <c r="HL68" s="2" t="s">
        <v>1006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141</v>
      </c>
      <c r="HV68" s="2" t="s">
        <v>129</v>
      </c>
      <c r="HW68" s="2" t="s">
        <v>297</v>
      </c>
      <c r="HX68" s="2" t="s">
        <v>632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165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166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167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129</v>
      </c>
      <c r="JS68" s="2" t="s">
        <v>338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141</v>
      </c>
      <c r="KD68" s="2" t="s">
        <v>129</v>
      </c>
      <c r="KE68" s="2" t="s">
        <v>985</v>
      </c>
      <c r="KF68" s="2" t="s">
        <v>1401</v>
      </c>
      <c r="KG68" s="2" t="s">
        <v>143</v>
      </c>
      <c r="KH68" s="2" t="s">
        <v>132</v>
      </c>
      <c r="KI68" s="4">
        <v>2</v>
      </c>
      <c r="KJ68" s="8">
        <v>122.26</v>
      </c>
      <c r="KK68" s="4"/>
      <c r="KL68" s="8"/>
      <c r="KM68" s="7"/>
      <c r="KN68" s="7"/>
      <c r="KO68" s="2" t="s">
        <v>141</v>
      </c>
      <c r="KP68" s="2" t="s">
        <v>129</v>
      </c>
      <c r="KQ68" s="2" t="s">
        <v>1402</v>
      </c>
      <c r="KR68" s="2" t="s">
        <v>1069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141</v>
      </c>
      <c r="ML68" s="2" t="s">
        <v>173</v>
      </c>
      <c r="MM68" s="2" t="s">
        <v>1403</v>
      </c>
      <c r="MN68" s="2" t="s">
        <v>1404</v>
      </c>
      <c r="MO68" s="2" t="s">
        <v>143</v>
      </c>
      <c r="MP68" s="2" t="s">
        <v>132</v>
      </c>
      <c r="MQ68" s="4"/>
      <c r="MR68" s="8"/>
      <c r="MS68" s="4"/>
      <c r="MT68" s="8"/>
      <c r="MU68" s="7"/>
      <c r="MV68" s="7"/>
      <c r="MW68" s="2" t="s">
        <v>172</v>
      </c>
      <c r="MX68" s="2" t="s">
        <v>129</v>
      </c>
      <c r="MY68" s="2" t="s">
        <v>132</v>
      </c>
      <c r="MZ68" s="2" t="s">
        <v>132</v>
      </c>
      <c r="NA68" s="2" t="s">
        <v>143</v>
      </c>
      <c r="NB68" s="2" t="s">
        <v>132</v>
      </c>
      <c r="NC68" s="4"/>
      <c r="ND68" s="8"/>
      <c r="NE68" s="4"/>
      <c r="NF68" s="8"/>
      <c r="NG68" s="7"/>
      <c r="NH68" s="7"/>
      <c r="NI68" s="2" t="s">
        <v>172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172</v>
      </c>
      <c r="OH68" s="2" t="s">
        <v>129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172</v>
      </c>
      <c r="OT68" s="2" t="s">
        <v>176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165</v>
      </c>
      <c r="PF68" s="2" t="s">
        <v>129</v>
      </c>
      <c r="PG68" s="2" t="s">
        <v>132</v>
      </c>
      <c r="PH68" s="2" t="s">
        <v>132</v>
      </c>
      <c r="PI68" s="2" t="s">
        <v>143</v>
      </c>
      <c r="PJ68" s="2" t="s">
        <v>132</v>
      </c>
      <c r="PK68" s="4"/>
      <c r="PL68" s="8"/>
      <c r="PM68" s="4"/>
      <c r="PN68" s="8"/>
      <c r="PO68" s="7"/>
      <c r="PP68" s="7"/>
      <c r="PQ68" s="2" t="s">
        <v>141</v>
      </c>
      <c r="PR68" s="2" t="s">
        <v>176</v>
      </c>
      <c r="PS68" s="2" t="s">
        <v>525</v>
      </c>
      <c r="PT68" s="2" t="s">
        <v>414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141</v>
      </c>
      <c r="QP68" s="2" t="s">
        <v>176</v>
      </c>
      <c r="QQ68" s="2" t="s">
        <v>815</v>
      </c>
      <c r="QR68" s="2" t="s">
        <v>1405</v>
      </c>
      <c r="QS68" s="2" t="s">
        <v>143</v>
      </c>
      <c r="QT68" s="2" t="s">
        <v>132</v>
      </c>
      <c r="QU68" s="4"/>
      <c r="QV68" s="8"/>
      <c r="QW68" s="4"/>
      <c r="QX68" s="8"/>
      <c r="QY68" s="7"/>
      <c r="QZ68" s="7"/>
      <c r="RA68" s="2" t="s">
        <v>172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178</v>
      </c>
      <c r="RG68" s="4"/>
      <c r="RH68" s="8"/>
      <c r="RI68" s="4"/>
      <c r="RJ68" s="8"/>
      <c r="RK68" s="7"/>
      <c r="RL68" s="7"/>
      <c r="RM68" s="2" t="s">
        <v>141</v>
      </c>
      <c r="RN68" s="2" t="s">
        <v>176</v>
      </c>
      <c r="RO68" s="2" t="s">
        <v>1406</v>
      </c>
      <c r="RP68" s="2" t="s">
        <v>1060</v>
      </c>
      <c r="RQ68" s="2" t="s">
        <v>143</v>
      </c>
      <c r="RR68" s="2" t="s">
        <v>132</v>
      </c>
    </row>
    <row r="69">
      <c r="A69" s="2" t="s">
        <v>1407</v>
      </c>
      <c r="B69" s="2" t="s">
        <v>121</v>
      </c>
      <c r="C69" s="2" t="s">
        <v>122</v>
      </c>
      <c r="D69" s="2" t="s">
        <v>958</v>
      </c>
      <c r="E69" s="2" t="s">
        <v>959</v>
      </c>
      <c r="F69" s="2" t="s">
        <v>1408</v>
      </c>
      <c r="G69" s="2" t="s">
        <v>1408</v>
      </c>
      <c r="H69" s="2" t="s">
        <v>1408</v>
      </c>
      <c r="I69" s="2" t="s">
        <v>1409</v>
      </c>
      <c r="J69" s="2" t="s">
        <v>127</v>
      </c>
      <c r="K69" s="2" t="s">
        <v>1410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347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395</v>
      </c>
      <c r="V69" s="2" t="s">
        <v>887</v>
      </c>
      <c r="W69" s="2" t="s">
        <v>1411</v>
      </c>
      <c r="X69" s="2" t="s">
        <v>825</v>
      </c>
      <c r="Y69" s="2" t="s">
        <v>1412</v>
      </c>
      <c r="Z69" s="4">
        <v>178</v>
      </c>
      <c r="AA69" s="4">
        <f>=ROUNDDOWN(35.6,0)</f>
      </c>
      <c r="AB69" s="5">
        <v>5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42</v>
      </c>
      <c r="AQ69" s="8">
        <v>390.11</v>
      </c>
      <c r="AR69" s="4"/>
      <c r="AS69" s="8"/>
      <c r="AT69" s="7"/>
      <c r="AU69" s="7"/>
      <c r="AV69" s="4">
        <v>42</v>
      </c>
      <c r="AW69" s="8">
        <v>390.11</v>
      </c>
      <c r="AX69" s="4"/>
      <c r="AY69" s="8"/>
      <c r="AZ69" s="7"/>
      <c r="BA69" s="7"/>
      <c r="BB69" s="7">
        <v>1</v>
      </c>
      <c r="BC69" s="4">
        <v>93</v>
      </c>
      <c r="BD69" s="8">
        <v>801.07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0.487</v>
      </c>
      <c r="BJ69" s="4">
        <v>42</v>
      </c>
      <c r="BK69" s="8">
        <v>390.11</v>
      </c>
      <c r="BL69" s="2" t="s">
        <v>1413</v>
      </c>
      <c r="BM69" s="7">
        <v>1</v>
      </c>
      <c r="BN69" s="7">
        <v>1</v>
      </c>
      <c r="BO69" s="4">
        <v>26</v>
      </c>
      <c r="BP69" s="8">
        <v>234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1359</v>
      </c>
      <c r="BY69" s="2" t="s">
        <v>143</v>
      </c>
      <c r="BZ69" s="2" t="s">
        <v>132</v>
      </c>
      <c r="CA69" s="4">
        <v>2</v>
      </c>
      <c r="CB69" s="8">
        <v>12.93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1414</v>
      </c>
      <c r="CJ69" s="2" t="s">
        <v>1415</v>
      </c>
      <c r="CK69" s="2" t="s">
        <v>143</v>
      </c>
      <c r="CL69" s="2" t="s">
        <v>132</v>
      </c>
      <c r="CM69" s="4"/>
      <c r="CN69" s="8"/>
      <c r="CO69" s="4"/>
      <c r="CP69" s="8"/>
      <c r="CQ69" s="7"/>
      <c r="CR69" s="7"/>
      <c r="CS69" s="2" t="s">
        <v>141</v>
      </c>
      <c r="CT69" s="2" t="s">
        <v>129</v>
      </c>
      <c r="CU69" s="2" t="s">
        <v>922</v>
      </c>
      <c r="CV69" s="2" t="s">
        <v>132</v>
      </c>
      <c r="CW69" s="2" t="s">
        <v>143</v>
      </c>
      <c r="CX69" s="2" t="s">
        <v>132</v>
      </c>
      <c r="CY69" s="4">
        <v>4</v>
      </c>
      <c r="CZ69" s="8">
        <v>31.34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1211</v>
      </c>
      <c r="DH69" s="2" t="s">
        <v>1416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172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926</v>
      </c>
      <c r="EF69" s="2" t="s">
        <v>1417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940</v>
      </c>
      <c r="ER69" s="2" t="s">
        <v>1418</v>
      </c>
      <c r="ES69" s="2" t="s">
        <v>143</v>
      </c>
      <c r="ET69" s="2" t="s">
        <v>132</v>
      </c>
      <c r="EU69" s="4">
        <v>3</v>
      </c>
      <c r="EV69" s="8">
        <v>59.97</v>
      </c>
      <c r="EW69" s="4"/>
      <c r="EX69" s="8"/>
      <c r="EY69" s="7"/>
      <c r="EZ69" s="7"/>
      <c r="FA69" s="2" t="s">
        <v>141</v>
      </c>
      <c r="FB69" s="2" t="s">
        <v>129</v>
      </c>
      <c r="FC69" s="2" t="s">
        <v>1211</v>
      </c>
      <c r="FD69" s="2" t="s">
        <v>1359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164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>
        <v>6</v>
      </c>
      <c r="FT69" s="8">
        <v>44.04</v>
      </c>
      <c r="FU69" s="4"/>
      <c r="FV69" s="8"/>
      <c r="FW69" s="7"/>
      <c r="FX69" s="7"/>
      <c r="FY69" s="2" t="s">
        <v>141</v>
      </c>
      <c r="FZ69" s="2" t="s">
        <v>129</v>
      </c>
      <c r="GA69" s="2" t="s">
        <v>954</v>
      </c>
      <c r="GB69" s="2" t="s">
        <v>950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164</v>
      </c>
      <c r="GL69" s="2" t="s">
        <v>129</v>
      </c>
      <c r="GM69" s="2" t="s">
        <v>132</v>
      </c>
      <c r="GN69" s="2" t="s">
        <v>132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172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172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164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165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166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167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165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165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172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172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172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172</v>
      </c>
      <c r="MX69" s="2" t="s">
        <v>129</v>
      </c>
      <c r="MY69" s="2" t="s">
        <v>132</v>
      </c>
      <c r="MZ69" s="2" t="s">
        <v>132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172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172</v>
      </c>
      <c r="OH69" s="2" t="s">
        <v>129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165</v>
      </c>
      <c r="PF69" s="2" t="s">
        <v>129</v>
      </c>
      <c r="PG69" s="2" t="s">
        <v>132</v>
      </c>
      <c r="PH69" s="2" t="s">
        <v>132</v>
      </c>
      <c r="PI69" s="2" t="s">
        <v>143</v>
      </c>
      <c r="PJ69" s="2" t="s">
        <v>132</v>
      </c>
      <c r="PK69" s="4"/>
      <c r="PL69" s="8"/>
      <c r="PM69" s="4"/>
      <c r="PN69" s="8"/>
      <c r="PO69" s="7"/>
      <c r="PP69" s="7"/>
      <c r="PQ69" s="2" t="s">
        <v>172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172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172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178</v>
      </c>
      <c r="RG69" s="4"/>
      <c r="RH69" s="8"/>
      <c r="RI69" s="4"/>
      <c r="RJ69" s="8"/>
      <c r="RK69" s="7"/>
      <c r="RL69" s="7"/>
      <c r="RM69" s="2" t="s">
        <v>141</v>
      </c>
      <c r="RN69" s="2" t="s">
        <v>176</v>
      </c>
      <c r="RO69" s="2" t="s">
        <v>1219</v>
      </c>
      <c r="RP69" s="2" t="s">
        <v>132</v>
      </c>
      <c r="RQ69" s="2" t="s">
        <v>143</v>
      </c>
      <c r="RR69" s="2" t="s">
        <v>132</v>
      </c>
    </row>
    <row r="70">
      <c r="A70" s="2" t="s">
        <v>1419</v>
      </c>
      <c r="B70" s="2" t="s">
        <v>121</v>
      </c>
      <c r="C70" s="2" t="s">
        <v>122</v>
      </c>
      <c r="D70" s="2" t="s">
        <v>958</v>
      </c>
      <c r="E70" s="2" t="s">
        <v>959</v>
      </c>
      <c r="F70" s="2" t="s">
        <v>1408</v>
      </c>
      <c r="G70" s="2" t="s">
        <v>1408</v>
      </c>
      <c r="H70" s="2" t="s">
        <v>1408</v>
      </c>
      <c r="I70" s="2" t="s">
        <v>1420</v>
      </c>
      <c r="J70" s="2" t="s">
        <v>127</v>
      </c>
      <c r="K70" s="2" t="s">
        <v>1421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921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395</v>
      </c>
      <c r="V70" s="2" t="s">
        <v>887</v>
      </c>
      <c r="W70" s="2" t="s">
        <v>1411</v>
      </c>
      <c r="X70" s="2" t="s">
        <v>825</v>
      </c>
      <c r="Y70" s="2" t="s">
        <v>1422</v>
      </c>
      <c r="Z70" s="4">
        <v>163</v>
      </c>
      <c r="AA70" s="4">
        <f>=ROUNDDOWN(81.5,0)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15</v>
      </c>
      <c r="AQ70" s="8">
        <v>119.56</v>
      </c>
      <c r="AR70" s="4"/>
      <c r="AS70" s="8"/>
      <c r="AT70" s="7"/>
      <c r="AU70" s="7"/>
      <c r="AV70" s="4">
        <v>15</v>
      </c>
      <c r="AW70" s="8">
        <v>119.56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0.1493</v>
      </c>
      <c r="BJ70" s="4">
        <v>15</v>
      </c>
      <c r="BK70" s="8">
        <v>119.56</v>
      </c>
      <c r="BL70" s="2" t="s">
        <v>1423</v>
      </c>
      <c r="BM70" s="7">
        <v>1</v>
      </c>
      <c r="BN70" s="7">
        <v>1</v>
      </c>
      <c r="BO70" s="4">
        <v>4</v>
      </c>
      <c r="BP70" s="8">
        <v>36</v>
      </c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1359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1414</v>
      </c>
      <c r="CJ70" s="2" t="s">
        <v>1424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141</v>
      </c>
      <c r="CT70" s="2" t="s">
        <v>129</v>
      </c>
      <c r="CU70" s="2" t="s">
        <v>922</v>
      </c>
      <c r="CV70" s="2" t="s">
        <v>132</v>
      </c>
      <c r="CW70" s="2" t="s">
        <v>143</v>
      </c>
      <c r="CX70" s="2" t="s">
        <v>132</v>
      </c>
      <c r="CY70" s="4">
        <v>3</v>
      </c>
      <c r="CZ70" s="8">
        <v>24.35</v>
      </c>
      <c r="DA70" s="4"/>
      <c r="DB70" s="8"/>
      <c r="DC70" s="7"/>
      <c r="DD70" s="7"/>
      <c r="DE70" s="2" t="s">
        <v>141</v>
      </c>
      <c r="DF70" s="2" t="s">
        <v>129</v>
      </c>
      <c r="DG70" s="2" t="s">
        <v>1412</v>
      </c>
      <c r="DH70" s="2" t="s">
        <v>1425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172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1</v>
      </c>
      <c r="DX70" s="8">
        <v>7.83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926</v>
      </c>
      <c r="EF70" s="2" t="s">
        <v>1417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940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141</v>
      </c>
      <c r="FB70" s="2" t="s">
        <v>129</v>
      </c>
      <c r="FC70" s="2" t="s">
        <v>1412</v>
      </c>
      <c r="FD70" s="2" t="s">
        <v>1426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164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>
        <v>7</v>
      </c>
      <c r="FT70" s="8">
        <v>51.38</v>
      </c>
      <c r="FU70" s="4"/>
      <c r="FV70" s="8"/>
      <c r="FW70" s="7"/>
      <c r="FX70" s="7"/>
      <c r="FY70" s="2" t="s">
        <v>141</v>
      </c>
      <c r="FZ70" s="2" t="s">
        <v>129</v>
      </c>
      <c r="GA70" s="2" t="s">
        <v>954</v>
      </c>
      <c r="GB70" s="2" t="s">
        <v>948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164</v>
      </c>
      <c r="GL70" s="2" t="s">
        <v>129</v>
      </c>
      <c r="GM70" s="2" t="s">
        <v>132</v>
      </c>
      <c r="GN70" s="2" t="s">
        <v>132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172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172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164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165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166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167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165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175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172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172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172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172</v>
      </c>
      <c r="MX70" s="2" t="s">
        <v>129</v>
      </c>
      <c r="MY70" s="2" t="s">
        <v>132</v>
      </c>
      <c r="MZ70" s="2" t="s">
        <v>132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172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175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165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172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172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172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178</v>
      </c>
      <c r="RG70" s="4"/>
      <c r="RH70" s="8"/>
      <c r="RI70" s="4"/>
      <c r="RJ70" s="8"/>
      <c r="RK70" s="7"/>
      <c r="RL70" s="7"/>
      <c r="RM70" s="2" t="s">
        <v>141</v>
      </c>
      <c r="RN70" s="2" t="s">
        <v>176</v>
      </c>
      <c r="RO70" s="2" t="s">
        <v>1219</v>
      </c>
      <c r="RP70" s="2" t="s">
        <v>132</v>
      </c>
      <c r="RQ70" s="2" t="s">
        <v>143</v>
      </c>
      <c r="RR70" s="2" t="s">
        <v>132</v>
      </c>
    </row>
    <row r="71">
      <c r="A71" s="2" t="s">
        <v>1427</v>
      </c>
      <c r="B71" s="2" t="s">
        <v>121</v>
      </c>
      <c r="C71" s="2" t="s">
        <v>122</v>
      </c>
      <c r="D71" s="2" t="s">
        <v>958</v>
      </c>
      <c r="E71" s="2" t="s">
        <v>959</v>
      </c>
      <c r="F71" s="2" t="s">
        <v>1408</v>
      </c>
      <c r="G71" s="2" t="s">
        <v>1408</v>
      </c>
      <c r="H71" s="2" t="s">
        <v>1408</v>
      </c>
      <c r="I71" s="2" t="s">
        <v>1428</v>
      </c>
      <c r="J71" s="2" t="s">
        <v>127</v>
      </c>
      <c r="K71" s="2" t="s">
        <v>1429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347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395</v>
      </c>
      <c r="V71" s="2" t="s">
        <v>887</v>
      </c>
      <c r="W71" s="2" t="s">
        <v>1411</v>
      </c>
      <c r="X71" s="2" t="s">
        <v>825</v>
      </c>
      <c r="Y71" s="2" t="s">
        <v>1422</v>
      </c>
      <c r="Z71" s="4">
        <v>163</v>
      </c>
      <c r="AA71" s="4">
        <f>=ROUNDDOWN(90.5555555555555,0)</f>
      </c>
      <c r="AB71" s="5">
        <v>1.8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10</v>
      </c>
      <c r="AQ71" s="8">
        <v>98.14</v>
      </c>
      <c r="AR71" s="4"/>
      <c r="AS71" s="8"/>
      <c r="AT71" s="7"/>
      <c r="AU71" s="7"/>
      <c r="AV71" s="4">
        <v>10</v>
      </c>
      <c r="AW71" s="8">
        <v>98.14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0.1225</v>
      </c>
      <c r="BJ71" s="4">
        <v>10</v>
      </c>
      <c r="BK71" s="8">
        <v>98.14</v>
      </c>
      <c r="BL71" s="2" t="s">
        <v>1430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1359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1414</v>
      </c>
      <c r="CJ71" s="2" t="s">
        <v>132</v>
      </c>
      <c r="CK71" s="2" t="s">
        <v>143</v>
      </c>
      <c r="CL71" s="2" t="s">
        <v>132</v>
      </c>
      <c r="CM71" s="4"/>
      <c r="CN71" s="8"/>
      <c r="CO71" s="4"/>
      <c r="CP71" s="8"/>
      <c r="CQ71" s="7"/>
      <c r="CR71" s="7"/>
      <c r="CS71" s="2" t="s">
        <v>141</v>
      </c>
      <c r="CT71" s="2" t="s">
        <v>129</v>
      </c>
      <c r="CU71" s="2" t="s">
        <v>922</v>
      </c>
      <c r="CV71" s="2" t="s">
        <v>132</v>
      </c>
      <c r="CW71" s="2" t="s">
        <v>143</v>
      </c>
      <c r="CX71" s="2" t="s">
        <v>132</v>
      </c>
      <c r="CY71" s="4">
        <v>3</v>
      </c>
      <c r="CZ71" s="8">
        <v>20.97</v>
      </c>
      <c r="DA71" s="4"/>
      <c r="DB71" s="8"/>
      <c r="DC71" s="7"/>
      <c r="DD71" s="7"/>
      <c r="DE71" s="2" t="s">
        <v>141</v>
      </c>
      <c r="DF71" s="2" t="s">
        <v>129</v>
      </c>
      <c r="DG71" s="2" t="s">
        <v>1412</v>
      </c>
      <c r="DH71" s="2" t="s">
        <v>1431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172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926</v>
      </c>
      <c r="EF71" s="2" t="s">
        <v>1417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940</v>
      </c>
      <c r="ER71" s="2" t="s">
        <v>132</v>
      </c>
      <c r="ES71" s="2" t="s">
        <v>143</v>
      </c>
      <c r="ET71" s="2" t="s">
        <v>132</v>
      </c>
      <c r="EU71" s="4">
        <v>2</v>
      </c>
      <c r="EV71" s="8">
        <v>39.98</v>
      </c>
      <c r="EW71" s="4"/>
      <c r="EX71" s="8"/>
      <c r="EY71" s="7"/>
      <c r="EZ71" s="7"/>
      <c r="FA71" s="2" t="s">
        <v>141</v>
      </c>
      <c r="FB71" s="2" t="s">
        <v>129</v>
      </c>
      <c r="FC71" s="2" t="s">
        <v>1412</v>
      </c>
      <c r="FD71" s="2" t="s">
        <v>357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164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>
        <v>4</v>
      </c>
      <c r="FT71" s="8">
        <v>29.36</v>
      </c>
      <c r="FU71" s="4"/>
      <c r="FV71" s="8"/>
      <c r="FW71" s="7"/>
      <c r="FX71" s="7"/>
      <c r="FY71" s="2" t="s">
        <v>141</v>
      </c>
      <c r="FZ71" s="2" t="s">
        <v>129</v>
      </c>
      <c r="GA71" s="2" t="s">
        <v>954</v>
      </c>
      <c r="GB71" s="2" t="s">
        <v>235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164</v>
      </c>
      <c r="GL71" s="2" t="s">
        <v>129</v>
      </c>
      <c r="GM71" s="2" t="s">
        <v>132</v>
      </c>
      <c r="GN71" s="2" t="s">
        <v>132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172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172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164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165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166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167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165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165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172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172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172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172</v>
      </c>
      <c r="MX71" s="2" t="s">
        <v>129</v>
      </c>
      <c r="MY71" s="2" t="s">
        <v>132</v>
      </c>
      <c r="MZ71" s="2" t="s">
        <v>132</v>
      </c>
      <c r="NA71" s="2" t="s">
        <v>143</v>
      </c>
      <c r="NB71" s="2" t="s">
        <v>132</v>
      </c>
      <c r="NC71" s="4"/>
      <c r="ND71" s="8"/>
      <c r="NE71" s="4"/>
      <c r="NF71" s="8"/>
      <c r="NG71" s="7"/>
      <c r="NH71" s="7"/>
      <c r="NI71" s="2" t="s">
        <v>172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172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165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172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172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172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178</v>
      </c>
      <c r="RG71" s="4"/>
      <c r="RH71" s="8"/>
      <c r="RI71" s="4"/>
      <c r="RJ71" s="8"/>
      <c r="RK71" s="7"/>
      <c r="RL71" s="7"/>
      <c r="RM71" s="2" t="s">
        <v>141</v>
      </c>
      <c r="RN71" s="2" t="s">
        <v>176</v>
      </c>
      <c r="RO71" s="2" t="s">
        <v>1219</v>
      </c>
      <c r="RP71" s="2" t="s">
        <v>132</v>
      </c>
      <c r="RQ71" s="2" t="s">
        <v>143</v>
      </c>
      <c r="RR71" s="2" t="s">
        <v>132</v>
      </c>
    </row>
    <row r="72">
      <c r="A72" s="2" t="s">
        <v>1432</v>
      </c>
      <c r="B72" s="2" t="s">
        <v>121</v>
      </c>
      <c r="C72" s="2" t="s">
        <v>122</v>
      </c>
      <c r="D72" s="2" t="s">
        <v>958</v>
      </c>
      <c r="E72" s="2" t="s">
        <v>959</v>
      </c>
      <c r="F72" s="2" t="s">
        <v>1408</v>
      </c>
      <c r="G72" s="2" t="s">
        <v>1408</v>
      </c>
      <c r="H72" s="2" t="s">
        <v>1408</v>
      </c>
      <c r="I72" s="2" t="s">
        <v>1433</v>
      </c>
      <c r="J72" s="2" t="s">
        <v>127</v>
      </c>
      <c r="K72" s="2" t="s">
        <v>1434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347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395</v>
      </c>
      <c r="V72" s="2" t="s">
        <v>887</v>
      </c>
      <c r="W72" s="2" t="s">
        <v>1411</v>
      </c>
      <c r="X72" s="2" t="s">
        <v>825</v>
      </c>
      <c r="Y72" s="2" t="s">
        <v>1422</v>
      </c>
      <c r="Z72" s="4">
        <v>362</v>
      </c>
      <c r="AA72" s="4">
        <f>=ROUNDDOWN(90.5,0)</f>
      </c>
      <c r="AB72" s="5">
        <v>4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10</v>
      </c>
      <c r="AQ72" s="8">
        <v>72.28</v>
      </c>
      <c r="AR72" s="4"/>
      <c r="AS72" s="8"/>
      <c r="AT72" s="7"/>
      <c r="AU72" s="7"/>
      <c r="AV72" s="4">
        <v>10</v>
      </c>
      <c r="AW72" s="8">
        <v>72.28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0.0902</v>
      </c>
      <c r="BJ72" s="4">
        <v>10</v>
      </c>
      <c r="BK72" s="8">
        <v>72.28</v>
      </c>
      <c r="BL72" s="2" t="s">
        <v>1435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132</v>
      </c>
      <c r="BX72" s="2" t="s">
        <v>1359</v>
      </c>
      <c r="BY72" s="2" t="s">
        <v>143</v>
      </c>
      <c r="BZ72" s="2" t="s">
        <v>132</v>
      </c>
      <c r="CA72" s="4">
        <v>1</v>
      </c>
      <c r="CB72" s="8">
        <v>5.94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1414</v>
      </c>
      <c r="CJ72" s="2" t="s">
        <v>922</v>
      </c>
      <c r="CK72" s="2" t="s">
        <v>143</v>
      </c>
      <c r="CL72" s="2" t="s">
        <v>132</v>
      </c>
      <c r="CM72" s="4"/>
      <c r="CN72" s="8"/>
      <c r="CO72" s="4"/>
      <c r="CP72" s="8"/>
      <c r="CQ72" s="7"/>
      <c r="CR72" s="7"/>
      <c r="CS72" s="2" t="s">
        <v>141</v>
      </c>
      <c r="CT72" s="2" t="s">
        <v>129</v>
      </c>
      <c r="CU72" s="2" t="s">
        <v>922</v>
      </c>
      <c r="CV72" s="2" t="s">
        <v>132</v>
      </c>
      <c r="CW72" s="2" t="s">
        <v>143</v>
      </c>
      <c r="CX72" s="2" t="s">
        <v>132</v>
      </c>
      <c r="CY72" s="4">
        <v>2</v>
      </c>
      <c r="CZ72" s="8">
        <v>13.98</v>
      </c>
      <c r="DA72" s="4"/>
      <c r="DB72" s="8"/>
      <c r="DC72" s="7"/>
      <c r="DD72" s="7"/>
      <c r="DE72" s="2" t="s">
        <v>141</v>
      </c>
      <c r="DF72" s="2" t="s">
        <v>129</v>
      </c>
      <c r="DG72" s="2" t="s">
        <v>1412</v>
      </c>
      <c r="DH72" s="2" t="s">
        <v>1217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172</v>
      </c>
      <c r="DR72" s="2" t="s">
        <v>129</v>
      </c>
      <c r="DS72" s="2" t="s">
        <v>132</v>
      </c>
      <c r="DT72" s="2" t="s">
        <v>132</v>
      </c>
      <c r="DU72" s="2" t="s">
        <v>143</v>
      </c>
      <c r="DV72" s="2" t="s">
        <v>132</v>
      </c>
      <c r="DW72" s="4">
        <v>2</v>
      </c>
      <c r="DX72" s="8">
        <v>15.66</v>
      </c>
      <c r="DY72" s="4"/>
      <c r="DZ72" s="8"/>
      <c r="EA72" s="7"/>
      <c r="EB72" s="7"/>
      <c r="EC72" s="2" t="s">
        <v>141</v>
      </c>
      <c r="ED72" s="2" t="s">
        <v>129</v>
      </c>
      <c r="EE72" s="2" t="s">
        <v>926</v>
      </c>
      <c r="EF72" s="2" t="s">
        <v>1417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141</v>
      </c>
      <c r="EP72" s="2" t="s">
        <v>129</v>
      </c>
      <c r="EQ72" s="2" t="s">
        <v>940</v>
      </c>
      <c r="ER72" s="2" t="s">
        <v>132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1412</v>
      </c>
      <c r="FD72" s="2" t="s">
        <v>357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164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>
        <v>5</v>
      </c>
      <c r="FT72" s="8">
        <v>36.7</v>
      </c>
      <c r="FU72" s="4"/>
      <c r="FV72" s="8"/>
      <c r="FW72" s="7"/>
      <c r="FX72" s="7"/>
      <c r="FY72" s="2" t="s">
        <v>141</v>
      </c>
      <c r="FZ72" s="2" t="s">
        <v>129</v>
      </c>
      <c r="GA72" s="2" t="s">
        <v>234</v>
      </c>
      <c r="GB72" s="2" t="s">
        <v>1436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164</v>
      </c>
      <c r="GL72" s="2" t="s">
        <v>129</v>
      </c>
      <c r="GM72" s="2" t="s">
        <v>132</v>
      </c>
      <c r="GN72" s="2" t="s">
        <v>132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172</v>
      </c>
      <c r="GX72" s="2" t="s">
        <v>129</v>
      </c>
      <c r="GY72" s="2" t="s">
        <v>132</v>
      </c>
      <c r="GZ72" s="2" t="s">
        <v>132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172</v>
      </c>
      <c r="HJ72" s="2" t="s">
        <v>129</v>
      </c>
      <c r="HK72" s="2" t="s">
        <v>132</v>
      </c>
      <c r="HL72" s="2" t="s">
        <v>132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164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165</v>
      </c>
      <c r="IH72" s="2" t="s">
        <v>129</v>
      </c>
      <c r="II72" s="2" t="s">
        <v>132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166</v>
      </c>
      <c r="IT72" s="2" t="s">
        <v>129</v>
      </c>
      <c r="IU72" s="2" t="s">
        <v>132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141</v>
      </c>
      <c r="JF72" s="2" t="s">
        <v>129</v>
      </c>
      <c r="JG72" s="2" t="s">
        <v>234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165</v>
      </c>
      <c r="JR72" s="2" t="s">
        <v>129</v>
      </c>
      <c r="JS72" s="2" t="s">
        <v>132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165</v>
      </c>
      <c r="KD72" s="2" t="s">
        <v>129</v>
      </c>
      <c r="KE72" s="2" t="s">
        <v>132</v>
      </c>
      <c r="KF72" s="2" t="s">
        <v>132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172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172</v>
      </c>
      <c r="LB72" s="2" t="s">
        <v>129</v>
      </c>
      <c r="LC72" s="2" t="s">
        <v>132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172</v>
      </c>
      <c r="LN72" s="2" t="s">
        <v>129</v>
      </c>
      <c r="LO72" s="2" t="s">
        <v>132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172</v>
      </c>
      <c r="MX72" s="2" t="s">
        <v>129</v>
      </c>
      <c r="MY72" s="2" t="s">
        <v>132</v>
      </c>
      <c r="MZ72" s="2" t="s">
        <v>132</v>
      </c>
      <c r="NA72" s="2" t="s">
        <v>143</v>
      </c>
      <c r="NB72" s="2" t="s">
        <v>132</v>
      </c>
      <c r="NC72" s="4"/>
      <c r="ND72" s="8"/>
      <c r="NE72" s="4"/>
      <c r="NF72" s="8"/>
      <c r="NG72" s="7"/>
      <c r="NH72" s="7"/>
      <c r="NI72" s="2" t="s">
        <v>172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172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165</v>
      </c>
      <c r="PF72" s="2" t="s">
        <v>129</v>
      </c>
      <c r="PG72" s="2" t="s">
        <v>132</v>
      </c>
      <c r="PH72" s="2" t="s">
        <v>132</v>
      </c>
      <c r="PI72" s="2" t="s">
        <v>143</v>
      </c>
      <c r="PJ72" s="2" t="s">
        <v>132</v>
      </c>
      <c r="PK72" s="4"/>
      <c r="PL72" s="8"/>
      <c r="PM72" s="4"/>
      <c r="PN72" s="8"/>
      <c r="PO72" s="7"/>
      <c r="PP72" s="7"/>
      <c r="PQ72" s="2" t="s">
        <v>172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172</v>
      </c>
      <c r="QD72" s="2" t="s">
        <v>129</v>
      </c>
      <c r="QE72" s="2" t="s">
        <v>132</v>
      </c>
      <c r="QF72" s="2" t="s">
        <v>132</v>
      </c>
      <c r="QG72" s="2" t="s">
        <v>143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172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178</v>
      </c>
      <c r="RG72" s="4"/>
      <c r="RH72" s="8"/>
      <c r="RI72" s="4"/>
      <c r="RJ72" s="8"/>
      <c r="RK72" s="7"/>
      <c r="RL72" s="7"/>
      <c r="RM72" s="2" t="s">
        <v>141</v>
      </c>
      <c r="RN72" s="2" t="s">
        <v>176</v>
      </c>
      <c r="RO72" s="2" t="s">
        <v>1219</v>
      </c>
      <c r="RP72" s="2" t="s">
        <v>132</v>
      </c>
      <c r="RQ72" s="2" t="s">
        <v>143</v>
      </c>
      <c r="RR72" s="2" t="s">
        <v>132</v>
      </c>
    </row>
    <row r="73">
      <c r="A73" s="2" t="s">
        <v>1437</v>
      </c>
      <c r="B73" s="2" t="s">
        <v>121</v>
      </c>
      <c r="C73" s="2" t="s">
        <v>122</v>
      </c>
      <c r="D73" s="2" t="s">
        <v>958</v>
      </c>
      <c r="E73" s="2" t="s">
        <v>959</v>
      </c>
      <c r="F73" s="2" t="s">
        <v>1408</v>
      </c>
      <c r="G73" s="2" t="s">
        <v>1408</v>
      </c>
      <c r="H73" s="2" t="s">
        <v>1408</v>
      </c>
      <c r="I73" s="2" t="s">
        <v>1438</v>
      </c>
      <c r="J73" s="2" t="s">
        <v>127</v>
      </c>
      <c r="K73" s="2" t="s">
        <v>1439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921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395</v>
      </c>
      <c r="V73" s="2" t="s">
        <v>887</v>
      </c>
      <c r="W73" s="2" t="s">
        <v>1411</v>
      </c>
      <c r="X73" s="2" t="s">
        <v>825</v>
      </c>
      <c r="Y73" s="2" t="s">
        <v>1412</v>
      </c>
      <c r="Z73" s="4">
        <v>134</v>
      </c>
      <c r="AA73" s="4">
        <f>=ROUNDDOWN(70.5263157894737,0)</f>
      </c>
      <c r="AB73" s="5">
        <v>1.9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9</v>
      </c>
      <c r="AQ73" s="8">
        <v>67.13</v>
      </c>
      <c r="AR73" s="4"/>
      <c r="AS73" s="8"/>
      <c r="AT73" s="7"/>
      <c r="AU73" s="7"/>
      <c r="AV73" s="4">
        <v>9</v>
      </c>
      <c r="AW73" s="8">
        <v>67.13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0.0838</v>
      </c>
      <c r="BJ73" s="4">
        <v>9</v>
      </c>
      <c r="BK73" s="8">
        <v>67.13</v>
      </c>
      <c r="BL73" s="2" t="s">
        <v>1435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1359</v>
      </c>
      <c r="BY73" s="2" t="s">
        <v>143</v>
      </c>
      <c r="BZ73" s="2" t="s">
        <v>132</v>
      </c>
      <c r="CA73" s="4">
        <v>1</v>
      </c>
      <c r="CB73" s="8">
        <v>5.94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1414</v>
      </c>
      <c r="CJ73" s="2" t="s">
        <v>1440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141</v>
      </c>
      <c r="CT73" s="2" t="s">
        <v>129</v>
      </c>
      <c r="CU73" s="2" t="s">
        <v>922</v>
      </c>
      <c r="CV73" s="2" t="s">
        <v>132</v>
      </c>
      <c r="CW73" s="2" t="s">
        <v>143</v>
      </c>
      <c r="CX73" s="2" t="s">
        <v>132</v>
      </c>
      <c r="CY73" s="4">
        <v>4</v>
      </c>
      <c r="CZ73" s="8">
        <v>31.34</v>
      </c>
      <c r="DA73" s="4"/>
      <c r="DB73" s="8"/>
      <c r="DC73" s="7"/>
      <c r="DD73" s="7"/>
      <c r="DE73" s="2" t="s">
        <v>141</v>
      </c>
      <c r="DF73" s="2" t="s">
        <v>129</v>
      </c>
      <c r="DG73" s="2" t="s">
        <v>1211</v>
      </c>
      <c r="DH73" s="2" t="s">
        <v>1098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172</v>
      </c>
      <c r="DR73" s="2" t="s">
        <v>129</v>
      </c>
      <c r="DS73" s="2" t="s">
        <v>132</v>
      </c>
      <c r="DT73" s="2" t="s">
        <v>132</v>
      </c>
      <c r="DU73" s="2" t="s">
        <v>143</v>
      </c>
      <c r="DV73" s="2" t="s">
        <v>132</v>
      </c>
      <c r="DW73" s="4">
        <v>1</v>
      </c>
      <c r="DX73" s="8">
        <v>7.83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926</v>
      </c>
      <c r="EF73" s="2" t="s">
        <v>1417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940</v>
      </c>
      <c r="ER73" s="2" t="s">
        <v>132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1211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164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>
        <v>3</v>
      </c>
      <c r="FT73" s="8">
        <v>22.02</v>
      </c>
      <c r="FU73" s="4"/>
      <c r="FV73" s="8"/>
      <c r="FW73" s="7"/>
      <c r="FX73" s="7"/>
      <c r="FY73" s="2" t="s">
        <v>141</v>
      </c>
      <c r="FZ73" s="2" t="s">
        <v>129</v>
      </c>
      <c r="GA73" s="2" t="s">
        <v>954</v>
      </c>
      <c r="GB73" s="2" t="s">
        <v>1441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164</v>
      </c>
      <c r="GL73" s="2" t="s">
        <v>129</v>
      </c>
      <c r="GM73" s="2" t="s">
        <v>132</v>
      </c>
      <c r="GN73" s="2" t="s">
        <v>132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172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172</v>
      </c>
      <c r="HJ73" s="2" t="s">
        <v>129</v>
      </c>
      <c r="HK73" s="2" t="s">
        <v>132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164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165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166</v>
      </c>
      <c r="IT73" s="2" t="s">
        <v>129</v>
      </c>
      <c r="IU73" s="2" t="s">
        <v>132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167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165</v>
      </c>
      <c r="JR73" s="2" t="s">
        <v>129</v>
      </c>
      <c r="JS73" s="2" t="s">
        <v>132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175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172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172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172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172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172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175</v>
      </c>
      <c r="OH73" s="2" t="s">
        <v>129</v>
      </c>
      <c r="OI73" s="2" t="s">
        <v>132</v>
      </c>
      <c r="OJ73" s="2" t="s">
        <v>132</v>
      </c>
      <c r="OK73" s="2" t="s">
        <v>143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165</v>
      </c>
      <c r="PF73" s="2" t="s">
        <v>129</v>
      </c>
      <c r="PG73" s="2" t="s">
        <v>132</v>
      </c>
      <c r="PH73" s="2" t="s">
        <v>132</v>
      </c>
      <c r="PI73" s="2" t="s">
        <v>143</v>
      </c>
      <c r="PJ73" s="2" t="s">
        <v>132</v>
      </c>
      <c r="PK73" s="4"/>
      <c r="PL73" s="8"/>
      <c r="PM73" s="4"/>
      <c r="PN73" s="8"/>
      <c r="PO73" s="7"/>
      <c r="PP73" s="7"/>
      <c r="PQ73" s="2" t="s">
        <v>172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172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172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178</v>
      </c>
      <c r="RG73" s="4"/>
      <c r="RH73" s="8"/>
      <c r="RI73" s="4"/>
      <c r="RJ73" s="8"/>
      <c r="RK73" s="7"/>
      <c r="RL73" s="7"/>
      <c r="RM73" s="2" t="s">
        <v>141</v>
      </c>
      <c r="RN73" s="2" t="s">
        <v>176</v>
      </c>
      <c r="RO73" s="2" t="s">
        <v>1219</v>
      </c>
      <c r="RP73" s="2" t="s">
        <v>132</v>
      </c>
      <c r="RQ73" s="2" t="s">
        <v>143</v>
      </c>
      <c r="RR73" s="2" t="s">
        <v>132</v>
      </c>
    </row>
    <row r="74">
      <c r="A74" s="2" t="s">
        <v>1442</v>
      </c>
      <c r="B74" s="2" t="s">
        <v>121</v>
      </c>
      <c r="C74" s="2" t="s">
        <v>122</v>
      </c>
      <c r="D74" s="2" t="s">
        <v>958</v>
      </c>
      <c r="E74" s="2" t="s">
        <v>959</v>
      </c>
      <c r="F74" s="2" t="s">
        <v>1408</v>
      </c>
      <c r="G74" s="2" t="s">
        <v>1408</v>
      </c>
      <c r="H74" s="2" t="s">
        <v>1408</v>
      </c>
      <c r="I74" s="2" t="s">
        <v>1443</v>
      </c>
      <c r="J74" s="2" t="s">
        <v>127</v>
      </c>
      <c r="K74" s="2" t="s">
        <v>1444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921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395</v>
      </c>
      <c r="V74" s="2" t="s">
        <v>887</v>
      </c>
      <c r="W74" s="2" t="s">
        <v>1411</v>
      </c>
      <c r="X74" s="2" t="s">
        <v>825</v>
      </c>
      <c r="Y74" s="2" t="s">
        <v>1422</v>
      </c>
      <c r="Z74" s="4">
        <v>117</v>
      </c>
      <c r="AA74" s="4">
        <f>=ROUNDDOWN(58.5,0)</f>
      </c>
      <c r="AB74" s="5">
        <v>2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7</v>
      </c>
      <c r="AQ74" s="8">
        <v>53.85</v>
      </c>
      <c r="AR74" s="4"/>
      <c r="AS74" s="8"/>
      <c r="AT74" s="7"/>
      <c r="AU74" s="7"/>
      <c r="AV74" s="4">
        <v>7</v>
      </c>
      <c r="AW74" s="8">
        <v>53.85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0.0672</v>
      </c>
      <c r="BJ74" s="4">
        <v>7</v>
      </c>
      <c r="BK74" s="8">
        <v>53.85</v>
      </c>
      <c r="BL74" s="2" t="s">
        <v>1445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132</v>
      </c>
      <c r="BX74" s="2" t="s">
        <v>1359</v>
      </c>
      <c r="BY74" s="2" t="s">
        <v>143</v>
      </c>
      <c r="BZ74" s="2" t="s">
        <v>132</v>
      </c>
      <c r="CA74" s="4"/>
      <c r="CB74" s="8"/>
      <c r="CC74" s="4"/>
      <c r="CD74" s="8"/>
      <c r="CE74" s="7"/>
      <c r="CF74" s="7"/>
      <c r="CG74" s="2" t="s">
        <v>141</v>
      </c>
      <c r="CH74" s="2" t="s">
        <v>129</v>
      </c>
      <c r="CI74" s="2" t="s">
        <v>1414</v>
      </c>
      <c r="CJ74" s="2" t="s">
        <v>132</v>
      </c>
      <c r="CK74" s="2" t="s">
        <v>143</v>
      </c>
      <c r="CL74" s="2" t="s">
        <v>132</v>
      </c>
      <c r="CM74" s="4"/>
      <c r="CN74" s="8"/>
      <c r="CO74" s="4"/>
      <c r="CP74" s="8"/>
      <c r="CQ74" s="7"/>
      <c r="CR74" s="7"/>
      <c r="CS74" s="2" t="s">
        <v>141</v>
      </c>
      <c r="CT74" s="2" t="s">
        <v>129</v>
      </c>
      <c r="CU74" s="2" t="s">
        <v>922</v>
      </c>
      <c r="CV74" s="2" t="s">
        <v>132</v>
      </c>
      <c r="CW74" s="2" t="s">
        <v>143</v>
      </c>
      <c r="CX74" s="2" t="s">
        <v>132</v>
      </c>
      <c r="CY74" s="4">
        <v>4</v>
      </c>
      <c r="CZ74" s="8">
        <v>31.34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1412</v>
      </c>
      <c r="DH74" s="2" t="s">
        <v>808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172</v>
      </c>
      <c r="DR74" s="2" t="s">
        <v>129</v>
      </c>
      <c r="DS74" s="2" t="s">
        <v>132</v>
      </c>
      <c r="DT74" s="2" t="s">
        <v>132</v>
      </c>
      <c r="DU74" s="2" t="s">
        <v>143</v>
      </c>
      <c r="DV74" s="2" t="s">
        <v>132</v>
      </c>
      <c r="DW74" s="4">
        <v>1</v>
      </c>
      <c r="DX74" s="8">
        <v>7.83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926</v>
      </c>
      <c r="EF74" s="2" t="s">
        <v>1417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141</v>
      </c>
      <c r="EP74" s="2" t="s">
        <v>129</v>
      </c>
      <c r="EQ74" s="2" t="s">
        <v>940</v>
      </c>
      <c r="ER74" s="2" t="s">
        <v>132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141</v>
      </c>
      <c r="FB74" s="2" t="s">
        <v>129</v>
      </c>
      <c r="FC74" s="2" t="s">
        <v>1412</v>
      </c>
      <c r="FD74" s="2" t="s">
        <v>132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164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>
        <v>2</v>
      </c>
      <c r="FT74" s="8">
        <v>14.68</v>
      </c>
      <c r="FU74" s="4"/>
      <c r="FV74" s="8"/>
      <c r="FW74" s="7"/>
      <c r="FX74" s="7"/>
      <c r="FY74" s="2" t="s">
        <v>141</v>
      </c>
      <c r="FZ74" s="2" t="s">
        <v>129</v>
      </c>
      <c r="GA74" s="2" t="s">
        <v>954</v>
      </c>
      <c r="GB74" s="2" t="s">
        <v>1446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164</v>
      </c>
      <c r="GL74" s="2" t="s">
        <v>129</v>
      </c>
      <c r="GM74" s="2" t="s">
        <v>132</v>
      </c>
      <c r="GN74" s="2" t="s">
        <v>132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172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172</v>
      </c>
      <c r="HJ74" s="2" t="s">
        <v>129</v>
      </c>
      <c r="HK74" s="2" t="s">
        <v>132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164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165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166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167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165</v>
      </c>
      <c r="JR74" s="2" t="s">
        <v>129</v>
      </c>
      <c r="JS74" s="2" t="s">
        <v>132</v>
      </c>
      <c r="JT74" s="2" t="s">
        <v>132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175</v>
      </c>
      <c r="KD74" s="2" t="s">
        <v>129</v>
      </c>
      <c r="KE74" s="2" t="s">
        <v>132</v>
      </c>
      <c r="KF74" s="2" t="s">
        <v>132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172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172</v>
      </c>
      <c r="LB74" s="2" t="s">
        <v>129</v>
      </c>
      <c r="LC74" s="2" t="s">
        <v>132</v>
      </c>
      <c r="LD74" s="2" t="s">
        <v>132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172</v>
      </c>
      <c r="LN74" s="2" t="s">
        <v>129</v>
      </c>
      <c r="LO74" s="2" t="s">
        <v>132</v>
      </c>
      <c r="LP74" s="2" t="s">
        <v>132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172</v>
      </c>
      <c r="MX74" s="2" t="s">
        <v>129</v>
      </c>
      <c r="MY74" s="2" t="s">
        <v>132</v>
      </c>
      <c r="MZ74" s="2" t="s">
        <v>132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172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165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172</v>
      </c>
      <c r="PR74" s="2" t="s">
        <v>129</v>
      </c>
      <c r="PS74" s="2" t="s">
        <v>132</v>
      </c>
      <c r="PT74" s="2" t="s">
        <v>132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172</v>
      </c>
      <c r="QD74" s="2" t="s">
        <v>129</v>
      </c>
      <c r="QE74" s="2" t="s">
        <v>132</v>
      </c>
      <c r="QF74" s="2" t="s">
        <v>132</v>
      </c>
      <c r="QG74" s="2" t="s">
        <v>143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172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178</v>
      </c>
      <c r="RG74" s="4"/>
      <c r="RH74" s="8"/>
      <c r="RI74" s="4"/>
      <c r="RJ74" s="8"/>
      <c r="RK74" s="7"/>
      <c r="RL74" s="7"/>
      <c r="RM74" s="2" t="s">
        <v>141</v>
      </c>
      <c r="RN74" s="2" t="s">
        <v>176</v>
      </c>
      <c r="RO74" s="2" t="s">
        <v>1219</v>
      </c>
      <c r="RP74" s="2" t="s">
        <v>132</v>
      </c>
      <c r="RQ74" s="2" t="s">
        <v>143</v>
      </c>
      <c r="RR74" s="2" t="s">
        <v>132</v>
      </c>
    </row>
    <row r="75">
      <c r="A75" s="2" t="s">
        <v>1447</v>
      </c>
      <c r="B75" s="2" t="s">
        <v>121</v>
      </c>
      <c r="C75" s="2" t="s">
        <v>122</v>
      </c>
      <c r="D75" s="2" t="s">
        <v>958</v>
      </c>
      <c r="E75" s="2" t="s">
        <v>959</v>
      </c>
      <c r="F75" s="2" t="s">
        <v>1448</v>
      </c>
      <c r="G75" s="2" t="s">
        <v>1448</v>
      </c>
      <c r="H75" s="2" t="s">
        <v>1448</v>
      </c>
      <c r="I75" s="2" t="s">
        <v>1449</v>
      </c>
      <c r="J75" s="2" t="s">
        <v>127</v>
      </c>
      <c r="K75" s="2" t="s">
        <v>280</v>
      </c>
      <c r="L75" s="3">
        <v>16.15</v>
      </c>
      <c r="M75" s="3">
        <v>16.96</v>
      </c>
      <c r="N75" s="3">
        <v>33.99</v>
      </c>
      <c r="O75" s="2" t="s">
        <v>129</v>
      </c>
      <c r="P75" s="2" t="s">
        <v>683</v>
      </c>
      <c r="Q75" s="2" t="s">
        <v>131</v>
      </c>
      <c r="R75" s="2" t="s">
        <v>132</v>
      </c>
      <c r="S75" s="2" t="s">
        <v>1450</v>
      </c>
      <c r="T75" s="2" t="s">
        <v>132</v>
      </c>
      <c r="U75" s="2" t="s">
        <v>315</v>
      </c>
      <c r="V75" s="2" t="s">
        <v>824</v>
      </c>
      <c r="W75" s="2" t="s">
        <v>136</v>
      </c>
      <c r="X75" s="2" t="s">
        <v>132</v>
      </c>
      <c r="Y75" s="2" t="s">
        <v>783</v>
      </c>
      <c r="Z75" s="4">
        <v>57</v>
      </c>
      <c r="AA75" s="4">
        <f>=ROUNDDOWN(9.5,0)</f>
      </c>
      <c r="AB75" s="5">
        <v>6</v>
      </c>
      <c r="AC75" s="2" t="s">
        <v>1451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41</v>
      </c>
      <c r="AQ75" s="8">
        <v>792.26</v>
      </c>
      <c r="AR75" s="4"/>
      <c r="AS75" s="8"/>
      <c r="AT75" s="7"/>
      <c r="AU75" s="7"/>
      <c r="AV75" s="4">
        <v>41</v>
      </c>
      <c r="AW75" s="8">
        <v>792.26</v>
      </c>
      <c r="AX75" s="4"/>
      <c r="AY75" s="8"/>
      <c r="AZ75" s="7"/>
      <c r="BA75" s="7"/>
      <c r="BB75" s="7">
        <v>1</v>
      </c>
      <c r="BC75" s="4">
        <v>41</v>
      </c>
      <c r="BD75" s="8">
        <v>792.26</v>
      </c>
      <c r="BE75" s="4"/>
      <c r="BF75" s="8"/>
      <c r="BG75" s="7"/>
      <c r="BH75" s="7"/>
      <c r="BI75" s="7">
        <v>1</v>
      </c>
      <c r="BJ75" s="4">
        <v>41</v>
      </c>
      <c r="BK75" s="8">
        <v>792.26</v>
      </c>
      <c r="BL75" s="2" t="s">
        <v>1452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534</v>
      </c>
      <c r="BV75" s="2" t="s">
        <v>176</v>
      </c>
      <c r="BW75" s="2" t="s">
        <v>132</v>
      </c>
      <c r="BX75" s="2" t="s">
        <v>1093</v>
      </c>
      <c r="BY75" s="2" t="s">
        <v>143</v>
      </c>
      <c r="BZ75" s="2" t="s">
        <v>132</v>
      </c>
      <c r="CA75" s="4">
        <v>3</v>
      </c>
      <c r="CB75" s="8">
        <v>37.76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1132</v>
      </c>
      <c r="CJ75" s="2" t="s">
        <v>1453</v>
      </c>
      <c r="CK75" s="2" t="s">
        <v>143</v>
      </c>
      <c r="CL75" s="2" t="s">
        <v>132</v>
      </c>
      <c r="CM75" s="4">
        <v>4</v>
      </c>
      <c r="CN75" s="8">
        <v>80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788</v>
      </c>
      <c r="CV75" s="2" t="s">
        <v>1454</v>
      </c>
      <c r="CW75" s="2" t="s">
        <v>143</v>
      </c>
      <c r="CX75" s="2" t="s">
        <v>132</v>
      </c>
      <c r="CY75" s="4">
        <v>6</v>
      </c>
      <c r="CZ75" s="8">
        <v>138.92</v>
      </c>
      <c r="DA75" s="4"/>
      <c r="DB75" s="8"/>
      <c r="DC75" s="7"/>
      <c r="DD75" s="7"/>
      <c r="DE75" s="2" t="s">
        <v>141</v>
      </c>
      <c r="DF75" s="2" t="s">
        <v>129</v>
      </c>
      <c r="DG75" s="2" t="s">
        <v>790</v>
      </c>
      <c r="DH75" s="2" t="s">
        <v>1455</v>
      </c>
      <c r="DI75" s="2" t="s">
        <v>143</v>
      </c>
      <c r="DJ75" s="2" t="s">
        <v>132</v>
      </c>
      <c r="DK75" s="4">
        <v>11</v>
      </c>
      <c r="DL75" s="8">
        <v>176</v>
      </c>
      <c r="DM75" s="4"/>
      <c r="DN75" s="8"/>
      <c r="DO75" s="7"/>
      <c r="DP75" s="7"/>
      <c r="DQ75" s="2" t="s">
        <v>141</v>
      </c>
      <c r="DR75" s="2" t="s">
        <v>129</v>
      </c>
      <c r="DS75" s="2" t="s">
        <v>792</v>
      </c>
      <c r="DT75" s="2" t="s">
        <v>793</v>
      </c>
      <c r="DU75" s="2" t="s">
        <v>143</v>
      </c>
      <c r="DV75" s="2" t="s">
        <v>132</v>
      </c>
      <c r="DW75" s="4">
        <v>4</v>
      </c>
      <c r="DX75" s="8">
        <v>92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1185</v>
      </c>
      <c r="EF75" s="2" t="s">
        <v>1456</v>
      </c>
      <c r="EG75" s="2" t="s">
        <v>143</v>
      </c>
      <c r="EH75" s="2" t="s">
        <v>132</v>
      </c>
      <c r="EI75" s="4">
        <v>1</v>
      </c>
      <c r="EJ75" s="8">
        <v>22</v>
      </c>
      <c r="EK75" s="4"/>
      <c r="EL75" s="8"/>
      <c r="EM75" s="7"/>
      <c r="EN75" s="7"/>
      <c r="EO75" s="2" t="s">
        <v>141</v>
      </c>
      <c r="EP75" s="2" t="s">
        <v>129</v>
      </c>
      <c r="EQ75" s="2" t="s">
        <v>790</v>
      </c>
      <c r="ER75" s="2" t="s">
        <v>1457</v>
      </c>
      <c r="ES75" s="2" t="s">
        <v>143</v>
      </c>
      <c r="ET75" s="2" t="s">
        <v>132</v>
      </c>
      <c r="EU75" s="4">
        <v>1</v>
      </c>
      <c r="EV75" s="8">
        <v>45.79</v>
      </c>
      <c r="EW75" s="4"/>
      <c r="EX75" s="8"/>
      <c r="EY75" s="7"/>
      <c r="EZ75" s="7"/>
      <c r="FA75" s="2" t="s">
        <v>141</v>
      </c>
      <c r="FB75" s="2" t="s">
        <v>129</v>
      </c>
      <c r="FC75" s="2" t="s">
        <v>790</v>
      </c>
      <c r="FD75" s="2" t="s">
        <v>1458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164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141</v>
      </c>
      <c r="FZ75" s="2" t="s">
        <v>129</v>
      </c>
      <c r="GA75" s="2" t="s">
        <v>799</v>
      </c>
      <c r="GB75" s="2" t="s">
        <v>330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176</v>
      </c>
      <c r="GM75" s="2" t="s">
        <v>1140</v>
      </c>
      <c r="GN75" s="2" t="s">
        <v>1459</v>
      </c>
      <c r="GO75" s="2" t="s">
        <v>143</v>
      </c>
      <c r="GP75" s="2" t="s">
        <v>132</v>
      </c>
      <c r="GQ75" s="4">
        <v>3</v>
      </c>
      <c r="GR75" s="8">
        <v>50.88</v>
      </c>
      <c r="GS75" s="4"/>
      <c r="GT75" s="8"/>
      <c r="GU75" s="7"/>
      <c r="GV75" s="7"/>
      <c r="GW75" s="2" t="s">
        <v>141</v>
      </c>
      <c r="GX75" s="2" t="s">
        <v>129</v>
      </c>
      <c r="GY75" s="2" t="s">
        <v>332</v>
      </c>
      <c r="GZ75" s="2" t="s">
        <v>400</v>
      </c>
      <c r="HA75" s="2" t="s">
        <v>143</v>
      </c>
      <c r="HB75" s="2" t="s">
        <v>132</v>
      </c>
      <c r="HC75" s="4">
        <v>2</v>
      </c>
      <c r="HD75" s="8">
        <v>36.62</v>
      </c>
      <c r="HE75" s="4"/>
      <c r="HF75" s="8"/>
      <c r="HG75" s="7"/>
      <c r="HH75" s="7"/>
      <c r="HI75" s="2" t="s">
        <v>141</v>
      </c>
      <c r="HJ75" s="2" t="s">
        <v>129</v>
      </c>
      <c r="HK75" s="2" t="s">
        <v>520</v>
      </c>
      <c r="HL75" s="2" t="s">
        <v>145</v>
      </c>
      <c r="HM75" s="2" t="s">
        <v>143</v>
      </c>
      <c r="HN75" s="2" t="s">
        <v>132</v>
      </c>
      <c r="HO75" s="4">
        <v>1</v>
      </c>
      <c r="HP75" s="8">
        <v>16.96</v>
      </c>
      <c r="HQ75" s="4"/>
      <c r="HR75" s="8"/>
      <c r="HS75" s="7"/>
      <c r="HT75" s="7"/>
      <c r="HU75" s="2" t="s">
        <v>141</v>
      </c>
      <c r="HV75" s="2" t="s">
        <v>129</v>
      </c>
      <c r="HW75" s="2" t="s">
        <v>297</v>
      </c>
      <c r="HX75" s="2" t="s">
        <v>666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172</v>
      </c>
      <c r="IH75" s="2" t="s">
        <v>129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166</v>
      </c>
      <c r="IT75" s="2" t="s">
        <v>129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141</v>
      </c>
      <c r="JF75" s="2" t="s">
        <v>129</v>
      </c>
      <c r="JG75" s="2" t="s">
        <v>167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338</v>
      </c>
      <c r="JT75" s="2" t="s">
        <v>1460</v>
      </c>
      <c r="JU75" s="2" t="s">
        <v>143</v>
      </c>
      <c r="JV75" s="2" t="s">
        <v>132</v>
      </c>
      <c r="JW75" s="4">
        <v>3</v>
      </c>
      <c r="JX75" s="8">
        <v>53.43</v>
      </c>
      <c r="JY75" s="4"/>
      <c r="JZ75" s="8"/>
      <c r="KA75" s="7"/>
      <c r="KB75" s="7"/>
      <c r="KC75" s="2" t="s">
        <v>141</v>
      </c>
      <c r="KD75" s="2" t="s">
        <v>129</v>
      </c>
      <c r="KE75" s="2" t="s">
        <v>1296</v>
      </c>
      <c r="KF75" s="2" t="s">
        <v>198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141</v>
      </c>
      <c r="KP75" s="2" t="s">
        <v>129</v>
      </c>
      <c r="KQ75" s="2" t="s">
        <v>790</v>
      </c>
      <c r="KR75" s="2" t="s">
        <v>132</v>
      </c>
      <c r="KS75" s="2" t="s">
        <v>143</v>
      </c>
      <c r="KT75" s="2" t="s">
        <v>132</v>
      </c>
      <c r="KU75" s="4">
        <v>2</v>
      </c>
      <c r="KV75" s="8">
        <v>41.9</v>
      </c>
      <c r="KW75" s="4"/>
      <c r="KX75" s="8"/>
      <c r="KY75" s="7"/>
      <c r="KZ75" s="7"/>
      <c r="LA75" s="2" t="s">
        <v>141</v>
      </c>
      <c r="LB75" s="2" t="s">
        <v>129</v>
      </c>
      <c r="LC75" s="2" t="s">
        <v>878</v>
      </c>
      <c r="LD75" s="2" t="s">
        <v>239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141</v>
      </c>
      <c r="LN75" s="2" t="s">
        <v>129</v>
      </c>
      <c r="LO75" s="2" t="s">
        <v>270</v>
      </c>
      <c r="LP75" s="2" t="s">
        <v>132</v>
      </c>
      <c r="LQ75" s="2" t="s">
        <v>143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173</v>
      </c>
      <c r="MM75" s="2" t="s">
        <v>813</v>
      </c>
      <c r="MN75" s="2" t="s">
        <v>1461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172</v>
      </c>
      <c r="MX75" s="2" t="s">
        <v>129</v>
      </c>
      <c r="MY75" s="2" t="s">
        <v>132</v>
      </c>
      <c r="MZ75" s="2" t="s">
        <v>132</v>
      </c>
      <c r="NA75" s="2" t="s">
        <v>143</v>
      </c>
      <c r="NB75" s="2" t="s">
        <v>132</v>
      </c>
      <c r="NC75" s="4"/>
      <c r="ND75" s="8"/>
      <c r="NE75" s="4"/>
      <c r="NF75" s="8"/>
      <c r="NG75" s="7"/>
      <c r="NH75" s="7"/>
      <c r="NI75" s="2" t="s">
        <v>172</v>
      </c>
      <c r="NJ75" s="2" t="s">
        <v>129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172</v>
      </c>
      <c r="OH75" s="2" t="s">
        <v>129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172</v>
      </c>
      <c r="OT75" s="2" t="s">
        <v>176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165</v>
      </c>
      <c r="PF75" s="2" t="s">
        <v>129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141</v>
      </c>
      <c r="PR75" s="2" t="s">
        <v>176</v>
      </c>
      <c r="PS75" s="2" t="s">
        <v>525</v>
      </c>
      <c r="PT75" s="2" t="s">
        <v>1462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141</v>
      </c>
      <c r="QP75" s="2" t="s">
        <v>176</v>
      </c>
      <c r="QQ75" s="2" t="s">
        <v>815</v>
      </c>
      <c r="QR75" s="2" t="s">
        <v>1463</v>
      </c>
      <c r="QS75" s="2" t="s">
        <v>143</v>
      </c>
      <c r="QT75" s="2" t="s">
        <v>132</v>
      </c>
      <c r="QU75" s="4"/>
      <c r="QV75" s="8"/>
      <c r="QW75" s="4"/>
      <c r="QX75" s="8"/>
      <c r="QY75" s="7"/>
      <c r="QZ75" s="7"/>
      <c r="RA75" s="2" t="s">
        <v>172</v>
      </c>
      <c r="RB75" s="2" t="s">
        <v>129</v>
      </c>
      <c r="RC75" s="2" t="s">
        <v>132</v>
      </c>
      <c r="RD75" s="2" t="s">
        <v>132</v>
      </c>
      <c r="RE75" s="2" t="s">
        <v>143</v>
      </c>
      <c r="RF75" s="2" t="s">
        <v>178</v>
      </c>
      <c r="RG75" s="4"/>
      <c r="RH75" s="8"/>
      <c r="RI75" s="4"/>
      <c r="RJ75" s="8"/>
      <c r="RK75" s="7"/>
      <c r="RL75" s="7"/>
      <c r="RM75" s="2" t="s">
        <v>141</v>
      </c>
      <c r="RN75" s="2" t="s">
        <v>176</v>
      </c>
      <c r="RO75" s="2" t="s">
        <v>1148</v>
      </c>
      <c r="RP75" s="2" t="s">
        <v>321</v>
      </c>
      <c r="RQ75" s="2" t="s">
        <v>143</v>
      </c>
      <c r="RR75" s="2" t="s">
        <v>132</v>
      </c>
    </row>
    <row r="76">
      <c r="A76" s="2" t="s">
        <v>1464</v>
      </c>
      <c r="B76" s="2" t="s">
        <v>121</v>
      </c>
      <c r="C76" s="2" t="s">
        <v>122</v>
      </c>
      <c r="D76" s="2" t="s">
        <v>958</v>
      </c>
      <c r="E76" s="2" t="s">
        <v>959</v>
      </c>
      <c r="F76" s="2" t="s">
        <v>1465</v>
      </c>
      <c r="G76" s="2" t="s">
        <v>1465</v>
      </c>
      <c r="H76" s="2" t="s">
        <v>1465</v>
      </c>
      <c r="I76" s="2" t="s">
        <v>1466</v>
      </c>
      <c r="J76" s="2" t="s">
        <v>127</v>
      </c>
      <c r="K76" s="2" t="s">
        <v>313</v>
      </c>
      <c r="L76" s="3">
        <v>24.48</v>
      </c>
      <c r="M76" s="3">
        <v>25.7</v>
      </c>
      <c r="N76" s="3">
        <v>59.49</v>
      </c>
      <c r="O76" s="2" t="s">
        <v>129</v>
      </c>
      <c r="P76" s="2" t="s">
        <v>683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395</v>
      </c>
      <c r="V76" s="2" t="s">
        <v>824</v>
      </c>
      <c r="W76" s="2" t="s">
        <v>136</v>
      </c>
      <c r="X76" s="2" t="s">
        <v>132</v>
      </c>
      <c r="Y76" s="2" t="s">
        <v>1320</v>
      </c>
      <c r="Z76" s="4">
        <v>47</v>
      </c>
      <c r="AA76" s="4">
        <f>=ROUNDDOWN(11.75,0)</f>
      </c>
      <c r="AB76" s="5">
        <v>4</v>
      </c>
      <c r="AC76" s="2" t="s">
        <v>764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24</v>
      </c>
      <c r="AQ76" s="8">
        <v>777.68</v>
      </c>
      <c r="AR76" s="4"/>
      <c r="AS76" s="8"/>
      <c r="AT76" s="7"/>
      <c r="AU76" s="7"/>
      <c r="AV76" s="4">
        <v>24</v>
      </c>
      <c r="AW76" s="8">
        <v>777.68</v>
      </c>
      <c r="AX76" s="4"/>
      <c r="AY76" s="8"/>
      <c r="AZ76" s="7"/>
      <c r="BA76" s="7"/>
      <c r="BB76" s="7">
        <v>1</v>
      </c>
      <c r="BC76" s="4">
        <v>24</v>
      </c>
      <c r="BD76" s="8">
        <v>777.68</v>
      </c>
      <c r="BE76" s="4"/>
      <c r="BF76" s="8"/>
      <c r="BG76" s="7"/>
      <c r="BH76" s="7"/>
      <c r="BI76" s="7">
        <v>1</v>
      </c>
      <c r="BJ76" s="4">
        <v>24</v>
      </c>
      <c r="BK76" s="8">
        <v>777.68</v>
      </c>
      <c r="BL76" s="2" t="s">
        <v>1467</v>
      </c>
      <c r="BM76" s="7">
        <v>1</v>
      </c>
      <c r="BN76" s="7">
        <v>1</v>
      </c>
      <c r="BO76" s="4">
        <v>4</v>
      </c>
      <c r="BP76" s="8">
        <v>124.62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1468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1260</v>
      </c>
      <c r="CJ76" s="2" t="s">
        <v>889</v>
      </c>
      <c r="CK76" s="2" t="s">
        <v>143</v>
      </c>
      <c r="CL76" s="2" t="s">
        <v>132</v>
      </c>
      <c r="CM76" s="4">
        <v>10</v>
      </c>
      <c r="CN76" s="8">
        <v>310.4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1152</v>
      </c>
      <c r="CV76" s="2" t="s">
        <v>1469</v>
      </c>
      <c r="CW76" s="2" t="s">
        <v>143</v>
      </c>
      <c r="CX76" s="2" t="s">
        <v>132</v>
      </c>
      <c r="CY76" s="4">
        <v>4</v>
      </c>
      <c r="CZ76" s="8">
        <v>119.34</v>
      </c>
      <c r="DA76" s="4"/>
      <c r="DB76" s="8"/>
      <c r="DC76" s="7"/>
      <c r="DD76" s="7"/>
      <c r="DE76" s="2" t="s">
        <v>141</v>
      </c>
      <c r="DF76" s="2" t="s">
        <v>129</v>
      </c>
      <c r="DG76" s="2" t="s">
        <v>1320</v>
      </c>
      <c r="DH76" s="2" t="s">
        <v>1154</v>
      </c>
      <c r="DI76" s="2" t="s">
        <v>143</v>
      </c>
      <c r="DJ76" s="2" t="s">
        <v>132</v>
      </c>
      <c r="DK76" s="4">
        <v>1</v>
      </c>
      <c r="DL76" s="8">
        <v>28.8</v>
      </c>
      <c r="DM76" s="4"/>
      <c r="DN76" s="8"/>
      <c r="DO76" s="7"/>
      <c r="DP76" s="7"/>
      <c r="DQ76" s="2" t="s">
        <v>141</v>
      </c>
      <c r="DR76" s="2" t="s">
        <v>129</v>
      </c>
      <c r="DS76" s="2" t="s">
        <v>866</v>
      </c>
      <c r="DT76" s="2" t="s">
        <v>867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868</v>
      </c>
      <c r="EF76" s="2" t="s">
        <v>587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1470</v>
      </c>
      <c r="ER76" s="2" t="s">
        <v>1471</v>
      </c>
      <c r="ES76" s="2" t="s">
        <v>143</v>
      </c>
      <c r="ET76" s="2" t="s">
        <v>132</v>
      </c>
      <c r="EU76" s="4">
        <v>2</v>
      </c>
      <c r="EV76" s="8">
        <v>112.78</v>
      </c>
      <c r="EW76" s="4"/>
      <c r="EX76" s="8"/>
      <c r="EY76" s="7"/>
      <c r="EZ76" s="7"/>
      <c r="FA76" s="2" t="s">
        <v>141</v>
      </c>
      <c r="FB76" s="2" t="s">
        <v>129</v>
      </c>
      <c r="FC76" s="2" t="s">
        <v>1328</v>
      </c>
      <c r="FD76" s="2" t="s">
        <v>1231</v>
      </c>
      <c r="FE76" s="2" t="s">
        <v>143</v>
      </c>
      <c r="FF76" s="2" t="s">
        <v>132</v>
      </c>
      <c r="FG76" s="4">
        <v>1</v>
      </c>
      <c r="FH76" s="8">
        <v>27.76</v>
      </c>
      <c r="FI76" s="4"/>
      <c r="FJ76" s="8"/>
      <c r="FK76" s="7"/>
      <c r="FL76" s="7"/>
      <c r="FM76" s="2" t="s">
        <v>141</v>
      </c>
      <c r="FN76" s="2" t="s">
        <v>129</v>
      </c>
      <c r="FO76" s="2" t="s">
        <v>156</v>
      </c>
      <c r="FP76" s="2" t="s">
        <v>1472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141</v>
      </c>
      <c r="FZ76" s="2" t="s">
        <v>129</v>
      </c>
      <c r="GA76" s="2" t="s">
        <v>900</v>
      </c>
      <c r="GB76" s="2" t="s">
        <v>1473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176</v>
      </c>
      <c r="GM76" s="2" t="s">
        <v>586</v>
      </c>
      <c r="GN76" s="2" t="s">
        <v>197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141</v>
      </c>
      <c r="GX76" s="2" t="s">
        <v>129</v>
      </c>
      <c r="GY76" s="2" t="s">
        <v>162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520</v>
      </c>
      <c r="HL76" s="2" t="s">
        <v>730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141</v>
      </c>
      <c r="HV76" s="2" t="s">
        <v>129</v>
      </c>
      <c r="HW76" s="2" t="s">
        <v>297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172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166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167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300</v>
      </c>
      <c r="JT76" s="2" t="s">
        <v>132</v>
      </c>
      <c r="JU76" s="2" t="s">
        <v>143</v>
      </c>
      <c r="JV76" s="2" t="s">
        <v>132</v>
      </c>
      <c r="JW76" s="4">
        <v>2</v>
      </c>
      <c r="JX76" s="8">
        <v>53.98</v>
      </c>
      <c r="JY76" s="4"/>
      <c r="JZ76" s="8"/>
      <c r="KA76" s="7"/>
      <c r="KB76" s="7"/>
      <c r="KC76" s="2" t="s">
        <v>141</v>
      </c>
      <c r="KD76" s="2" t="s">
        <v>129</v>
      </c>
      <c r="KE76" s="2" t="s">
        <v>236</v>
      </c>
      <c r="KF76" s="2" t="s">
        <v>438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172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141</v>
      </c>
      <c r="ML76" s="2" t="s">
        <v>173</v>
      </c>
      <c r="MM76" s="2" t="s">
        <v>1268</v>
      </c>
      <c r="MN76" s="2" t="s">
        <v>1474</v>
      </c>
      <c r="MO76" s="2" t="s">
        <v>143</v>
      </c>
      <c r="MP76" s="2" t="s">
        <v>132</v>
      </c>
      <c r="MQ76" s="4"/>
      <c r="MR76" s="8"/>
      <c r="MS76" s="4"/>
      <c r="MT76" s="8"/>
      <c r="MU76" s="7"/>
      <c r="MV76" s="7"/>
      <c r="MW76" s="2" t="s">
        <v>172</v>
      </c>
      <c r="MX76" s="2" t="s">
        <v>129</v>
      </c>
      <c r="MY76" s="2" t="s">
        <v>132</v>
      </c>
      <c r="MZ76" s="2" t="s">
        <v>132</v>
      </c>
      <c r="NA76" s="2" t="s">
        <v>143</v>
      </c>
      <c r="NB76" s="2" t="s">
        <v>132</v>
      </c>
      <c r="NC76" s="4"/>
      <c r="ND76" s="8"/>
      <c r="NE76" s="4"/>
      <c r="NF76" s="8"/>
      <c r="NG76" s="7"/>
      <c r="NH76" s="7"/>
      <c r="NI76" s="2" t="s">
        <v>172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175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172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172</v>
      </c>
      <c r="OT76" s="2" t="s">
        <v>176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165</v>
      </c>
      <c r="PF76" s="2" t="s">
        <v>129</v>
      </c>
      <c r="PG76" s="2" t="s">
        <v>132</v>
      </c>
      <c r="PH76" s="2" t="s">
        <v>132</v>
      </c>
      <c r="PI76" s="2" t="s">
        <v>143</v>
      </c>
      <c r="PJ76" s="2" t="s">
        <v>132</v>
      </c>
      <c r="PK76" s="4"/>
      <c r="PL76" s="8"/>
      <c r="PM76" s="4"/>
      <c r="PN76" s="8"/>
      <c r="PO76" s="7"/>
      <c r="PP76" s="7"/>
      <c r="PQ76" s="2" t="s">
        <v>141</v>
      </c>
      <c r="PR76" s="2" t="s">
        <v>176</v>
      </c>
      <c r="PS76" s="2" t="s">
        <v>525</v>
      </c>
      <c r="PT76" s="2" t="s">
        <v>1475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165</v>
      </c>
      <c r="QP76" s="2" t="s">
        <v>176</v>
      </c>
      <c r="QQ76" s="2" t="s">
        <v>132</v>
      </c>
      <c r="QR76" s="2" t="s">
        <v>132</v>
      </c>
      <c r="QS76" s="2" t="s">
        <v>143</v>
      </c>
      <c r="QT76" s="2" t="s">
        <v>132</v>
      </c>
      <c r="QU76" s="4"/>
      <c r="QV76" s="8"/>
      <c r="QW76" s="4"/>
      <c r="QX76" s="8"/>
      <c r="QY76" s="7"/>
      <c r="QZ76" s="7"/>
      <c r="RA76" s="2" t="s">
        <v>172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178</v>
      </c>
      <c r="RG76" s="4"/>
      <c r="RH76" s="8"/>
      <c r="RI76" s="4"/>
      <c r="RJ76" s="8"/>
      <c r="RK76" s="7"/>
      <c r="RL76" s="7"/>
      <c r="RM76" s="2" t="s">
        <v>141</v>
      </c>
      <c r="RN76" s="2" t="s">
        <v>176</v>
      </c>
      <c r="RO76" s="2" t="s">
        <v>214</v>
      </c>
      <c r="RP76" s="2" t="s">
        <v>1476</v>
      </c>
      <c r="RQ76" s="2" t="s">
        <v>143</v>
      </c>
      <c r="RR76" s="2" t="s">
        <v>132</v>
      </c>
    </row>
    <row r="77">
      <c r="A77" s="2" t="s">
        <v>1477</v>
      </c>
      <c r="B77" s="2" t="s">
        <v>121</v>
      </c>
      <c r="C77" s="2" t="s">
        <v>122</v>
      </c>
      <c r="D77" s="2" t="s">
        <v>958</v>
      </c>
      <c r="E77" s="2" t="s">
        <v>959</v>
      </c>
      <c r="F77" s="2" t="s">
        <v>1478</v>
      </c>
      <c r="G77" s="2" t="s">
        <v>1478</v>
      </c>
      <c r="H77" s="2" t="s">
        <v>1478</v>
      </c>
      <c r="I77" s="2" t="s">
        <v>1479</v>
      </c>
      <c r="J77" s="2" t="s">
        <v>127</v>
      </c>
      <c r="K77" s="2" t="s">
        <v>1480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347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395</v>
      </c>
      <c r="V77" s="2" t="s">
        <v>887</v>
      </c>
      <c r="W77" s="2" t="s">
        <v>1411</v>
      </c>
      <c r="X77" s="2" t="s">
        <v>825</v>
      </c>
      <c r="Y77" s="2" t="s">
        <v>1422</v>
      </c>
      <c r="Z77" s="4">
        <v>344</v>
      </c>
      <c r="AA77" s="4">
        <f>=ROUNDDOWN(86,0)</f>
      </c>
      <c r="AB77" s="5">
        <v>4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32</v>
      </c>
      <c r="AQ77" s="8">
        <v>278.36</v>
      </c>
      <c r="AR77" s="4"/>
      <c r="AS77" s="8"/>
      <c r="AT77" s="7"/>
      <c r="AU77" s="7"/>
      <c r="AV77" s="4">
        <v>32</v>
      </c>
      <c r="AW77" s="8">
        <v>278.36</v>
      </c>
      <c r="AX77" s="4"/>
      <c r="AY77" s="8"/>
      <c r="AZ77" s="7"/>
      <c r="BA77" s="7"/>
      <c r="BB77" s="7">
        <v>1</v>
      </c>
      <c r="BC77" s="4">
        <v>77</v>
      </c>
      <c r="BD77" s="8">
        <v>756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0.3682</v>
      </c>
      <c r="BJ77" s="4">
        <v>32</v>
      </c>
      <c r="BK77" s="8">
        <v>278.36</v>
      </c>
      <c r="BL77" s="2" t="s">
        <v>1481</v>
      </c>
      <c r="BM77" s="7">
        <v>1</v>
      </c>
      <c r="BN77" s="7">
        <v>1</v>
      </c>
      <c r="BO77" s="4">
        <v>25</v>
      </c>
      <c r="BP77" s="8">
        <v>225</v>
      </c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1359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1426</v>
      </c>
      <c r="CJ77" s="2" t="s">
        <v>132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141</v>
      </c>
      <c r="CT77" s="2" t="s">
        <v>129</v>
      </c>
      <c r="CU77" s="2" t="s">
        <v>922</v>
      </c>
      <c r="CV77" s="2" t="s">
        <v>132</v>
      </c>
      <c r="CW77" s="2" t="s">
        <v>143</v>
      </c>
      <c r="CX77" s="2" t="s">
        <v>132</v>
      </c>
      <c r="CY77" s="4">
        <v>4</v>
      </c>
      <c r="CZ77" s="8">
        <v>31.34</v>
      </c>
      <c r="DA77" s="4"/>
      <c r="DB77" s="8"/>
      <c r="DC77" s="7"/>
      <c r="DD77" s="7"/>
      <c r="DE77" s="2" t="s">
        <v>141</v>
      </c>
      <c r="DF77" s="2" t="s">
        <v>129</v>
      </c>
      <c r="DG77" s="2" t="s">
        <v>1412</v>
      </c>
      <c r="DH77" s="2" t="s">
        <v>1431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172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926</v>
      </c>
      <c r="EF77" s="2" t="s">
        <v>132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940</v>
      </c>
      <c r="ER77" s="2" t="s">
        <v>132</v>
      </c>
      <c r="ES77" s="2" t="s">
        <v>143</v>
      </c>
      <c r="ET77" s="2" t="s">
        <v>132</v>
      </c>
      <c r="EU77" s="4"/>
      <c r="EV77" s="8"/>
      <c r="EW77" s="4"/>
      <c r="EX77" s="8"/>
      <c r="EY77" s="7"/>
      <c r="EZ77" s="7"/>
      <c r="FA77" s="2" t="s">
        <v>141</v>
      </c>
      <c r="FB77" s="2" t="s">
        <v>129</v>
      </c>
      <c r="FC77" s="2" t="s">
        <v>1412</v>
      </c>
      <c r="FD77" s="2" t="s">
        <v>1482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164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>
        <v>3</v>
      </c>
      <c r="FT77" s="8">
        <v>22.02</v>
      </c>
      <c r="FU77" s="4"/>
      <c r="FV77" s="8"/>
      <c r="FW77" s="7"/>
      <c r="FX77" s="7"/>
      <c r="FY77" s="2" t="s">
        <v>141</v>
      </c>
      <c r="FZ77" s="2" t="s">
        <v>129</v>
      </c>
      <c r="GA77" s="2" t="s">
        <v>954</v>
      </c>
      <c r="GB77" s="2" t="s">
        <v>1483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164</v>
      </c>
      <c r="GL77" s="2" t="s">
        <v>129</v>
      </c>
      <c r="GM77" s="2" t="s">
        <v>132</v>
      </c>
      <c r="GN77" s="2" t="s">
        <v>132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172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172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164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165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166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141</v>
      </c>
      <c r="JF77" s="2" t="s">
        <v>129</v>
      </c>
      <c r="JG77" s="2" t="s">
        <v>167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165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165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172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172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172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172</v>
      </c>
      <c r="MX77" s="2" t="s">
        <v>129</v>
      </c>
      <c r="MY77" s="2" t="s">
        <v>132</v>
      </c>
      <c r="MZ77" s="2" t="s">
        <v>132</v>
      </c>
      <c r="NA77" s="2" t="s">
        <v>143</v>
      </c>
      <c r="NB77" s="2" t="s">
        <v>132</v>
      </c>
      <c r="NC77" s="4"/>
      <c r="ND77" s="8"/>
      <c r="NE77" s="4"/>
      <c r="NF77" s="8"/>
      <c r="NG77" s="7"/>
      <c r="NH77" s="7"/>
      <c r="NI77" s="2" t="s">
        <v>172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172</v>
      </c>
      <c r="OH77" s="2" t="s">
        <v>129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165</v>
      </c>
      <c r="PF77" s="2" t="s">
        <v>129</v>
      </c>
      <c r="PG77" s="2" t="s">
        <v>132</v>
      </c>
      <c r="PH77" s="2" t="s">
        <v>132</v>
      </c>
      <c r="PI77" s="2" t="s">
        <v>143</v>
      </c>
      <c r="PJ77" s="2" t="s">
        <v>132</v>
      </c>
      <c r="PK77" s="4"/>
      <c r="PL77" s="8"/>
      <c r="PM77" s="4"/>
      <c r="PN77" s="8"/>
      <c r="PO77" s="7"/>
      <c r="PP77" s="7"/>
      <c r="PQ77" s="2" t="s">
        <v>172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172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172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178</v>
      </c>
      <c r="RG77" s="4"/>
      <c r="RH77" s="8"/>
      <c r="RI77" s="4"/>
      <c r="RJ77" s="8"/>
      <c r="RK77" s="7"/>
      <c r="RL77" s="7"/>
      <c r="RM77" s="2" t="s">
        <v>141</v>
      </c>
      <c r="RN77" s="2" t="s">
        <v>176</v>
      </c>
      <c r="RO77" s="2" t="s">
        <v>1219</v>
      </c>
      <c r="RP77" s="2" t="s">
        <v>132</v>
      </c>
      <c r="RQ77" s="2" t="s">
        <v>143</v>
      </c>
      <c r="RR77" s="2" t="s">
        <v>132</v>
      </c>
    </row>
    <row r="78">
      <c r="A78" s="2" t="s">
        <v>1484</v>
      </c>
      <c r="B78" s="2" t="s">
        <v>121</v>
      </c>
      <c r="C78" s="2" t="s">
        <v>122</v>
      </c>
      <c r="D78" s="2" t="s">
        <v>958</v>
      </c>
      <c r="E78" s="2" t="s">
        <v>959</v>
      </c>
      <c r="F78" s="2" t="s">
        <v>1478</v>
      </c>
      <c r="G78" s="2" t="s">
        <v>1478</v>
      </c>
      <c r="H78" s="2" t="s">
        <v>1478</v>
      </c>
      <c r="I78" s="2" t="s">
        <v>1485</v>
      </c>
      <c r="J78" s="2" t="s">
        <v>127</v>
      </c>
      <c r="K78" s="2" t="s">
        <v>1486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921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395</v>
      </c>
      <c r="V78" s="2" t="s">
        <v>887</v>
      </c>
      <c r="W78" s="2" t="s">
        <v>1411</v>
      </c>
      <c r="X78" s="2" t="s">
        <v>825</v>
      </c>
      <c r="Y78" s="2" t="s">
        <v>1412</v>
      </c>
      <c r="Z78" s="4">
        <v>144</v>
      </c>
      <c r="AA78" s="4">
        <f>=ROUNDDOWN(72,0)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15</v>
      </c>
      <c r="AQ78" s="8">
        <v>198.74</v>
      </c>
      <c r="AR78" s="4"/>
      <c r="AS78" s="8"/>
      <c r="AT78" s="7"/>
      <c r="AU78" s="7"/>
      <c r="AV78" s="4">
        <v>15</v>
      </c>
      <c r="AW78" s="8">
        <v>198.74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0.2629</v>
      </c>
      <c r="BJ78" s="4">
        <v>15</v>
      </c>
      <c r="BK78" s="8">
        <v>198.74</v>
      </c>
      <c r="BL78" s="2" t="s">
        <v>1487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1359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1426</v>
      </c>
      <c r="CJ78" s="2" t="s">
        <v>132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141</v>
      </c>
      <c r="CT78" s="2" t="s">
        <v>129</v>
      </c>
      <c r="CU78" s="2" t="s">
        <v>922</v>
      </c>
      <c r="CV78" s="2" t="s">
        <v>132</v>
      </c>
      <c r="CW78" s="2" t="s">
        <v>143</v>
      </c>
      <c r="CX78" s="2" t="s">
        <v>132</v>
      </c>
      <c r="CY78" s="4">
        <v>4</v>
      </c>
      <c r="CZ78" s="8">
        <v>27.96</v>
      </c>
      <c r="DA78" s="4"/>
      <c r="DB78" s="8"/>
      <c r="DC78" s="7"/>
      <c r="DD78" s="7"/>
      <c r="DE78" s="2" t="s">
        <v>141</v>
      </c>
      <c r="DF78" s="2" t="s">
        <v>129</v>
      </c>
      <c r="DG78" s="2" t="s">
        <v>1211</v>
      </c>
      <c r="DH78" s="2" t="s">
        <v>1360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172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926</v>
      </c>
      <c r="EF78" s="2" t="s">
        <v>1488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940</v>
      </c>
      <c r="ER78" s="2" t="s">
        <v>132</v>
      </c>
      <c r="ES78" s="2" t="s">
        <v>143</v>
      </c>
      <c r="ET78" s="2" t="s">
        <v>132</v>
      </c>
      <c r="EU78" s="4">
        <v>6</v>
      </c>
      <c r="EV78" s="8">
        <v>124.94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1211</v>
      </c>
      <c r="FD78" s="2" t="s">
        <v>1489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164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>
        <v>3</v>
      </c>
      <c r="FT78" s="8">
        <v>22.02</v>
      </c>
      <c r="FU78" s="4"/>
      <c r="FV78" s="8"/>
      <c r="FW78" s="7"/>
      <c r="FX78" s="7"/>
      <c r="FY78" s="2" t="s">
        <v>141</v>
      </c>
      <c r="FZ78" s="2" t="s">
        <v>129</v>
      </c>
      <c r="GA78" s="2" t="s">
        <v>954</v>
      </c>
      <c r="GB78" s="2" t="s">
        <v>1483</v>
      </c>
      <c r="GC78" s="2" t="s">
        <v>143</v>
      </c>
      <c r="GD78" s="2" t="s">
        <v>132</v>
      </c>
      <c r="GE78" s="4"/>
      <c r="GF78" s="8"/>
      <c r="GG78" s="4"/>
      <c r="GH78" s="8"/>
      <c r="GI78" s="7"/>
      <c r="GJ78" s="7"/>
      <c r="GK78" s="2" t="s">
        <v>164</v>
      </c>
      <c r="GL78" s="2" t="s">
        <v>129</v>
      </c>
      <c r="GM78" s="2" t="s">
        <v>132</v>
      </c>
      <c r="GN78" s="2" t="s">
        <v>132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172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172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164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165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166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>
        <v>1</v>
      </c>
      <c r="IZ78" s="8">
        <v>15.99</v>
      </c>
      <c r="JA78" s="4"/>
      <c r="JB78" s="8"/>
      <c r="JC78" s="7"/>
      <c r="JD78" s="7"/>
      <c r="JE78" s="2" t="s">
        <v>141</v>
      </c>
      <c r="JF78" s="2" t="s">
        <v>129</v>
      </c>
      <c r="JG78" s="2" t="s">
        <v>167</v>
      </c>
      <c r="JH78" s="2" t="s">
        <v>1490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165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175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172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172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172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172</v>
      </c>
      <c r="MX78" s="2" t="s">
        <v>129</v>
      </c>
      <c r="MY78" s="2" t="s">
        <v>132</v>
      </c>
      <c r="MZ78" s="2" t="s">
        <v>132</v>
      </c>
      <c r="NA78" s="2" t="s">
        <v>143</v>
      </c>
      <c r="NB78" s="2" t="s">
        <v>132</v>
      </c>
      <c r="NC78" s="4"/>
      <c r="ND78" s="8"/>
      <c r="NE78" s="4"/>
      <c r="NF78" s="8"/>
      <c r="NG78" s="7"/>
      <c r="NH78" s="7"/>
      <c r="NI78" s="2" t="s">
        <v>172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175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165</v>
      </c>
      <c r="PF78" s="2" t="s">
        <v>129</v>
      </c>
      <c r="PG78" s="2" t="s">
        <v>132</v>
      </c>
      <c r="PH78" s="2" t="s">
        <v>132</v>
      </c>
      <c r="PI78" s="2" t="s">
        <v>143</v>
      </c>
      <c r="PJ78" s="2" t="s">
        <v>132</v>
      </c>
      <c r="PK78" s="4"/>
      <c r="PL78" s="8"/>
      <c r="PM78" s="4"/>
      <c r="PN78" s="8"/>
      <c r="PO78" s="7"/>
      <c r="PP78" s="7"/>
      <c r="PQ78" s="2" t="s">
        <v>172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172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172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178</v>
      </c>
      <c r="RG78" s="4"/>
      <c r="RH78" s="8"/>
      <c r="RI78" s="4"/>
      <c r="RJ78" s="8"/>
      <c r="RK78" s="7"/>
      <c r="RL78" s="7"/>
      <c r="RM78" s="2" t="s">
        <v>141</v>
      </c>
      <c r="RN78" s="2" t="s">
        <v>176</v>
      </c>
      <c r="RO78" s="2" t="s">
        <v>1219</v>
      </c>
      <c r="RP78" s="2" t="s">
        <v>132</v>
      </c>
      <c r="RQ78" s="2" t="s">
        <v>143</v>
      </c>
      <c r="RR78" s="2" t="s">
        <v>132</v>
      </c>
    </row>
    <row r="79">
      <c r="A79" s="2" t="s">
        <v>1491</v>
      </c>
      <c r="B79" s="2" t="s">
        <v>121</v>
      </c>
      <c r="C79" s="2" t="s">
        <v>122</v>
      </c>
      <c r="D79" s="2" t="s">
        <v>958</v>
      </c>
      <c r="E79" s="2" t="s">
        <v>959</v>
      </c>
      <c r="F79" s="2" t="s">
        <v>1478</v>
      </c>
      <c r="G79" s="2" t="s">
        <v>1478</v>
      </c>
      <c r="H79" s="2" t="s">
        <v>1478</v>
      </c>
      <c r="I79" s="2" t="s">
        <v>1492</v>
      </c>
      <c r="J79" s="2" t="s">
        <v>127</v>
      </c>
      <c r="K79" s="2" t="s">
        <v>1493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921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395</v>
      </c>
      <c r="V79" s="2" t="s">
        <v>887</v>
      </c>
      <c r="W79" s="2" t="s">
        <v>1411</v>
      </c>
      <c r="X79" s="2" t="s">
        <v>825</v>
      </c>
      <c r="Y79" s="2" t="s">
        <v>1412</v>
      </c>
      <c r="Z79" s="4">
        <v>180</v>
      </c>
      <c r="AA79" s="4">
        <f>=ROUNDDOWN(120,0)</f>
      </c>
      <c r="AB79" s="5">
        <v>1.5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12</v>
      </c>
      <c r="AQ79" s="8">
        <v>112.14</v>
      </c>
      <c r="AR79" s="4"/>
      <c r="AS79" s="8"/>
      <c r="AT79" s="7"/>
      <c r="AU79" s="7"/>
      <c r="AV79" s="4">
        <v>12</v>
      </c>
      <c r="AW79" s="8">
        <v>112.14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0.1483</v>
      </c>
      <c r="BJ79" s="4">
        <v>12</v>
      </c>
      <c r="BK79" s="8">
        <v>112.14</v>
      </c>
      <c r="BL79" s="2" t="s">
        <v>1494</v>
      </c>
      <c r="BM79" s="7">
        <v>1</v>
      </c>
      <c r="BN79" s="7">
        <v>1</v>
      </c>
      <c r="BO79" s="4">
        <v>7</v>
      </c>
      <c r="BP79" s="8">
        <v>63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1359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141</v>
      </c>
      <c r="CH79" s="2" t="s">
        <v>129</v>
      </c>
      <c r="CI79" s="2" t="s">
        <v>1426</v>
      </c>
      <c r="CJ79" s="2" t="s">
        <v>132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141</v>
      </c>
      <c r="CT79" s="2" t="s">
        <v>129</v>
      </c>
      <c r="CU79" s="2" t="s">
        <v>922</v>
      </c>
      <c r="CV79" s="2" t="s">
        <v>132</v>
      </c>
      <c r="CW79" s="2" t="s">
        <v>143</v>
      </c>
      <c r="CX79" s="2" t="s">
        <v>132</v>
      </c>
      <c r="CY79" s="4">
        <v>2</v>
      </c>
      <c r="CZ79" s="8">
        <v>13.98</v>
      </c>
      <c r="DA79" s="4"/>
      <c r="DB79" s="8"/>
      <c r="DC79" s="7"/>
      <c r="DD79" s="7"/>
      <c r="DE79" s="2" t="s">
        <v>141</v>
      </c>
      <c r="DF79" s="2" t="s">
        <v>129</v>
      </c>
      <c r="DG79" s="2" t="s">
        <v>1211</v>
      </c>
      <c r="DH79" s="2" t="s">
        <v>1431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172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926</v>
      </c>
      <c r="EF79" s="2" t="s">
        <v>1417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940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19.99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1211</v>
      </c>
      <c r="FD79" s="2" t="s">
        <v>1489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164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>
        <v>1</v>
      </c>
      <c r="FT79" s="8">
        <v>7.34</v>
      </c>
      <c r="FU79" s="4"/>
      <c r="FV79" s="8"/>
      <c r="FW79" s="7"/>
      <c r="FX79" s="7"/>
      <c r="FY79" s="2" t="s">
        <v>141</v>
      </c>
      <c r="FZ79" s="2" t="s">
        <v>129</v>
      </c>
      <c r="GA79" s="2" t="s">
        <v>954</v>
      </c>
      <c r="GB79" s="2" t="s">
        <v>1495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164</v>
      </c>
      <c r="GL79" s="2" t="s">
        <v>129</v>
      </c>
      <c r="GM79" s="2" t="s">
        <v>132</v>
      </c>
      <c r="GN79" s="2" t="s">
        <v>132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172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172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164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165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166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167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165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175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172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172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172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172</v>
      </c>
      <c r="MX79" s="2" t="s">
        <v>129</v>
      </c>
      <c r="MY79" s="2" t="s">
        <v>132</v>
      </c>
      <c r="MZ79" s="2" t="s">
        <v>132</v>
      </c>
      <c r="NA79" s="2" t="s">
        <v>143</v>
      </c>
      <c r="NB79" s="2" t="s">
        <v>132</v>
      </c>
      <c r="NC79" s="4"/>
      <c r="ND79" s="8"/>
      <c r="NE79" s="4"/>
      <c r="NF79" s="8"/>
      <c r="NG79" s="7"/>
      <c r="NH79" s="7"/>
      <c r="NI79" s="2" t="s">
        <v>172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175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165</v>
      </c>
      <c r="PF79" s="2" t="s">
        <v>129</v>
      </c>
      <c r="PG79" s="2" t="s">
        <v>132</v>
      </c>
      <c r="PH79" s="2" t="s">
        <v>132</v>
      </c>
      <c r="PI79" s="2" t="s">
        <v>143</v>
      </c>
      <c r="PJ79" s="2" t="s">
        <v>132</v>
      </c>
      <c r="PK79" s="4"/>
      <c r="PL79" s="8"/>
      <c r="PM79" s="4"/>
      <c r="PN79" s="8"/>
      <c r="PO79" s="7"/>
      <c r="PP79" s="7"/>
      <c r="PQ79" s="2" t="s">
        <v>172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172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172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178</v>
      </c>
      <c r="RG79" s="4"/>
      <c r="RH79" s="8"/>
      <c r="RI79" s="4"/>
      <c r="RJ79" s="8"/>
      <c r="RK79" s="7"/>
      <c r="RL79" s="7"/>
      <c r="RM79" s="2" t="s">
        <v>141</v>
      </c>
      <c r="RN79" s="2" t="s">
        <v>176</v>
      </c>
      <c r="RO79" s="2" t="s">
        <v>1219</v>
      </c>
      <c r="RP79" s="2" t="s">
        <v>132</v>
      </c>
      <c r="RQ79" s="2" t="s">
        <v>143</v>
      </c>
      <c r="RR79" s="2" t="s">
        <v>132</v>
      </c>
    </row>
    <row r="80">
      <c r="A80" s="2" t="s">
        <v>1496</v>
      </c>
      <c r="B80" s="2" t="s">
        <v>121</v>
      </c>
      <c r="C80" s="2" t="s">
        <v>122</v>
      </c>
      <c r="D80" s="2" t="s">
        <v>958</v>
      </c>
      <c r="E80" s="2" t="s">
        <v>959</v>
      </c>
      <c r="F80" s="2" t="s">
        <v>1478</v>
      </c>
      <c r="G80" s="2" t="s">
        <v>1478</v>
      </c>
      <c r="H80" s="2" t="s">
        <v>1478</v>
      </c>
      <c r="I80" s="2" t="s">
        <v>1497</v>
      </c>
      <c r="J80" s="2" t="s">
        <v>127</v>
      </c>
      <c r="K80" s="2" t="s">
        <v>1498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921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395</v>
      </c>
      <c r="V80" s="2" t="s">
        <v>887</v>
      </c>
      <c r="W80" s="2" t="s">
        <v>1411</v>
      </c>
      <c r="X80" s="2" t="s">
        <v>825</v>
      </c>
      <c r="Y80" s="2" t="s">
        <v>1412</v>
      </c>
      <c r="Z80" s="4">
        <v>182</v>
      </c>
      <c r="AA80" s="4">
        <f>=ROUNDDOWN(91,0)</f>
      </c>
      <c r="AB80" s="5">
        <v>2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10</v>
      </c>
      <c r="AQ80" s="8">
        <v>76.13</v>
      </c>
      <c r="AR80" s="4"/>
      <c r="AS80" s="8"/>
      <c r="AT80" s="7"/>
      <c r="AU80" s="7"/>
      <c r="AV80" s="4">
        <v>10</v>
      </c>
      <c r="AW80" s="8">
        <v>76.13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0.1007</v>
      </c>
      <c r="BJ80" s="4">
        <v>10</v>
      </c>
      <c r="BK80" s="8">
        <v>76.13</v>
      </c>
      <c r="BL80" s="2" t="s">
        <v>1494</v>
      </c>
      <c r="BM80" s="7">
        <v>1</v>
      </c>
      <c r="BN80" s="7">
        <v>1</v>
      </c>
      <c r="BO80" s="4">
        <v>3</v>
      </c>
      <c r="BP80" s="8">
        <v>27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1359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1426</v>
      </c>
      <c r="CJ80" s="2" t="s">
        <v>132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141</v>
      </c>
      <c r="CT80" s="2" t="s">
        <v>129</v>
      </c>
      <c r="CU80" s="2" t="s">
        <v>922</v>
      </c>
      <c r="CV80" s="2" t="s">
        <v>132</v>
      </c>
      <c r="CW80" s="2" t="s">
        <v>143</v>
      </c>
      <c r="CX80" s="2" t="s">
        <v>132</v>
      </c>
      <c r="CY80" s="4">
        <v>4</v>
      </c>
      <c r="CZ80" s="8">
        <v>27.96</v>
      </c>
      <c r="DA80" s="4"/>
      <c r="DB80" s="8"/>
      <c r="DC80" s="7"/>
      <c r="DD80" s="7"/>
      <c r="DE80" s="2" t="s">
        <v>141</v>
      </c>
      <c r="DF80" s="2" t="s">
        <v>129</v>
      </c>
      <c r="DG80" s="2" t="s">
        <v>1211</v>
      </c>
      <c r="DH80" s="2" t="s">
        <v>1499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172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>
        <v>1</v>
      </c>
      <c r="DX80" s="8">
        <v>7.83</v>
      </c>
      <c r="DY80" s="4"/>
      <c r="DZ80" s="8"/>
      <c r="EA80" s="7"/>
      <c r="EB80" s="7"/>
      <c r="EC80" s="2" t="s">
        <v>141</v>
      </c>
      <c r="ED80" s="2" t="s">
        <v>129</v>
      </c>
      <c r="EE80" s="2" t="s">
        <v>926</v>
      </c>
      <c r="EF80" s="2" t="s">
        <v>1417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940</v>
      </c>
      <c r="ER80" s="2" t="s">
        <v>132</v>
      </c>
      <c r="ES80" s="2" t="s">
        <v>143</v>
      </c>
      <c r="ET80" s="2" t="s">
        <v>132</v>
      </c>
      <c r="EU80" s="4">
        <v>1</v>
      </c>
      <c r="EV80" s="8">
        <v>6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1211</v>
      </c>
      <c r="FD80" s="2" t="s">
        <v>1414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164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>
        <v>1</v>
      </c>
      <c r="FT80" s="8">
        <v>7.34</v>
      </c>
      <c r="FU80" s="4"/>
      <c r="FV80" s="8"/>
      <c r="FW80" s="7"/>
      <c r="FX80" s="7"/>
      <c r="FY80" s="2" t="s">
        <v>141</v>
      </c>
      <c r="FZ80" s="2" t="s">
        <v>129</v>
      </c>
      <c r="GA80" s="2" t="s">
        <v>954</v>
      </c>
      <c r="GB80" s="2" t="s">
        <v>1483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164</v>
      </c>
      <c r="GL80" s="2" t="s">
        <v>129</v>
      </c>
      <c r="GM80" s="2" t="s">
        <v>132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172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172</v>
      </c>
      <c r="HJ80" s="2" t="s">
        <v>129</v>
      </c>
      <c r="HK80" s="2" t="s">
        <v>132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164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165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166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167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165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175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172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172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172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172</v>
      </c>
      <c r="MX80" s="2" t="s">
        <v>129</v>
      </c>
      <c r="MY80" s="2" t="s">
        <v>132</v>
      </c>
      <c r="MZ80" s="2" t="s">
        <v>132</v>
      </c>
      <c r="NA80" s="2" t="s">
        <v>143</v>
      </c>
      <c r="NB80" s="2" t="s">
        <v>132</v>
      </c>
      <c r="NC80" s="4"/>
      <c r="ND80" s="8"/>
      <c r="NE80" s="4"/>
      <c r="NF80" s="8"/>
      <c r="NG80" s="7"/>
      <c r="NH80" s="7"/>
      <c r="NI80" s="2" t="s">
        <v>172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143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165</v>
      </c>
      <c r="PF80" s="2" t="s">
        <v>129</v>
      </c>
      <c r="PG80" s="2" t="s">
        <v>132</v>
      </c>
      <c r="PH80" s="2" t="s">
        <v>132</v>
      </c>
      <c r="PI80" s="2" t="s">
        <v>143</v>
      </c>
      <c r="PJ80" s="2" t="s">
        <v>132</v>
      </c>
      <c r="PK80" s="4"/>
      <c r="PL80" s="8"/>
      <c r="PM80" s="4"/>
      <c r="PN80" s="8"/>
      <c r="PO80" s="7"/>
      <c r="PP80" s="7"/>
      <c r="PQ80" s="2" t="s">
        <v>172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172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172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178</v>
      </c>
      <c r="RG80" s="4"/>
      <c r="RH80" s="8"/>
      <c r="RI80" s="4"/>
      <c r="RJ80" s="8"/>
      <c r="RK80" s="7"/>
      <c r="RL80" s="7"/>
      <c r="RM80" s="2" t="s">
        <v>141</v>
      </c>
      <c r="RN80" s="2" t="s">
        <v>176</v>
      </c>
      <c r="RO80" s="2" t="s">
        <v>1219</v>
      </c>
      <c r="RP80" s="2" t="s">
        <v>132</v>
      </c>
      <c r="RQ80" s="2" t="s">
        <v>143</v>
      </c>
      <c r="RR80" s="2" t="s">
        <v>132</v>
      </c>
    </row>
    <row r="81">
      <c r="A81" s="2" t="s">
        <v>1500</v>
      </c>
      <c r="B81" s="2" t="s">
        <v>121</v>
      </c>
      <c r="C81" s="2" t="s">
        <v>122</v>
      </c>
      <c r="D81" s="2" t="s">
        <v>958</v>
      </c>
      <c r="E81" s="2" t="s">
        <v>959</v>
      </c>
      <c r="F81" s="2" t="s">
        <v>1478</v>
      </c>
      <c r="G81" s="2" t="s">
        <v>1478</v>
      </c>
      <c r="H81" s="2" t="s">
        <v>1478</v>
      </c>
      <c r="I81" s="2" t="s">
        <v>1501</v>
      </c>
      <c r="J81" s="2" t="s">
        <v>127</v>
      </c>
      <c r="K81" s="2" t="s">
        <v>1502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921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395</v>
      </c>
      <c r="V81" s="2" t="s">
        <v>887</v>
      </c>
      <c r="W81" s="2" t="s">
        <v>1411</v>
      </c>
      <c r="X81" s="2" t="s">
        <v>825</v>
      </c>
      <c r="Y81" s="2" t="s">
        <v>1422</v>
      </c>
      <c r="Z81" s="4">
        <v>143</v>
      </c>
      <c r="AA81" s="4">
        <f>=ROUNDDOWN(158.888888888889,0)</f>
      </c>
      <c r="AB81" s="5">
        <v>0.9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5</v>
      </c>
      <c r="AQ81" s="8">
        <v>47.95</v>
      </c>
      <c r="AR81" s="4"/>
      <c r="AS81" s="8"/>
      <c r="AT81" s="7"/>
      <c r="AU81" s="7"/>
      <c r="AV81" s="4">
        <v>5</v>
      </c>
      <c r="AW81" s="8">
        <v>47.95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0.0634</v>
      </c>
      <c r="BJ81" s="4">
        <v>5</v>
      </c>
      <c r="BK81" s="8">
        <v>47.95</v>
      </c>
      <c r="BL81" s="2" t="s">
        <v>1503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1359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1426</v>
      </c>
      <c r="CJ81" s="2" t="s">
        <v>132</v>
      </c>
      <c r="CK81" s="2" t="s">
        <v>143</v>
      </c>
      <c r="CL81" s="2" t="s">
        <v>132</v>
      </c>
      <c r="CM81" s="4"/>
      <c r="CN81" s="8"/>
      <c r="CO81" s="4"/>
      <c r="CP81" s="8"/>
      <c r="CQ81" s="7"/>
      <c r="CR81" s="7"/>
      <c r="CS81" s="2" t="s">
        <v>141</v>
      </c>
      <c r="CT81" s="2" t="s">
        <v>129</v>
      </c>
      <c r="CU81" s="2" t="s">
        <v>922</v>
      </c>
      <c r="CV81" s="2" t="s">
        <v>132</v>
      </c>
      <c r="CW81" s="2" t="s">
        <v>143</v>
      </c>
      <c r="CX81" s="2" t="s">
        <v>132</v>
      </c>
      <c r="CY81" s="4">
        <v>4</v>
      </c>
      <c r="CZ81" s="8">
        <v>27.96</v>
      </c>
      <c r="DA81" s="4"/>
      <c r="DB81" s="8"/>
      <c r="DC81" s="7"/>
      <c r="DD81" s="7"/>
      <c r="DE81" s="2" t="s">
        <v>141</v>
      </c>
      <c r="DF81" s="2" t="s">
        <v>129</v>
      </c>
      <c r="DG81" s="2" t="s">
        <v>1412</v>
      </c>
      <c r="DH81" s="2" t="s">
        <v>1504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172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926</v>
      </c>
      <c r="EF81" s="2" t="s">
        <v>132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940</v>
      </c>
      <c r="ER81" s="2" t="s">
        <v>1505</v>
      </c>
      <c r="ES81" s="2" t="s">
        <v>143</v>
      </c>
      <c r="ET81" s="2" t="s">
        <v>132</v>
      </c>
      <c r="EU81" s="4">
        <v>1</v>
      </c>
      <c r="EV81" s="8">
        <v>19.99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1412</v>
      </c>
      <c r="FD81" s="2" t="s">
        <v>1506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164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141</v>
      </c>
      <c r="FZ81" s="2" t="s">
        <v>129</v>
      </c>
      <c r="GA81" s="2" t="s">
        <v>954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164</v>
      </c>
      <c r="GL81" s="2" t="s">
        <v>129</v>
      </c>
      <c r="GM81" s="2" t="s">
        <v>132</v>
      </c>
      <c r="GN81" s="2" t="s">
        <v>132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172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172</v>
      </c>
      <c r="HJ81" s="2" t="s">
        <v>129</v>
      </c>
      <c r="HK81" s="2" t="s">
        <v>132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164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165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166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167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165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175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172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172</v>
      </c>
      <c r="LB81" s="2" t="s">
        <v>129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172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172</v>
      </c>
      <c r="MX81" s="2" t="s">
        <v>129</v>
      </c>
      <c r="MY81" s="2" t="s">
        <v>132</v>
      </c>
      <c r="MZ81" s="2" t="s">
        <v>132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172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175</v>
      </c>
      <c r="OH81" s="2" t="s">
        <v>129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165</v>
      </c>
      <c r="PF81" s="2" t="s">
        <v>129</v>
      </c>
      <c r="PG81" s="2" t="s">
        <v>132</v>
      </c>
      <c r="PH81" s="2" t="s">
        <v>132</v>
      </c>
      <c r="PI81" s="2" t="s">
        <v>143</v>
      </c>
      <c r="PJ81" s="2" t="s">
        <v>132</v>
      </c>
      <c r="PK81" s="4"/>
      <c r="PL81" s="8"/>
      <c r="PM81" s="4"/>
      <c r="PN81" s="8"/>
      <c r="PO81" s="7"/>
      <c r="PP81" s="7"/>
      <c r="PQ81" s="2" t="s">
        <v>172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172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172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178</v>
      </c>
      <c r="RG81" s="4"/>
      <c r="RH81" s="8"/>
      <c r="RI81" s="4"/>
      <c r="RJ81" s="8"/>
      <c r="RK81" s="7"/>
      <c r="RL81" s="7"/>
      <c r="RM81" s="2" t="s">
        <v>141</v>
      </c>
      <c r="RN81" s="2" t="s">
        <v>176</v>
      </c>
      <c r="RO81" s="2" t="s">
        <v>1219</v>
      </c>
      <c r="RP81" s="2" t="s">
        <v>132</v>
      </c>
      <c r="RQ81" s="2" t="s">
        <v>143</v>
      </c>
      <c r="RR81" s="2" t="s">
        <v>132</v>
      </c>
    </row>
    <row r="82">
      <c r="A82" s="2" t="s">
        <v>1507</v>
      </c>
      <c r="B82" s="2" t="s">
        <v>121</v>
      </c>
      <c r="C82" s="2" t="s">
        <v>122</v>
      </c>
      <c r="D82" s="2" t="s">
        <v>958</v>
      </c>
      <c r="E82" s="2" t="s">
        <v>959</v>
      </c>
      <c r="F82" s="2" t="s">
        <v>1478</v>
      </c>
      <c r="G82" s="2" t="s">
        <v>1478</v>
      </c>
      <c r="H82" s="2" t="s">
        <v>1478</v>
      </c>
      <c r="I82" s="2" t="s">
        <v>1508</v>
      </c>
      <c r="J82" s="2" t="s">
        <v>127</v>
      </c>
      <c r="K82" s="2" t="s">
        <v>1509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921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395</v>
      </c>
      <c r="V82" s="2" t="s">
        <v>887</v>
      </c>
      <c r="W82" s="2" t="s">
        <v>1411</v>
      </c>
      <c r="X82" s="2" t="s">
        <v>825</v>
      </c>
      <c r="Y82" s="2" t="s">
        <v>1422</v>
      </c>
      <c r="Z82" s="4">
        <v>201</v>
      </c>
      <c r="AA82" s="4">
        <f>=ROUNDDOWN(201,0)</f>
      </c>
      <c r="AB82" s="5">
        <v>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</v>
      </c>
      <c r="AQ82" s="8">
        <v>42.68</v>
      </c>
      <c r="AR82" s="4"/>
      <c r="AS82" s="8"/>
      <c r="AT82" s="7"/>
      <c r="AU82" s="7"/>
      <c r="AV82" s="4">
        <v>3</v>
      </c>
      <c r="AW82" s="8">
        <v>42.68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0.0565</v>
      </c>
      <c r="BJ82" s="4">
        <v>3</v>
      </c>
      <c r="BK82" s="8">
        <v>42.68</v>
      </c>
      <c r="BL82" s="2" t="s">
        <v>1503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141</v>
      </c>
      <c r="BV82" s="2" t="s">
        <v>129</v>
      </c>
      <c r="BW82" s="2" t="s">
        <v>132</v>
      </c>
      <c r="BX82" s="2" t="s">
        <v>1359</v>
      </c>
      <c r="BY82" s="2" t="s">
        <v>143</v>
      </c>
      <c r="BZ82" s="2" t="s">
        <v>132</v>
      </c>
      <c r="CA82" s="4"/>
      <c r="CB82" s="8"/>
      <c r="CC82" s="4"/>
      <c r="CD82" s="8"/>
      <c r="CE82" s="7"/>
      <c r="CF82" s="7"/>
      <c r="CG82" s="2" t="s">
        <v>141</v>
      </c>
      <c r="CH82" s="2" t="s">
        <v>129</v>
      </c>
      <c r="CI82" s="2" t="s">
        <v>1426</v>
      </c>
      <c r="CJ82" s="2" t="s">
        <v>132</v>
      </c>
      <c r="CK82" s="2" t="s">
        <v>143</v>
      </c>
      <c r="CL82" s="2" t="s">
        <v>132</v>
      </c>
      <c r="CM82" s="4"/>
      <c r="CN82" s="8"/>
      <c r="CO82" s="4"/>
      <c r="CP82" s="8"/>
      <c r="CQ82" s="7"/>
      <c r="CR82" s="7"/>
      <c r="CS82" s="2" t="s">
        <v>141</v>
      </c>
      <c r="CT82" s="2" t="s">
        <v>129</v>
      </c>
      <c r="CU82" s="2" t="s">
        <v>922</v>
      </c>
      <c r="CV82" s="2" t="s">
        <v>132</v>
      </c>
      <c r="CW82" s="2" t="s">
        <v>143</v>
      </c>
      <c r="CX82" s="2" t="s">
        <v>132</v>
      </c>
      <c r="CY82" s="4">
        <v>2</v>
      </c>
      <c r="CZ82" s="8">
        <v>13.98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1412</v>
      </c>
      <c r="DH82" s="2" t="s">
        <v>1510</v>
      </c>
      <c r="DI82" s="2" t="s">
        <v>143</v>
      </c>
      <c r="DJ82" s="2" t="s">
        <v>132</v>
      </c>
      <c r="DK82" s="4"/>
      <c r="DL82" s="8"/>
      <c r="DM82" s="4"/>
      <c r="DN82" s="8"/>
      <c r="DO82" s="7"/>
      <c r="DP82" s="7"/>
      <c r="DQ82" s="2" t="s">
        <v>172</v>
      </c>
      <c r="DR82" s="2" t="s">
        <v>129</v>
      </c>
      <c r="DS82" s="2" t="s">
        <v>132</v>
      </c>
      <c r="DT82" s="2" t="s">
        <v>132</v>
      </c>
      <c r="DU82" s="2" t="s">
        <v>143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926</v>
      </c>
      <c r="EF82" s="2" t="s">
        <v>132</v>
      </c>
      <c r="EG82" s="2" t="s">
        <v>143</v>
      </c>
      <c r="EH82" s="2" t="s">
        <v>132</v>
      </c>
      <c r="EI82" s="4"/>
      <c r="EJ82" s="8"/>
      <c r="EK82" s="4"/>
      <c r="EL82" s="8"/>
      <c r="EM82" s="7"/>
      <c r="EN82" s="7"/>
      <c r="EO82" s="2" t="s">
        <v>141</v>
      </c>
      <c r="EP82" s="2" t="s">
        <v>129</v>
      </c>
      <c r="EQ82" s="2" t="s">
        <v>940</v>
      </c>
      <c r="ER82" s="2" t="s">
        <v>132</v>
      </c>
      <c r="ES82" s="2" t="s">
        <v>143</v>
      </c>
      <c r="ET82" s="2" t="s">
        <v>132</v>
      </c>
      <c r="EU82" s="4">
        <v>1</v>
      </c>
      <c r="EV82" s="8">
        <v>28.7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1412</v>
      </c>
      <c r="FD82" s="2" t="s">
        <v>1506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164</v>
      </c>
      <c r="FN82" s="2" t="s">
        <v>129</v>
      </c>
      <c r="FO82" s="2" t="s">
        <v>132</v>
      </c>
      <c r="FP82" s="2" t="s">
        <v>132</v>
      </c>
      <c r="FQ82" s="2" t="s">
        <v>143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954</v>
      </c>
      <c r="GB82" s="2" t="s">
        <v>1483</v>
      </c>
      <c r="GC82" s="2" t="s">
        <v>143</v>
      </c>
      <c r="GD82" s="2" t="s">
        <v>132</v>
      </c>
      <c r="GE82" s="4"/>
      <c r="GF82" s="8"/>
      <c r="GG82" s="4"/>
      <c r="GH82" s="8"/>
      <c r="GI82" s="7"/>
      <c r="GJ82" s="7"/>
      <c r="GK82" s="2" t="s">
        <v>164</v>
      </c>
      <c r="GL82" s="2" t="s">
        <v>129</v>
      </c>
      <c r="GM82" s="2" t="s">
        <v>132</v>
      </c>
      <c r="GN82" s="2" t="s">
        <v>132</v>
      </c>
      <c r="GO82" s="2" t="s">
        <v>143</v>
      </c>
      <c r="GP82" s="2" t="s">
        <v>132</v>
      </c>
      <c r="GQ82" s="4"/>
      <c r="GR82" s="8"/>
      <c r="GS82" s="4"/>
      <c r="GT82" s="8"/>
      <c r="GU82" s="7"/>
      <c r="GV82" s="7"/>
      <c r="GW82" s="2" t="s">
        <v>172</v>
      </c>
      <c r="GX82" s="2" t="s">
        <v>129</v>
      </c>
      <c r="GY82" s="2" t="s">
        <v>132</v>
      </c>
      <c r="GZ82" s="2" t="s">
        <v>132</v>
      </c>
      <c r="HA82" s="2" t="s">
        <v>143</v>
      </c>
      <c r="HB82" s="2" t="s">
        <v>132</v>
      </c>
      <c r="HC82" s="4"/>
      <c r="HD82" s="8"/>
      <c r="HE82" s="4"/>
      <c r="HF82" s="8"/>
      <c r="HG82" s="7"/>
      <c r="HH82" s="7"/>
      <c r="HI82" s="2" t="s">
        <v>172</v>
      </c>
      <c r="HJ82" s="2" t="s">
        <v>129</v>
      </c>
      <c r="HK82" s="2" t="s">
        <v>132</v>
      </c>
      <c r="HL82" s="2" t="s">
        <v>132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164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132</v>
      </c>
      <c r="IA82" s="4"/>
      <c r="IB82" s="8"/>
      <c r="IC82" s="4"/>
      <c r="ID82" s="8"/>
      <c r="IE82" s="7"/>
      <c r="IF82" s="7"/>
      <c r="IG82" s="2" t="s">
        <v>165</v>
      </c>
      <c r="IH82" s="2" t="s">
        <v>129</v>
      </c>
      <c r="II82" s="2" t="s">
        <v>132</v>
      </c>
      <c r="IJ82" s="2" t="s">
        <v>132</v>
      </c>
      <c r="IK82" s="2" t="s">
        <v>143</v>
      </c>
      <c r="IL82" s="2" t="s">
        <v>132</v>
      </c>
      <c r="IM82" s="4"/>
      <c r="IN82" s="8"/>
      <c r="IO82" s="4"/>
      <c r="IP82" s="8"/>
      <c r="IQ82" s="7"/>
      <c r="IR82" s="7"/>
      <c r="IS82" s="2" t="s">
        <v>166</v>
      </c>
      <c r="IT82" s="2" t="s">
        <v>129</v>
      </c>
      <c r="IU82" s="2" t="s">
        <v>132</v>
      </c>
      <c r="IV82" s="2" t="s">
        <v>132</v>
      </c>
      <c r="IW82" s="2" t="s">
        <v>143</v>
      </c>
      <c r="IX82" s="2" t="s">
        <v>132</v>
      </c>
      <c r="IY82" s="4"/>
      <c r="IZ82" s="8"/>
      <c r="JA82" s="4"/>
      <c r="JB82" s="8"/>
      <c r="JC82" s="7"/>
      <c r="JD82" s="7"/>
      <c r="JE82" s="2" t="s">
        <v>141</v>
      </c>
      <c r="JF82" s="2" t="s">
        <v>129</v>
      </c>
      <c r="JG82" s="2" t="s">
        <v>167</v>
      </c>
      <c r="JH82" s="2" t="s">
        <v>132</v>
      </c>
      <c r="JI82" s="2" t="s">
        <v>143</v>
      </c>
      <c r="JJ82" s="2" t="s">
        <v>132</v>
      </c>
      <c r="JK82" s="4"/>
      <c r="JL82" s="8"/>
      <c r="JM82" s="4"/>
      <c r="JN82" s="8"/>
      <c r="JO82" s="7"/>
      <c r="JP82" s="7"/>
      <c r="JQ82" s="2" t="s">
        <v>165</v>
      </c>
      <c r="JR82" s="2" t="s">
        <v>129</v>
      </c>
      <c r="JS82" s="2" t="s">
        <v>132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175</v>
      </c>
      <c r="KD82" s="2" t="s">
        <v>129</v>
      </c>
      <c r="KE82" s="2" t="s">
        <v>132</v>
      </c>
      <c r="KF82" s="2" t="s">
        <v>132</v>
      </c>
      <c r="KG82" s="2" t="s">
        <v>143</v>
      </c>
      <c r="KH82" s="2" t="s">
        <v>132</v>
      </c>
      <c r="KI82" s="4"/>
      <c r="KJ82" s="8"/>
      <c r="KK82" s="4"/>
      <c r="KL82" s="8"/>
      <c r="KM82" s="7"/>
      <c r="KN82" s="7"/>
      <c r="KO82" s="2" t="s">
        <v>172</v>
      </c>
      <c r="KP82" s="2" t="s">
        <v>129</v>
      </c>
      <c r="KQ82" s="2" t="s">
        <v>132</v>
      </c>
      <c r="KR82" s="2" t="s">
        <v>132</v>
      </c>
      <c r="KS82" s="2" t="s">
        <v>143</v>
      </c>
      <c r="KT82" s="2" t="s">
        <v>132</v>
      </c>
      <c r="KU82" s="4"/>
      <c r="KV82" s="8"/>
      <c r="KW82" s="4"/>
      <c r="KX82" s="8"/>
      <c r="KY82" s="7"/>
      <c r="KZ82" s="7"/>
      <c r="LA82" s="2" t="s">
        <v>172</v>
      </c>
      <c r="LB82" s="2" t="s">
        <v>129</v>
      </c>
      <c r="LC82" s="2" t="s">
        <v>132</v>
      </c>
      <c r="LD82" s="2" t="s">
        <v>132</v>
      </c>
      <c r="LE82" s="2" t="s">
        <v>143</v>
      </c>
      <c r="LF82" s="2" t="s">
        <v>132</v>
      </c>
      <c r="LG82" s="4"/>
      <c r="LH82" s="8"/>
      <c r="LI82" s="4"/>
      <c r="LJ82" s="8"/>
      <c r="LK82" s="7"/>
      <c r="LL82" s="7"/>
      <c r="LM82" s="2" t="s">
        <v>172</v>
      </c>
      <c r="LN82" s="2" t="s">
        <v>129</v>
      </c>
      <c r="LO82" s="2" t="s">
        <v>132</v>
      </c>
      <c r="LP82" s="2" t="s">
        <v>132</v>
      </c>
      <c r="LQ82" s="2" t="s">
        <v>143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172</v>
      </c>
      <c r="MX82" s="2" t="s">
        <v>129</v>
      </c>
      <c r="MY82" s="2" t="s">
        <v>132</v>
      </c>
      <c r="MZ82" s="2" t="s">
        <v>132</v>
      </c>
      <c r="NA82" s="2" t="s">
        <v>143</v>
      </c>
      <c r="NB82" s="2" t="s">
        <v>132</v>
      </c>
      <c r="NC82" s="4"/>
      <c r="ND82" s="8"/>
      <c r="NE82" s="4"/>
      <c r="NF82" s="8"/>
      <c r="NG82" s="7"/>
      <c r="NH82" s="7"/>
      <c r="NI82" s="2" t="s">
        <v>172</v>
      </c>
      <c r="NJ82" s="2" t="s">
        <v>129</v>
      </c>
      <c r="NK82" s="2" t="s">
        <v>132</v>
      </c>
      <c r="NL82" s="2" t="s">
        <v>132</v>
      </c>
      <c r="NM82" s="2" t="s">
        <v>143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175</v>
      </c>
      <c r="OH82" s="2" t="s">
        <v>129</v>
      </c>
      <c r="OI82" s="2" t="s">
        <v>132</v>
      </c>
      <c r="OJ82" s="2" t="s">
        <v>132</v>
      </c>
      <c r="OK82" s="2" t="s">
        <v>143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165</v>
      </c>
      <c r="PF82" s="2" t="s">
        <v>129</v>
      </c>
      <c r="PG82" s="2" t="s">
        <v>132</v>
      </c>
      <c r="PH82" s="2" t="s">
        <v>132</v>
      </c>
      <c r="PI82" s="2" t="s">
        <v>143</v>
      </c>
      <c r="PJ82" s="2" t="s">
        <v>132</v>
      </c>
      <c r="PK82" s="4"/>
      <c r="PL82" s="8"/>
      <c r="PM82" s="4"/>
      <c r="PN82" s="8"/>
      <c r="PO82" s="7"/>
      <c r="PP82" s="7"/>
      <c r="PQ82" s="2" t="s">
        <v>172</v>
      </c>
      <c r="PR82" s="2" t="s">
        <v>129</v>
      </c>
      <c r="PS82" s="2" t="s">
        <v>132</v>
      </c>
      <c r="PT82" s="2" t="s">
        <v>132</v>
      </c>
      <c r="PU82" s="2" t="s">
        <v>143</v>
      </c>
      <c r="PV82" s="2" t="s">
        <v>132</v>
      </c>
      <c r="PW82" s="4"/>
      <c r="PX82" s="8"/>
      <c r="PY82" s="4"/>
      <c r="PZ82" s="8"/>
      <c r="QA82" s="7"/>
      <c r="QB82" s="7"/>
      <c r="QC82" s="2" t="s">
        <v>172</v>
      </c>
      <c r="QD82" s="2" t="s">
        <v>129</v>
      </c>
      <c r="QE82" s="2" t="s">
        <v>132</v>
      </c>
      <c r="QF82" s="2" t="s">
        <v>132</v>
      </c>
      <c r="QG82" s="2" t="s">
        <v>143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172</v>
      </c>
      <c r="RB82" s="2" t="s">
        <v>129</v>
      </c>
      <c r="RC82" s="2" t="s">
        <v>132</v>
      </c>
      <c r="RD82" s="2" t="s">
        <v>132</v>
      </c>
      <c r="RE82" s="2" t="s">
        <v>143</v>
      </c>
      <c r="RF82" s="2" t="s">
        <v>178</v>
      </c>
      <c r="RG82" s="4"/>
      <c r="RH82" s="8"/>
      <c r="RI82" s="4"/>
      <c r="RJ82" s="8"/>
      <c r="RK82" s="7"/>
      <c r="RL82" s="7"/>
      <c r="RM82" s="2" t="s">
        <v>141</v>
      </c>
      <c r="RN82" s="2" t="s">
        <v>176</v>
      </c>
      <c r="RO82" s="2" t="s">
        <v>1219</v>
      </c>
      <c r="RP82" s="2" t="s">
        <v>132</v>
      </c>
      <c r="RQ82" s="2" t="s">
        <v>143</v>
      </c>
      <c r="RR82" s="2" t="s">
        <v>132</v>
      </c>
    </row>
    <row r="83">
      <c r="A83" s="2" t="s">
        <v>1511</v>
      </c>
      <c r="B83" s="2" t="s">
        <v>121</v>
      </c>
      <c r="C83" s="2" t="s">
        <v>122</v>
      </c>
      <c r="D83" s="2" t="s">
        <v>958</v>
      </c>
      <c r="E83" s="2" t="s">
        <v>959</v>
      </c>
      <c r="F83" s="2" t="s">
        <v>1512</v>
      </c>
      <c r="G83" s="2" t="s">
        <v>1512</v>
      </c>
      <c r="H83" s="2" t="s">
        <v>1512</v>
      </c>
      <c r="I83" s="2" t="s">
        <v>1513</v>
      </c>
      <c r="J83" s="2" t="s">
        <v>127</v>
      </c>
      <c r="K83" s="2" t="s">
        <v>280</v>
      </c>
      <c r="L83" s="3">
        <v>67.66</v>
      </c>
      <c r="M83" s="3">
        <v>71.04</v>
      </c>
      <c r="N83" s="3">
        <v>262</v>
      </c>
      <c r="O83" s="2" t="s">
        <v>657</v>
      </c>
      <c r="P83" s="2" t="s">
        <v>1367</v>
      </c>
      <c r="Q83" s="2" t="s">
        <v>131</v>
      </c>
      <c r="R83" s="2" t="s">
        <v>19</v>
      </c>
      <c r="S83" s="2" t="s">
        <v>132</v>
      </c>
      <c r="T83" s="2" t="s">
        <v>132</v>
      </c>
      <c r="U83" s="2" t="s">
        <v>395</v>
      </c>
      <c r="V83" s="2" t="s">
        <v>846</v>
      </c>
      <c r="W83" s="2" t="s">
        <v>245</v>
      </c>
      <c r="X83" s="2" t="s">
        <v>435</v>
      </c>
      <c r="Y83" s="2" t="s">
        <v>692</v>
      </c>
      <c r="Z83" s="4">
        <v>46</v>
      </c>
      <c r="AA83" s="4">
        <f>=ROUNDDOWN(46,0)</f>
      </c>
      <c r="AB83" s="5">
        <v>1</v>
      </c>
      <c r="AC83" s="2" t="s">
        <v>132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8</v>
      </c>
      <c r="AQ83" s="8">
        <v>694.02</v>
      </c>
      <c r="AR83" s="4"/>
      <c r="AS83" s="8"/>
      <c r="AT83" s="7"/>
      <c r="AU83" s="7"/>
      <c r="AV83" s="4">
        <v>8</v>
      </c>
      <c r="AW83" s="8">
        <v>694.02</v>
      </c>
      <c r="AX83" s="4"/>
      <c r="AY83" s="8"/>
      <c r="AZ83" s="7"/>
      <c r="BA83" s="7"/>
      <c r="BB83" s="7">
        <v>1</v>
      </c>
      <c r="BC83" s="4">
        <v>8</v>
      </c>
      <c r="BD83" s="8">
        <v>694.02</v>
      </c>
      <c r="BE83" s="4"/>
      <c r="BF83" s="8"/>
      <c r="BG83" s="7"/>
      <c r="BH83" s="7"/>
      <c r="BI83" s="7">
        <v>1</v>
      </c>
      <c r="BJ83" s="4">
        <v>8</v>
      </c>
      <c r="BK83" s="8">
        <v>694.02</v>
      </c>
      <c r="BL83" s="2" t="s">
        <v>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132</v>
      </c>
      <c r="BV83" s="2" t="s">
        <v>132</v>
      </c>
      <c r="BW83" s="2" t="s">
        <v>132</v>
      </c>
      <c r="BX83" s="2" t="s">
        <v>132</v>
      </c>
      <c r="BY83" s="2" t="s">
        <v>132</v>
      </c>
      <c r="BZ83" s="2" t="s">
        <v>132</v>
      </c>
      <c r="CA83" s="4"/>
      <c r="CB83" s="8"/>
      <c r="CC83" s="4"/>
      <c r="CD83" s="8"/>
      <c r="CE83" s="7"/>
      <c r="CF83" s="7"/>
      <c r="CG83" s="2" t="s">
        <v>132</v>
      </c>
      <c r="CH83" s="2" t="s">
        <v>132</v>
      </c>
      <c r="CI83" s="2" t="s">
        <v>132</v>
      </c>
      <c r="CJ83" s="2" t="s">
        <v>132</v>
      </c>
      <c r="CK83" s="2" t="s">
        <v>132</v>
      </c>
      <c r="CL83" s="2" t="s">
        <v>132</v>
      </c>
      <c r="CM83" s="4"/>
      <c r="CN83" s="8"/>
      <c r="CO83" s="4"/>
      <c r="CP83" s="8"/>
      <c r="CQ83" s="7"/>
      <c r="CR83" s="7"/>
      <c r="CS83" s="2" t="s">
        <v>132</v>
      </c>
      <c r="CT83" s="2" t="s">
        <v>132</v>
      </c>
      <c r="CU83" s="2" t="s">
        <v>132</v>
      </c>
      <c r="CV83" s="2" t="s">
        <v>132</v>
      </c>
      <c r="CW83" s="2" t="s">
        <v>132</v>
      </c>
      <c r="CX83" s="2" t="s">
        <v>132</v>
      </c>
      <c r="CY83" s="4">
        <v>8</v>
      </c>
      <c r="CZ83" s="8">
        <v>694.02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692</v>
      </c>
      <c r="DH83" s="2" t="s">
        <v>667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132</v>
      </c>
      <c r="DR83" s="2" t="s">
        <v>132</v>
      </c>
      <c r="DS83" s="2" t="s">
        <v>132</v>
      </c>
      <c r="DT83" s="2" t="s">
        <v>132</v>
      </c>
      <c r="DU83" s="2" t="s">
        <v>132</v>
      </c>
      <c r="DV83" s="2" t="s">
        <v>132</v>
      </c>
      <c r="DW83" s="4"/>
      <c r="DX83" s="8"/>
      <c r="DY83" s="4"/>
      <c r="DZ83" s="8"/>
      <c r="EA83" s="7"/>
      <c r="EB83" s="7"/>
      <c r="EC83" s="2" t="s">
        <v>132</v>
      </c>
      <c r="ED83" s="2" t="s">
        <v>132</v>
      </c>
      <c r="EE83" s="2" t="s">
        <v>132</v>
      </c>
      <c r="EF83" s="2" t="s">
        <v>132</v>
      </c>
      <c r="EG83" s="2" t="s">
        <v>132</v>
      </c>
      <c r="EH83" s="2" t="s">
        <v>132</v>
      </c>
      <c r="EI83" s="4"/>
      <c r="EJ83" s="8"/>
      <c r="EK83" s="4"/>
      <c r="EL83" s="8"/>
      <c r="EM83" s="7"/>
      <c r="EN83" s="7"/>
      <c r="EO83" s="2" t="s">
        <v>132</v>
      </c>
      <c r="EP83" s="2" t="s">
        <v>132</v>
      </c>
      <c r="EQ83" s="2" t="s">
        <v>132</v>
      </c>
      <c r="ER83" s="2" t="s">
        <v>132</v>
      </c>
      <c r="ES83" s="2" t="s">
        <v>132</v>
      </c>
      <c r="ET83" s="2" t="s">
        <v>132</v>
      </c>
      <c r="EU83" s="4"/>
      <c r="EV83" s="8"/>
      <c r="EW83" s="4"/>
      <c r="EX83" s="8"/>
      <c r="EY83" s="7"/>
      <c r="EZ83" s="7"/>
      <c r="FA83" s="2" t="s">
        <v>141</v>
      </c>
      <c r="FB83" s="2" t="s">
        <v>129</v>
      </c>
      <c r="FC83" s="2" t="s">
        <v>1514</v>
      </c>
      <c r="FD83" s="2" t="s">
        <v>132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132</v>
      </c>
      <c r="FN83" s="2" t="s">
        <v>132</v>
      </c>
      <c r="FO83" s="2" t="s">
        <v>132</v>
      </c>
      <c r="FP83" s="2" t="s">
        <v>132</v>
      </c>
      <c r="FQ83" s="2" t="s">
        <v>132</v>
      </c>
      <c r="FR83" s="2" t="s">
        <v>132</v>
      </c>
      <c r="FS83" s="4"/>
      <c r="FT83" s="8"/>
      <c r="FU83" s="4"/>
      <c r="FV83" s="8"/>
      <c r="FW83" s="7"/>
      <c r="FX83" s="7"/>
      <c r="FY83" s="2" t="s">
        <v>132</v>
      </c>
      <c r="FZ83" s="2" t="s">
        <v>132</v>
      </c>
      <c r="GA83" s="2" t="s">
        <v>132</v>
      </c>
      <c r="GB83" s="2" t="s">
        <v>132</v>
      </c>
      <c r="GC83" s="2" t="s">
        <v>132</v>
      </c>
      <c r="GD83" s="2" t="s">
        <v>132</v>
      </c>
      <c r="GE83" s="4"/>
      <c r="GF83" s="8"/>
      <c r="GG83" s="4"/>
      <c r="GH83" s="8"/>
      <c r="GI83" s="7"/>
      <c r="GJ83" s="7"/>
      <c r="GK83" s="2" t="s">
        <v>132</v>
      </c>
      <c r="GL83" s="2" t="s">
        <v>132</v>
      </c>
      <c r="GM83" s="2" t="s">
        <v>132</v>
      </c>
      <c r="GN83" s="2" t="s">
        <v>132</v>
      </c>
      <c r="GO83" s="2" t="s">
        <v>132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132</v>
      </c>
      <c r="HJ83" s="2" t="s">
        <v>132</v>
      </c>
      <c r="HK83" s="2" t="s">
        <v>132</v>
      </c>
      <c r="HL83" s="2" t="s">
        <v>132</v>
      </c>
      <c r="HM83" s="2" t="s">
        <v>132</v>
      </c>
      <c r="HN83" s="2" t="s">
        <v>132</v>
      </c>
      <c r="HO83" s="4"/>
      <c r="HP83" s="8"/>
      <c r="HQ83" s="4"/>
      <c r="HR83" s="8"/>
      <c r="HS83" s="7"/>
      <c r="HT83" s="7"/>
      <c r="HU83" s="2" t="s">
        <v>132</v>
      </c>
      <c r="HV83" s="2" t="s">
        <v>132</v>
      </c>
      <c r="HW83" s="2" t="s">
        <v>132</v>
      </c>
      <c r="HX83" s="2" t="s">
        <v>132</v>
      </c>
      <c r="HY83" s="2" t="s">
        <v>132</v>
      </c>
      <c r="HZ83" s="2" t="s">
        <v>132</v>
      </c>
      <c r="IA83" s="4"/>
      <c r="IB83" s="8"/>
      <c r="IC83" s="4"/>
      <c r="ID83" s="8"/>
      <c r="IE83" s="7"/>
      <c r="IF83" s="7"/>
      <c r="IG83" s="2" t="s">
        <v>132</v>
      </c>
      <c r="IH83" s="2" t="s">
        <v>132</v>
      </c>
      <c r="II83" s="2" t="s">
        <v>132</v>
      </c>
      <c r="IJ83" s="2" t="s">
        <v>132</v>
      </c>
      <c r="IK83" s="2" t="s">
        <v>132</v>
      </c>
      <c r="IL83" s="2" t="s">
        <v>132</v>
      </c>
      <c r="IM83" s="4"/>
      <c r="IN83" s="8"/>
      <c r="IO83" s="4"/>
      <c r="IP83" s="8"/>
      <c r="IQ83" s="7"/>
      <c r="IR83" s="7"/>
      <c r="IS83" s="2" t="s">
        <v>132</v>
      </c>
      <c r="IT83" s="2" t="s">
        <v>132</v>
      </c>
      <c r="IU83" s="2" t="s">
        <v>132</v>
      </c>
      <c r="IV83" s="2" t="s">
        <v>132</v>
      </c>
      <c r="IW83" s="2" t="s">
        <v>132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427</v>
      </c>
      <c r="JT83" s="2" t="s">
        <v>132</v>
      </c>
      <c r="JU83" s="2" t="s">
        <v>143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132</v>
      </c>
      <c r="RN83" s="2" t="s">
        <v>132</v>
      </c>
      <c r="RO83" s="2" t="s">
        <v>132</v>
      </c>
      <c r="RP83" s="2" t="s">
        <v>132</v>
      </c>
      <c r="RQ83" s="2" t="s">
        <v>132</v>
      </c>
      <c r="RR83" s="2" t="s">
        <v>132</v>
      </c>
    </row>
    <row r="84">
      <c r="A84" s="2" t="s">
        <v>1515</v>
      </c>
      <c r="B84" s="2" t="s">
        <v>121</v>
      </c>
      <c r="C84" s="2" t="s">
        <v>122</v>
      </c>
      <c r="D84" s="2" t="s">
        <v>958</v>
      </c>
      <c r="E84" s="2" t="s">
        <v>959</v>
      </c>
      <c r="F84" s="2" t="s">
        <v>1516</v>
      </c>
      <c r="G84" s="2" t="s">
        <v>1516</v>
      </c>
      <c r="H84" s="2" t="s">
        <v>1516</v>
      </c>
      <c r="I84" s="2" t="s">
        <v>1517</v>
      </c>
      <c r="J84" s="2" t="s">
        <v>127</v>
      </c>
      <c r="K84" s="2" t="s">
        <v>1518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921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395</v>
      </c>
      <c r="V84" s="2" t="s">
        <v>887</v>
      </c>
      <c r="W84" s="2" t="s">
        <v>1519</v>
      </c>
      <c r="X84" s="2" t="s">
        <v>485</v>
      </c>
      <c r="Y84" s="2" t="s">
        <v>1216</v>
      </c>
      <c r="Z84" s="4">
        <v>30</v>
      </c>
      <c r="AA84" s="4">
        <f>=ROUNDDOWN(15,0)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19</v>
      </c>
      <c r="AQ84" s="8">
        <v>685.84</v>
      </c>
      <c r="AR84" s="4"/>
      <c r="AS84" s="8"/>
      <c r="AT84" s="7"/>
      <c r="AU84" s="7"/>
      <c r="AV84" s="4">
        <v>19</v>
      </c>
      <c r="AW84" s="8">
        <v>685.84</v>
      </c>
      <c r="AX84" s="4"/>
      <c r="AY84" s="8"/>
      <c r="AZ84" s="7"/>
      <c r="BA84" s="7"/>
      <c r="BB84" s="7">
        <v>1</v>
      </c>
      <c r="BC84" s="4">
        <v>19</v>
      </c>
      <c r="BD84" s="8">
        <v>685.84</v>
      </c>
      <c r="BE84" s="4"/>
      <c r="BF84" s="8"/>
      <c r="BG84" s="7"/>
      <c r="BH84" s="7"/>
      <c r="BI84" s="7">
        <v>1</v>
      </c>
      <c r="BJ84" s="4">
        <v>19</v>
      </c>
      <c r="BK84" s="8">
        <v>685.84</v>
      </c>
      <c r="BL84" s="2" t="s">
        <v>1520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165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6</v>
      </c>
      <c r="CB84" s="8">
        <v>163.62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1211</v>
      </c>
      <c r="CJ84" s="2" t="s">
        <v>949</v>
      </c>
      <c r="CK84" s="2" t="s">
        <v>143</v>
      </c>
      <c r="CL84" s="2" t="s">
        <v>132</v>
      </c>
      <c r="CM84" s="4"/>
      <c r="CN84" s="8"/>
      <c r="CO84" s="4"/>
      <c r="CP84" s="8"/>
      <c r="CQ84" s="7"/>
      <c r="CR84" s="7"/>
      <c r="CS84" s="2" t="s">
        <v>141</v>
      </c>
      <c r="CT84" s="2" t="s">
        <v>129</v>
      </c>
      <c r="CU84" s="2" t="s">
        <v>922</v>
      </c>
      <c r="CV84" s="2" t="s">
        <v>132</v>
      </c>
      <c r="CW84" s="2" t="s">
        <v>143</v>
      </c>
      <c r="CX84" s="2" t="s">
        <v>132</v>
      </c>
      <c r="CY84" s="4">
        <v>6</v>
      </c>
      <c r="CZ84" s="8">
        <v>252.72</v>
      </c>
      <c r="DA84" s="4"/>
      <c r="DB84" s="8"/>
      <c r="DC84" s="7"/>
      <c r="DD84" s="7"/>
      <c r="DE84" s="2" t="s">
        <v>141</v>
      </c>
      <c r="DF84" s="2" t="s">
        <v>129</v>
      </c>
      <c r="DG84" s="2" t="s">
        <v>1209</v>
      </c>
      <c r="DH84" s="2" t="s">
        <v>1521</v>
      </c>
      <c r="DI84" s="2" t="s">
        <v>143</v>
      </c>
      <c r="DJ84" s="2" t="s">
        <v>132</v>
      </c>
      <c r="DK84" s="4">
        <v>2</v>
      </c>
      <c r="DL84" s="8">
        <v>73.5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1522</v>
      </c>
      <c r="DT84" s="2" t="s">
        <v>1523</v>
      </c>
      <c r="DU84" s="2" t="s">
        <v>143</v>
      </c>
      <c r="DV84" s="2" t="s">
        <v>132</v>
      </c>
      <c r="DW84" s="4">
        <v>5</v>
      </c>
      <c r="DX84" s="8">
        <v>196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1209</v>
      </c>
      <c r="EF84" s="2" t="s">
        <v>951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1216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1209</v>
      </c>
      <c r="FD84" s="2" t="s">
        <v>1276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164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141</v>
      </c>
      <c r="FZ84" s="2" t="s">
        <v>129</v>
      </c>
      <c r="GA84" s="2" t="s">
        <v>954</v>
      </c>
      <c r="GB84" s="2" t="s">
        <v>950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165</v>
      </c>
      <c r="GL84" s="2" t="s">
        <v>129</v>
      </c>
      <c r="GM84" s="2" t="s">
        <v>132</v>
      </c>
      <c r="GN84" s="2" t="s">
        <v>132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172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1218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164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165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166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167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956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175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172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172</v>
      </c>
      <c r="LB84" s="2" t="s">
        <v>129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172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165</v>
      </c>
      <c r="ML84" s="2" t="s">
        <v>129</v>
      </c>
      <c r="MM84" s="2" t="s">
        <v>132</v>
      </c>
      <c r="MN84" s="2" t="s">
        <v>132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172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172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175</v>
      </c>
      <c r="OH84" s="2" t="s">
        <v>129</v>
      </c>
      <c r="OI84" s="2" t="s">
        <v>132</v>
      </c>
      <c r="OJ84" s="2" t="s">
        <v>132</v>
      </c>
      <c r="OK84" s="2" t="s">
        <v>143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165</v>
      </c>
      <c r="PF84" s="2" t="s">
        <v>129</v>
      </c>
      <c r="PG84" s="2" t="s">
        <v>132</v>
      </c>
      <c r="PH84" s="2" t="s">
        <v>132</v>
      </c>
      <c r="PI84" s="2" t="s">
        <v>143</v>
      </c>
      <c r="PJ84" s="2" t="s">
        <v>132</v>
      </c>
      <c r="PK84" s="4"/>
      <c r="PL84" s="8"/>
      <c r="PM84" s="4"/>
      <c r="PN84" s="8"/>
      <c r="PO84" s="7"/>
      <c r="PP84" s="7"/>
      <c r="PQ84" s="2" t="s">
        <v>172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172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172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178</v>
      </c>
      <c r="RG84" s="4"/>
      <c r="RH84" s="8"/>
      <c r="RI84" s="4"/>
      <c r="RJ84" s="8"/>
      <c r="RK84" s="7"/>
      <c r="RL84" s="7"/>
      <c r="RM84" s="2" t="s">
        <v>141</v>
      </c>
      <c r="RN84" s="2" t="s">
        <v>176</v>
      </c>
      <c r="RO84" s="2" t="s">
        <v>1219</v>
      </c>
      <c r="RP84" s="2" t="s">
        <v>132</v>
      </c>
      <c r="RQ84" s="2" t="s">
        <v>143</v>
      </c>
      <c r="RR84" s="2" t="s">
        <v>132</v>
      </c>
    </row>
    <row r="85">
      <c r="A85" s="2" t="s">
        <v>1524</v>
      </c>
      <c r="B85" s="2" t="s">
        <v>121</v>
      </c>
      <c r="C85" s="2" t="s">
        <v>122</v>
      </c>
      <c r="D85" s="2" t="s">
        <v>958</v>
      </c>
      <c r="E85" s="2" t="s">
        <v>959</v>
      </c>
      <c r="F85" s="2" t="s">
        <v>1525</v>
      </c>
      <c r="G85" s="2" t="s">
        <v>1525</v>
      </c>
      <c r="H85" s="2" t="s">
        <v>1525</v>
      </c>
      <c r="I85" s="2" t="s">
        <v>1011</v>
      </c>
      <c r="J85" s="2" t="s">
        <v>127</v>
      </c>
      <c r="K85" s="2" t="s">
        <v>280</v>
      </c>
      <c r="L85" s="3">
        <v>18</v>
      </c>
      <c r="M85" s="3">
        <v>18.9</v>
      </c>
      <c r="N85" s="3"/>
      <c r="O85" s="2" t="s">
        <v>620</v>
      </c>
      <c r="P85" s="2" t="s">
        <v>1012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132</v>
      </c>
      <c r="V85" s="2" t="s">
        <v>846</v>
      </c>
      <c r="W85" s="2" t="s">
        <v>132</v>
      </c>
      <c r="X85" s="2" t="s">
        <v>132</v>
      </c>
      <c r="Y85" s="2" t="s">
        <v>571</v>
      </c>
      <c r="Z85" s="4">
        <v>320</v>
      </c>
      <c r="AA85" s="4">
        <f>=ROUNDDOWN(61.5384615384615,0)</f>
      </c>
      <c r="AB85" s="5">
        <v>5.2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30</v>
      </c>
      <c r="AQ85" s="8">
        <v>635</v>
      </c>
      <c r="AR85" s="4"/>
      <c r="AS85" s="8"/>
      <c r="AT85" s="7"/>
      <c r="AU85" s="7"/>
      <c r="AV85" s="4">
        <v>30</v>
      </c>
      <c r="AW85" s="8">
        <v>635</v>
      </c>
      <c r="AX85" s="4"/>
      <c r="AY85" s="8"/>
      <c r="AZ85" s="7"/>
      <c r="BA85" s="7"/>
      <c r="BB85" s="7">
        <v>1</v>
      </c>
      <c r="BC85" s="4">
        <v>30</v>
      </c>
      <c r="BD85" s="8">
        <v>635</v>
      </c>
      <c r="BE85" s="4"/>
      <c r="BF85" s="8"/>
      <c r="BG85" s="7"/>
      <c r="BH85" s="7"/>
      <c r="BI85" s="7">
        <v>1</v>
      </c>
      <c r="BJ85" s="4">
        <v>30</v>
      </c>
      <c r="BK85" s="8">
        <v>635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30</v>
      </c>
      <c r="CN85" s="8">
        <v>635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1013</v>
      </c>
      <c r="CV85" s="2" t="s">
        <v>1014</v>
      </c>
      <c r="CW85" s="2" t="s">
        <v>143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1526</v>
      </c>
      <c r="B86" s="2" t="s">
        <v>121</v>
      </c>
      <c r="C86" s="2" t="s">
        <v>122</v>
      </c>
      <c r="D86" s="2" t="s">
        <v>958</v>
      </c>
      <c r="E86" s="2" t="s">
        <v>959</v>
      </c>
      <c r="F86" s="2" t="s">
        <v>1527</v>
      </c>
      <c r="G86" s="2" t="s">
        <v>1527</v>
      </c>
      <c r="H86" s="2" t="s">
        <v>1527</v>
      </c>
      <c r="I86" s="2" t="s">
        <v>1528</v>
      </c>
      <c r="J86" s="2" t="s">
        <v>127</v>
      </c>
      <c r="K86" s="2" t="s">
        <v>1529</v>
      </c>
      <c r="L86" s="3">
        <v>49.37</v>
      </c>
      <c r="M86" s="3">
        <v>51.84</v>
      </c>
      <c r="N86" s="3">
        <v>191.5</v>
      </c>
      <c r="O86" s="2" t="s">
        <v>657</v>
      </c>
      <c r="P86" s="2" t="s">
        <v>1367</v>
      </c>
      <c r="Q86" s="2" t="s">
        <v>131</v>
      </c>
      <c r="R86" s="2" t="s">
        <v>19</v>
      </c>
      <c r="S86" s="2" t="s">
        <v>132</v>
      </c>
      <c r="T86" s="2" t="s">
        <v>132</v>
      </c>
      <c r="U86" s="2" t="s">
        <v>395</v>
      </c>
      <c r="V86" s="2" t="s">
        <v>1530</v>
      </c>
      <c r="W86" s="2" t="s">
        <v>245</v>
      </c>
      <c r="X86" s="2" t="s">
        <v>946</v>
      </c>
      <c r="Y86" s="2" t="s">
        <v>692</v>
      </c>
      <c r="Z86" s="4">
        <v>36</v>
      </c>
      <c r="AA86" s="4">
        <f>=ROUNDDOWN(51.4285714285714,0)</f>
      </c>
      <c r="AB86" s="5">
        <v>0.7</v>
      </c>
      <c r="AC86" s="2" t="s">
        <v>132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8</v>
      </c>
      <c r="AQ86" s="8">
        <v>521.81</v>
      </c>
      <c r="AR86" s="4"/>
      <c r="AS86" s="8"/>
      <c r="AT86" s="7"/>
      <c r="AU86" s="7"/>
      <c r="AV86" s="4">
        <v>8</v>
      </c>
      <c r="AW86" s="8">
        <v>521.81</v>
      </c>
      <c r="AX86" s="4"/>
      <c r="AY86" s="8"/>
      <c r="AZ86" s="7"/>
      <c r="BA86" s="7"/>
      <c r="BB86" s="7">
        <v>1</v>
      </c>
      <c r="BC86" s="4">
        <v>8</v>
      </c>
      <c r="BD86" s="8">
        <v>521.81</v>
      </c>
      <c r="BE86" s="4"/>
      <c r="BF86" s="8"/>
      <c r="BG86" s="7"/>
      <c r="BH86" s="7"/>
      <c r="BI86" s="7">
        <v>1</v>
      </c>
      <c r="BJ86" s="4">
        <v>8</v>
      </c>
      <c r="BK86" s="8">
        <v>521.81</v>
      </c>
      <c r="BL86" s="2" t="s">
        <v>1531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/>
      <c r="CN86" s="8"/>
      <c r="CO86" s="4"/>
      <c r="CP86" s="8"/>
      <c r="CQ86" s="7"/>
      <c r="CR86" s="7"/>
      <c r="CS86" s="2" t="s">
        <v>132</v>
      </c>
      <c r="CT86" s="2" t="s">
        <v>132</v>
      </c>
      <c r="CU86" s="2" t="s">
        <v>132</v>
      </c>
      <c r="CV86" s="2" t="s">
        <v>132</v>
      </c>
      <c r="CW86" s="2" t="s">
        <v>132</v>
      </c>
      <c r="CX86" s="2" t="s">
        <v>132</v>
      </c>
      <c r="CY86" s="4">
        <v>7</v>
      </c>
      <c r="CZ86" s="8">
        <v>488.22</v>
      </c>
      <c r="DA86" s="4"/>
      <c r="DB86" s="8"/>
      <c r="DC86" s="7"/>
      <c r="DD86" s="7"/>
      <c r="DE86" s="2" t="s">
        <v>141</v>
      </c>
      <c r="DF86" s="2" t="s">
        <v>129</v>
      </c>
      <c r="DG86" s="2" t="s">
        <v>692</v>
      </c>
      <c r="DH86" s="2" t="s">
        <v>721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141</v>
      </c>
      <c r="FB86" s="2" t="s">
        <v>129</v>
      </c>
      <c r="FC86" s="2" t="s">
        <v>753</v>
      </c>
      <c r="FD86" s="2" t="s">
        <v>132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>
        <v>1</v>
      </c>
      <c r="JL86" s="8">
        <v>33.59</v>
      </c>
      <c r="JM86" s="4"/>
      <c r="JN86" s="8"/>
      <c r="JO86" s="7"/>
      <c r="JP86" s="7"/>
      <c r="JQ86" s="2" t="s">
        <v>141</v>
      </c>
      <c r="JR86" s="2" t="s">
        <v>129</v>
      </c>
      <c r="JS86" s="2" t="s">
        <v>427</v>
      </c>
      <c r="JT86" s="2" t="s">
        <v>1532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1533</v>
      </c>
      <c r="B87" s="2" t="s">
        <v>121</v>
      </c>
      <c r="C87" s="2" t="s">
        <v>122</v>
      </c>
      <c r="D87" s="2" t="s">
        <v>958</v>
      </c>
      <c r="E87" s="2" t="s">
        <v>959</v>
      </c>
      <c r="F87" s="2" t="s">
        <v>1534</v>
      </c>
      <c r="G87" s="2" t="s">
        <v>132</v>
      </c>
      <c r="H87" s="2" t="s">
        <v>132</v>
      </c>
      <c r="I87" s="2" t="s">
        <v>1535</v>
      </c>
      <c r="J87" s="2" t="s">
        <v>127</v>
      </c>
      <c r="K87" s="2" t="s">
        <v>280</v>
      </c>
      <c r="L87" s="3">
        <v>21.8</v>
      </c>
      <c r="M87" s="3">
        <v>22.89</v>
      </c>
      <c r="N87" s="3"/>
      <c r="O87" s="2" t="s">
        <v>620</v>
      </c>
      <c r="P87" s="2" t="s">
        <v>913</v>
      </c>
      <c r="Q87" s="2" t="s">
        <v>131</v>
      </c>
      <c r="R87" s="2" t="s">
        <v>18</v>
      </c>
      <c r="S87" s="2" t="s">
        <v>132</v>
      </c>
      <c r="T87" s="2" t="s">
        <v>132</v>
      </c>
      <c r="U87" s="2" t="s">
        <v>132</v>
      </c>
      <c r="V87" s="2" t="s">
        <v>914</v>
      </c>
      <c r="W87" s="2" t="s">
        <v>132</v>
      </c>
      <c r="X87" s="2" t="s">
        <v>132</v>
      </c>
      <c r="Y87" s="2" t="s">
        <v>1536</v>
      </c>
      <c r="Z87" s="4">
        <v>19</v>
      </c>
      <c r="AA87" s="4">
        <f>=ROUNDDOWN(9.5,0)</f>
      </c>
      <c r="AB87" s="5">
        <v>2</v>
      </c>
      <c r="AC87" s="2" t="s">
        <v>132</v>
      </c>
      <c r="AD87" s="4"/>
      <c r="AE87" s="4"/>
      <c r="AF87" s="6"/>
      <c r="AG87" s="6">
        <v>46</v>
      </c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24</v>
      </c>
      <c r="AQ87" s="8">
        <v>501.4</v>
      </c>
      <c r="AR87" s="4"/>
      <c r="AS87" s="8"/>
      <c r="AT87" s="7"/>
      <c r="AU87" s="7"/>
      <c r="AV87" s="4">
        <v>24</v>
      </c>
      <c r="AW87" s="8">
        <v>501.4</v>
      </c>
      <c r="AX87" s="4"/>
      <c r="AY87" s="8"/>
      <c r="AZ87" s="7"/>
      <c r="BA87" s="7"/>
      <c r="BB87" s="7">
        <v>1</v>
      </c>
      <c r="BC87" s="4">
        <v>24</v>
      </c>
      <c r="BD87" s="8">
        <v>501.4</v>
      </c>
      <c r="BE87" s="4"/>
      <c r="BF87" s="8"/>
      <c r="BG87" s="7"/>
      <c r="BH87" s="7"/>
      <c r="BI87" s="7">
        <v>1</v>
      </c>
      <c r="BJ87" s="4">
        <v>24</v>
      </c>
      <c r="BK87" s="8">
        <v>501.4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>
        <v>24</v>
      </c>
      <c r="CN87" s="8">
        <v>501.4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152</v>
      </c>
      <c r="CV87" s="2" t="s">
        <v>1537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1538</v>
      </c>
      <c r="B88" s="2" t="s">
        <v>121</v>
      </c>
      <c r="C88" s="2" t="s">
        <v>122</v>
      </c>
      <c r="D88" s="2" t="s">
        <v>958</v>
      </c>
      <c r="E88" s="2" t="s">
        <v>959</v>
      </c>
      <c r="F88" s="2" t="s">
        <v>1539</v>
      </c>
      <c r="G88" s="2" t="s">
        <v>1539</v>
      </c>
      <c r="H88" s="2" t="s">
        <v>1539</v>
      </c>
      <c r="I88" s="2" t="s">
        <v>1540</v>
      </c>
      <c r="J88" s="2" t="s">
        <v>127</v>
      </c>
      <c r="K88" s="2" t="s">
        <v>313</v>
      </c>
      <c r="L88" s="3">
        <v>64</v>
      </c>
      <c r="M88" s="3">
        <v>67.2</v>
      </c>
      <c r="N88" s="3">
        <v>248</v>
      </c>
      <c r="O88" s="2" t="s">
        <v>657</v>
      </c>
      <c r="P88" s="2" t="s">
        <v>1367</v>
      </c>
      <c r="Q88" s="2" t="s">
        <v>131</v>
      </c>
      <c r="R88" s="2" t="s">
        <v>19</v>
      </c>
      <c r="S88" s="2" t="s">
        <v>132</v>
      </c>
      <c r="T88" s="2" t="s">
        <v>132</v>
      </c>
      <c r="U88" s="2" t="s">
        <v>395</v>
      </c>
      <c r="V88" s="2" t="s">
        <v>846</v>
      </c>
      <c r="W88" s="2" t="s">
        <v>136</v>
      </c>
      <c r="X88" s="2" t="s">
        <v>245</v>
      </c>
      <c r="Y88" s="2" t="s">
        <v>692</v>
      </c>
      <c r="Z88" s="4"/>
      <c r="AA88" s="4">
        <f>=ROUNDDOWN({0},0)</f>
      </c>
      <c r="AB88" s="5">
        <v>4.1</v>
      </c>
      <c r="AC88" s="2" t="s">
        <v>132</v>
      </c>
      <c r="AD88" s="4"/>
      <c r="AE88" s="4"/>
      <c r="AF88" s="6"/>
      <c r="AG88" s="6"/>
      <c r="AH88" s="7">
        <v>0.2321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4</v>
      </c>
      <c r="AQ88" s="8">
        <v>388.67</v>
      </c>
      <c r="AR88" s="4"/>
      <c r="AS88" s="8"/>
      <c r="AT88" s="7"/>
      <c r="AU88" s="7"/>
      <c r="AV88" s="4">
        <v>4</v>
      </c>
      <c r="AW88" s="8">
        <v>388.67</v>
      </c>
      <c r="AX88" s="4"/>
      <c r="AY88" s="8"/>
      <c r="AZ88" s="7"/>
      <c r="BA88" s="7"/>
      <c r="BB88" s="7">
        <v>1</v>
      </c>
      <c r="BC88" s="4">
        <v>4</v>
      </c>
      <c r="BD88" s="8">
        <v>388.67</v>
      </c>
      <c r="BE88" s="4"/>
      <c r="BF88" s="8"/>
      <c r="BG88" s="7"/>
      <c r="BH88" s="7"/>
      <c r="BI88" s="7">
        <v>1</v>
      </c>
      <c r="BJ88" s="4">
        <v>4</v>
      </c>
      <c r="BK88" s="8">
        <v>388.67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>
        <v>4</v>
      </c>
      <c r="CZ88" s="8">
        <v>388.67</v>
      </c>
      <c r="DA88" s="4"/>
      <c r="DB88" s="8"/>
      <c r="DC88" s="7"/>
      <c r="DD88" s="7"/>
      <c r="DE88" s="2" t="s">
        <v>141</v>
      </c>
      <c r="DF88" s="2" t="s">
        <v>129</v>
      </c>
      <c r="DG88" s="2" t="s">
        <v>692</v>
      </c>
      <c r="DH88" s="2" t="s">
        <v>1541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141</v>
      </c>
      <c r="FB88" s="2" t="s">
        <v>129</v>
      </c>
      <c r="FC88" s="2" t="s">
        <v>1514</v>
      </c>
      <c r="FD88" s="2" t="s">
        <v>132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141</v>
      </c>
      <c r="JR88" s="2" t="s">
        <v>129</v>
      </c>
      <c r="JS88" s="2" t="s">
        <v>427</v>
      </c>
      <c r="JT88" s="2" t="s">
        <v>132</v>
      </c>
      <c r="JU88" s="2" t="s">
        <v>143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1542</v>
      </c>
      <c r="B89" s="2" t="s">
        <v>121</v>
      </c>
      <c r="C89" s="2" t="s">
        <v>122</v>
      </c>
      <c r="D89" s="2" t="s">
        <v>958</v>
      </c>
      <c r="E89" s="2" t="s">
        <v>959</v>
      </c>
      <c r="F89" s="2" t="s">
        <v>1543</v>
      </c>
      <c r="G89" s="2" t="s">
        <v>132</v>
      </c>
      <c r="H89" s="2" t="s">
        <v>132</v>
      </c>
      <c r="I89" s="2" t="s">
        <v>1544</v>
      </c>
      <c r="J89" s="2" t="s">
        <v>127</v>
      </c>
      <c r="K89" s="2" t="s">
        <v>1545</v>
      </c>
      <c r="L89" s="3">
        <v>38</v>
      </c>
      <c r="M89" s="3">
        <v>39.9</v>
      </c>
      <c r="N89" s="3">
        <v>79.99</v>
      </c>
      <c r="O89" s="2" t="s">
        <v>657</v>
      </c>
      <c r="P89" s="2" t="s">
        <v>621</v>
      </c>
      <c r="Q89" s="2" t="s">
        <v>131</v>
      </c>
      <c r="R89" s="2" t="s">
        <v>132</v>
      </c>
      <c r="S89" s="2" t="s">
        <v>1546</v>
      </c>
      <c r="T89" s="2" t="s">
        <v>132</v>
      </c>
      <c r="U89" s="2" t="s">
        <v>395</v>
      </c>
      <c r="V89" s="2" t="s">
        <v>846</v>
      </c>
      <c r="W89" s="2" t="s">
        <v>245</v>
      </c>
      <c r="X89" s="2" t="s">
        <v>132</v>
      </c>
      <c r="Y89" s="2" t="s">
        <v>783</v>
      </c>
      <c r="Z89" s="4">
        <v>11</v>
      </c>
      <c r="AA89" s="4">
        <f>=ROUNDDOWN(9.16666666666667,0)</f>
      </c>
      <c r="AB89" s="5">
        <v>1.2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10</v>
      </c>
      <c r="AQ89" s="8">
        <v>344.34</v>
      </c>
      <c r="AR89" s="4"/>
      <c r="AS89" s="8"/>
      <c r="AT89" s="7"/>
      <c r="AU89" s="7"/>
      <c r="AV89" s="4">
        <v>10</v>
      </c>
      <c r="AW89" s="8">
        <v>344.34</v>
      </c>
      <c r="AX89" s="4"/>
      <c r="AY89" s="8"/>
      <c r="AZ89" s="7"/>
      <c r="BA89" s="7"/>
      <c r="BB89" s="7">
        <v>1</v>
      </c>
      <c r="BC89" s="4">
        <v>10</v>
      </c>
      <c r="BD89" s="8">
        <v>344.34</v>
      </c>
      <c r="BE89" s="4"/>
      <c r="BF89" s="8"/>
      <c r="BG89" s="7"/>
      <c r="BH89" s="7"/>
      <c r="BI89" s="7">
        <v>1</v>
      </c>
      <c r="BJ89" s="4">
        <v>10</v>
      </c>
      <c r="BK89" s="8">
        <v>344.34</v>
      </c>
      <c r="BL89" s="2" t="s">
        <v>1547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534</v>
      </c>
      <c r="BV89" s="2" t="s">
        <v>176</v>
      </c>
      <c r="BW89" s="2" t="s">
        <v>132</v>
      </c>
      <c r="BX89" s="2" t="s">
        <v>785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129</v>
      </c>
      <c r="CI89" s="2" t="s">
        <v>1548</v>
      </c>
      <c r="CJ89" s="2" t="s">
        <v>1177</v>
      </c>
      <c r="CK89" s="2" t="s">
        <v>178</v>
      </c>
      <c r="CL89" s="2" t="s">
        <v>132</v>
      </c>
      <c r="CM89" s="4"/>
      <c r="CN89" s="8"/>
      <c r="CO89" s="4"/>
      <c r="CP89" s="8"/>
      <c r="CQ89" s="7"/>
      <c r="CR89" s="7"/>
      <c r="CS89" s="2" t="s">
        <v>141</v>
      </c>
      <c r="CT89" s="2" t="s">
        <v>129</v>
      </c>
      <c r="CU89" s="2" t="s">
        <v>790</v>
      </c>
      <c r="CV89" s="2" t="s">
        <v>1549</v>
      </c>
      <c r="CW89" s="2" t="s">
        <v>143</v>
      </c>
      <c r="CX89" s="2" t="s">
        <v>132</v>
      </c>
      <c r="CY89" s="4">
        <v>2</v>
      </c>
      <c r="CZ89" s="8">
        <v>97.09</v>
      </c>
      <c r="DA89" s="4"/>
      <c r="DB89" s="8"/>
      <c r="DC89" s="7"/>
      <c r="DD89" s="7"/>
      <c r="DE89" s="2" t="s">
        <v>141</v>
      </c>
      <c r="DF89" s="2" t="s">
        <v>129</v>
      </c>
      <c r="DG89" s="2" t="s">
        <v>790</v>
      </c>
      <c r="DH89" s="2" t="s">
        <v>1550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176</v>
      </c>
      <c r="DS89" s="2" t="s">
        <v>1024</v>
      </c>
      <c r="DT89" s="2" t="s">
        <v>1551</v>
      </c>
      <c r="DU89" s="2" t="s">
        <v>143</v>
      </c>
      <c r="DV89" s="2" t="s">
        <v>132</v>
      </c>
      <c r="DW89" s="4">
        <v>2</v>
      </c>
      <c r="DX89" s="8">
        <v>44.3</v>
      </c>
      <c r="DY89" s="4"/>
      <c r="DZ89" s="8"/>
      <c r="EA89" s="7"/>
      <c r="EB89" s="7"/>
      <c r="EC89" s="2" t="s">
        <v>141</v>
      </c>
      <c r="ED89" s="2" t="s">
        <v>129</v>
      </c>
      <c r="EE89" s="2" t="s">
        <v>794</v>
      </c>
      <c r="EF89" s="2" t="s">
        <v>1552</v>
      </c>
      <c r="EG89" s="2" t="s">
        <v>143</v>
      </c>
      <c r="EH89" s="2" t="s">
        <v>132</v>
      </c>
      <c r="EI89" s="4">
        <v>1</v>
      </c>
      <c r="EJ89" s="8">
        <v>21.95</v>
      </c>
      <c r="EK89" s="4"/>
      <c r="EL89" s="8"/>
      <c r="EM89" s="7"/>
      <c r="EN89" s="7"/>
      <c r="EO89" s="2" t="s">
        <v>141</v>
      </c>
      <c r="EP89" s="2" t="s">
        <v>129</v>
      </c>
      <c r="EQ89" s="2" t="s">
        <v>790</v>
      </c>
      <c r="ER89" s="2" t="s">
        <v>1553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129</v>
      </c>
      <c r="FC89" s="2" t="s">
        <v>790</v>
      </c>
      <c r="FD89" s="2" t="s">
        <v>1554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129</v>
      </c>
      <c r="FO89" s="2" t="s">
        <v>850</v>
      </c>
      <c r="FP89" s="2" t="s">
        <v>472</v>
      </c>
      <c r="FQ89" s="2" t="s">
        <v>143</v>
      </c>
      <c r="FR89" s="2" t="s">
        <v>132</v>
      </c>
      <c r="FS89" s="4">
        <v>1</v>
      </c>
      <c r="FT89" s="8">
        <v>30.1</v>
      </c>
      <c r="FU89" s="4"/>
      <c r="FV89" s="8"/>
      <c r="FW89" s="7"/>
      <c r="FX89" s="7"/>
      <c r="FY89" s="2" t="s">
        <v>141</v>
      </c>
      <c r="FZ89" s="2" t="s">
        <v>129</v>
      </c>
      <c r="GA89" s="2" t="s">
        <v>799</v>
      </c>
      <c r="GB89" s="2" t="s">
        <v>1555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141</v>
      </c>
      <c r="GL89" s="2" t="s">
        <v>176</v>
      </c>
      <c r="GM89" s="2" t="s">
        <v>801</v>
      </c>
      <c r="GN89" s="2" t="s">
        <v>1556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129</v>
      </c>
      <c r="GY89" s="2" t="s">
        <v>450</v>
      </c>
      <c r="GZ89" s="2" t="s">
        <v>132</v>
      </c>
      <c r="HA89" s="2" t="s">
        <v>143</v>
      </c>
      <c r="HB89" s="2" t="s">
        <v>132</v>
      </c>
      <c r="HC89" s="4">
        <v>1</v>
      </c>
      <c r="HD89" s="8">
        <v>43.09</v>
      </c>
      <c r="HE89" s="4"/>
      <c r="HF89" s="8"/>
      <c r="HG89" s="7"/>
      <c r="HH89" s="7"/>
      <c r="HI89" s="2" t="s">
        <v>141</v>
      </c>
      <c r="HJ89" s="2" t="s">
        <v>129</v>
      </c>
      <c r="HK89" s="2" t="s">
        <v>520</v>
      </c>
      <c r="HL89" s="2" t="s">
        <v>1557</v>
      </c>
      <c r="HM89" s="2" t="s">
        <v>143</v>
      </c>
      <c r="HN89" s="2" t="s">
        <v>132</v>
      </c>
      <c r="HO89" s="4">
        <v>2</v>
      </c>
      <c r="HP89" s="8">
        <v>79.8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297</v>
      </c>
      <c r="HX89" s="2" t="s">
        <v>364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172</v>
      </c>
      <c r="IH89" s="2" t="s">
        <v>129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166</v>
      </c>
      <c r="IT89" s="2" t="s">
        <v>129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>
        <v>1</v>
      </c>
      <c r="JL89" s="8">
        <v>28.01</v>
      </c>
      <c r="JM89" s="4"/>
      <c r="JN89" s="8"/>
      <c r="JO89" s="7"/>
      <c r="JP89" s="7"/>
      <c r="JQ89" s="2" t="s">
        <v>141</v>
      </c>
      <c r="JR89" s="2" t="s">
        <v>129</v>
      </c>
      <c r="JS89" s="2" t="s">
        <v>338</v>
      </c>
      <c r="JT89" s="2" t="s">
        <v>1104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129</v>
      </c>
      <c r="KE89" s="2" t="s">
        <v>1268</v>
      </c>
      <c r="KF89" s="2" t="s">
        <v>1117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172</v>
      </c>
      <c r="KP89" s="2" t="s">
        <v>129</v>
      </c>
      <c r="KQ89" s="2" t="s">
        <v>790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141</v>
      </c>
      <c r="ML89" s="2" t="s">
        <v>173</v>
      </c>
      <c r="MM89" s="2" t="s">
        <v>813</v>
      </c>
      <c r="MN89" s="2" t="s">
        <v>1558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172</v>
      </c>
      <c r="MX89" s="2" t="s">
        <v>129</v>
      </c>
      <c r="MY89" s="2" t="s">
        <v>132</v>
      </c>
      <c r="MZ89" s="2" t="s">
        <v>132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175</v>
      </c>
      <c r="OH89" s="2" t="s">
        <v>129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172</v>
      </c>
      <c r="OT89" s="2" t="s">
        <v>176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165</v>
      </c>
      <c r="PF89" s="2" t="s">
        <v>129</v>
      </c>
      <c r="PG89" s="2" t="s">
        <v>1036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172</v>
      </c>
      <c r="PR89" s="2" t="s">
        <v>129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176</v>
      </c>
      <c r="QQ89" s="2" t="s">
        <v>815</v>
      </c>
      <c r="QR89" s="2" t="s">
        <v>1328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172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178</v>
      </c>
      <c r="RG89" s="4"/>
      <c r="RH89" s="8"/>
      <c r="RI89" s="4"/>
      <c r="RJ89" s="8"/>
      <c r="RK89" s="7"/>
      <c r="RL89" s="7"/>
      <c r="RM89" s="2" t="s">
        <v>141</v>
      </c>
      <c r="RN89" s="2" t="s">
        <v>176</v>
      </c>
      <c r="RO89" s="2" t="s">
        <v>818</v>
      </c>
      <c r="RP89" s="2" t="s">
        <v>819</v>
      </c>
      <c r="RQ89" s="2" t="s">
        <v>143</v>
      </c>
      <c r="RR89" s="2" t="s">
        <v>132</v>
      </c>
    </row>
    <row r="90">
      <c r="A90" s="2" t="s">
        <v>1559</v>
      </c>
      <c r="B90" s="2" t="s">
        <v>121</v>
      </c>
      <c r="C90" s="2" t="s">
        <v>122</v>
      </c>
      <c r="D90" s="2" t="s">
        <v>958</v>
      </c>
      <c r="E90" s="2" t="s">
        <v>959</v>
      </c>
      <c r="F90" s="2" t="s">
        <v>1560</v>
      </c>
      <c r="G90" s="2" t="s">
        <v>1560</v>
      </c>
      <c r="H90" s="2" t="s">
        <v>1560</v>
      </c>
      <c r="I90" s="2" t="s">
        <v>1561</v>
      </c>
      <c r="J90" s="2" t="s">
        <v>127</v>
      </c>
      <c r="K90" s="2" t="s">
        <v>182</v>
      </c>
      <c r="L90" s="3">
        <v>31.35</v>
      </c>
      <c r="M90" s="3">
        <v>32.92</v>
      </c>
      <c r="N90" s="3">
        <v>69.99</v>
      </c>
      <c r="O90" s="2" t="s">
        <v>657</v>
      </c>
      <c r="P90" s="2" t="s">
        <v>621</v>
      </c>
      <c r="Q90" s="2" t="s">
        <v>131</v>
      </c>
      <c r="R90" s="2" t="s">
        <v>132</v>
      </c>
      <c r="S90" s="2" t="s">
        <v>1562</v>
      </c>
      <c r="T90" s="2" t="s">
        <v>132</v>
      </c>
      <c r="U90" s="2" t="s">
        <v>395</v>
      </c>
      <c r="V90" s="2" t="s">
        <v>824</v>
      </c>
      <c r="W90" s="2" t="s">
        <v>136</v>
      </c>
      <c r="X90" s="2" t="s">
        <v>132</v>
      </c>
      <c r="Y90" s="2" t="s">
        <v>1563</v>
      </c>
      <c r="Z90" s="4">
        <v>45</v>
      </c>
      <c r="AA90" s="4">
        <f>=ROUNDDOWN(64.2857142857143,0)</f>
      </c>
      <c r="AB90" s="5">
        <v>0.7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9</v>
      </c>
      <c r="AQ90" s="8">
        <v>307.72</v>
      </c>
      <c r="AR90" s="4"/>
      <c r="AS90" s="8"/>
      <c r="AT90" s="7"/>
      <c r="AU90" s="7"/>
      <c r="AV90" s="4">
        <v>9</v>
      </c>
      <c r="AW90" s="8">
        <v>307.72</v>
      </c>
      <c r="AX90" s="4"/>
      <c r="AY90" s="8"/>
      <c r="AZ90" s="7"/>
      <c r="BA90" s="7"/>
      <c r="BB90" s="7">
        <v>1</v>
      </c>
      <c r="BC90" s="4">
        <v>9</v>
      </c>
      <c r="BD90" s="8">
        <v>307.72</v>
      </c>
      <c r="BE90" s="4"/>
      <c r="BF90" s="8"/>
      <c r="BG90" s="7"/>
      <c r="BH90" s="7"/>
      <c r="BI90" s="7">
        <v>1</v>
      </c>
      <c r="BJ90" s="4">
        <v>9</v>
      </c>
      <c r="BK90" s="8">
        <v>307.72</v>
      </c>
      <c r="BL90" s="2" t="s">
        <v>1564</v>
      </c>
      <c r="BM90" s="7">
        <v>1</v>
      </c>
      <c r="BN90" s="7">
        <v>1</v>
      </c>
      <c r="BO90" s="4">
        <v>2</v>
      </c>
      <c r="BP90" s="8">
        <v>59.58</v>
      </c>
      <c r="BQ90" s="4"/>
      <c r="BR90" s="8"/>
      <c r="BS90" s="7"/>
      <c r="BT90" s="7"/>
      <c r="BU90" s="2" t="s">
        <v>141</v>
      </c>
      <c r="BV90" s="2" t="s">
        <v>129</v>
      </c>
      <c r="BW90" s="2" t="s">
        <v>132</v>
      </c>
      <c r="BX90" s="2" t="s">
        <v>1281</v>
      </c>
      <c r="BY90" s="2" t="s">
        <v>143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319</v>
      </c>
      <c r="CJ90" s="2" t="s">
        <v>1565</v>
      </c>
      <c r="CK90" s="2" t="s">
        <v>143</v>
      </c>
      <c r="CL90" s="2" t="s">
        <v>132</v>
      </c>
      <c r="CM90" s="4">
        <v>3</v>
      </c>
      <c r="CN90" s="8">
        <v>96</v>
      </c>
      <c r="CO90" s="4"/>
      <c r="CP90" s="8"/>
      <c r="CQ90" s="7"/>
      <c r="CR90" s="7"/>
      <c r="CS90" s="2" t="s">
        <v>141</v>
      </c>
      <c r="CT90" s="2" t="s">
        <v>129</v>
      </c>
      <c r="CU90" s="2" t="s">
        <v>319</v>
      </c>
      <c r="CV90" s="2" t="s">
        <v>1566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141</v>
      </c>
      <c r="DF90" s="2" t="s">
        <v>129</v>
      </c>
      <c r="DG90" s="2" t="s">
        <v>319</v>
      </c>
      <c r="DH90" s="2" t="s">
        <v>1567</v>
      </c>
      <c r="DI90" s="2" t="s">
        <v>143</v>
      </c>
      <c r="DJ90" s="2" t="s">
        <v>132</v>
      </c>
      <c r="DK90" s="4"/>
      <c r="DL90" s="8"/>
      <c r="DM90" s="4"/>
      <c r="DN90" s="8"/>
      <c r="DO90" s="7"/>
      <c r="DP90" s="7"/>
      <c r="DQ90" s="2" t="s">
        <v>141</v>
      </c>
      <c r="DR90" s="2" t="s">
        <v>176</v>
      </c>
      <c r="DS90" s="2" t="s">
        <v>792</v>
      </c>
      <c r="DT90" s="2" t="s">
        <v>1568</v>
      </c>
      <c r="DU90" s="2" t="s">
        <v>143</v>
      </c>
      <c r="DV90" s="2" t="s">
        <v>132</v>
      </c>
      <c r="DW90" s="4">
        <v>1</v>
      </c>
      <c r="DX90" s="8">
        <v>16.5</v>
      </c>
      <c r="DY90" s="4"/>
      <c r="DZ90" s="8"/>
      <c r="EA90" s="7"/>
      <c r="EB90" s="7"/>
      <c r="EC90" s="2" t="s">
        <v>141</v>
      </c>
      <c r="ED90" s="2" t="s">
        <v>129</v>
      </c>
      <c r="EE90" s="2" t="s">
        <v>1185</v>
      </c>
      <c r="EF90" s="2" t="s">
        <v>1093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141</v>
      </c>
      <c r="EP90" s="2" t="s">
        <v>129</v>
      </c>
      <c r="EQ90" s="2" t="s">
        <v>1563</v>
      </c>
      <c r="ER90" s="2" t="s">
        <v>1569</v>
      </c>
      <c r="ES90" s="2" t="s">
        <v>143</v>
      </c>
      <c r="ET90" s="2" t="s">
        <v>132</v>
      </c>
      <c r="EU90" s="4">
        <v>1</v>
      </c>
      <c r="EV90" s="8">
        <v>68.16</v>
      </c>
      <c r="EW90" s="4"/>
      <c r="EX90" s="8"/>
      <c r="EY90" s="7"/>
      <c r="EZ90" s="7"/>
      <c r="FA90" s="2" t="s">
        <v>141</v>
      </c>
      <c r="FB90" s="2" t="s">
        <v>129</v>
      </c>
      <c r="FC90" s="2" t="s">
        <v>1570</v>
      </c>
      <c r="FD90" s="2" t="s">
        <v>1571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172</v>
      </c>
      <c r="FN90" s="2" t="s">
        <v>129</v>
      </c>
      <c r="FO90" s="2" t="s">
        <v>132</v>
      </c>
      <c r="FP90" s="2" t="s">
        <v>132</v>
      </c>
      <c r="FQ90" s="2" t="s">
        <v>143</v>
      </c>
      <c r="FR90" s="2" t="s">
        <v>132</v>
      </c>
      <c r="FS90" s="4">
        <v>1</v>
      </c>
      <c r="FT90" s="8">
        <v>34.56</v>
      </c>
      <c r="FU90" s="4"/>
      <c r="FV90" s="8"/>
      <c r="FW90" s="7"/>
      <c r="FX90" s="7"/>
      <c r="FY90" s="2" t="s">
        <v>141</v>
      </c>
      <c r="FZ90" s="2" t="s">
        <v>129</v>
      </c>
      <c r="GA90" s="2" t="s">
        <v>1291</v>
      </c>
      <c r="GB90" s="2" t="s">
        <v>1572</v>
      </c>
      <c r="GC90" s="2" t="s">
        <v>143</v>
      </c>
      <c r="GD90" s="2" t="s">
        <v>132</v>
      </c>
      <c r="GE90" s="4"/>
      <c r="GF90" s="8"/>
      <c r="GG90" s="4"/>
      <c r="GH90" s="8"/>
      <c r="GI90" s="7"/>
      <c r="GJ90" s="7"/>
      <c r="GK90" s="2" t="s">
        <v>141</v>
      </c>
      <c r="GL90" s="2" t="s">
        <v>176</v>
      </c>
      <c r="GM90" s="2" t="s">
        <v>1573</v>
      </c>
      <c r="GN90" s="2" t="s">
        <v>1147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141</v>
      </c>
      <c r="GX90" s="2" t="s">
        <v>176</v>
      </c>
      <c r="GY90" s="2" t="s">
        <v>332</v>
      </c>
      <c r="GZ90" s="2" t="s">
        <v>1574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141</v>
      </c>
      <c r="HJ90" s="2" t="s">
        <v>129</v>
      </c>
      <c r="HK90" s="2" t="s">
        <v>386</v>
      </c>
      <c r="HL90" s="2" t="s">
        <v>1575</v>
      </c>
      <c r="HM90" s="2" t="s">
        <v>143</v>
      </c>
      <c r="HN90" s="2" t="s">
        <v>132</v>
      </c>
      <c r="HO90" s="4">
        <v>1</v>
      </c>
      <c r="HP90" s="8">
        <v>32.92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335</v>
      </c>
      <c r="HX90" s="2" t="s">
        <v>1576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172</v>
      </c>
      <c r="IH90" s="2" t="s">
        <v>129</v>
      </c>
      <c r="II90" s="2" t="s">
        <v>132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166</v>
      </c>
      <c r="IT90" s="2" t="s">
        <v>129</v>
      </c>
      <c r="IU90" s="2" t="s">
        <v>132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129</v>
      </c>
      <c r="JS90" s="2" t="s">
        <v>338</v>
      </c>
      <c r="JT90" s="2" t="s">
        <v>1577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141</v>
      </c>
      <c r="KD90" s="2" t="s">
        <v>129</v>
      </c>
      <c r="KE90" s="2" t="s">
        <v>810</v>
      </c>
      <c r="KF90" s="2" t="s">
        <v>188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141</v>
      </c>
      <c r="KP90" s="2" t="s">
        <v>129</v>
      </c>
      <c r="KQ90" s="2" t="s">
        <v>1402</v>
      </c>
      <c r="KR90" s="2" t="s">
        <v>989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164</v>
      </c>
      <c r="LB90" s="2" t="s">
        <v>129</v>
      </c>
      <c r="LC90" s="2" t="s">
        <v>132</v>
      </c>
      <c r="LD90" s="2" t="s">
        <v>132</v>
      </c>
      <c r="LE90" s="2" t="s">
        <v>143</v>
      </c>
      <c r="LF90" s="2" t="s">
        <v>132</v>
      </c>
      <c r="LG90" s="4"/>
      <c r="LH90" s="8"/>
      <c r="LI90" s="4"/>
      <c r="LJ90" s="8"/>
      <c r="LK90" s="7"/>
      <c r="LL90" s="7"/>
      <c r="LM90" s="2" t="s">
        <v>172</v>
      </c>
      <c r="LN90" s="2" t="s">
        <v>129</v>
      </c>
      <c r="LO90" s="2" t="s">
        <v>132</v>
      </c>
      <c r="LP90" s="2" t="s">
        <v>132</v>
      </c>
      <c r="LQ90" s="2" t="s">
        <v>143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141</v>
      </c>
      <c r="ML90" s="2" t="s">
        <v>173</v>
      </c>
      <c r="MM90" s="2" t="s">
        <v>1029</v>
      </c>
      <c r="MN90" s="2" t="s">
        <v>1578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172</v>
      </c>
      <c r="MX90" s="2" t="s">
        <v>129</v>
      </c>
      <c r="MY90" s="2" t="s">
        <v>132</v>
      </c>
      <c r="MZ90" s="2" t="s">
        <v>132</v>
      </c>
      <c r="NA90" s="2" t="s">
        <v>143</v>
      </c>
      <c r="NB90" s="2" t="s">
        <v>132</v>
      </c>
      <c r="NC90" s="4"/>
      <c r="ND90" s="8"/>
      <c r="NE90" s="4"/>
      <c r="NF90" s="8"/>
      <c r="NG90" s="7"/>
      <c r="NH90" s="7"/>
      <c r="NI90" s="2" t="s">
        <v>172</v>
      </c>
      <c r="NJ90" s="2" t="s">
        <v>129</v>
      </c>
      <c r="NK90" s="2" t="s">
        <v>132</v>
      </c>
      <c r="NL90" s="2" t="s">
        <v>132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175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172</v>
      </c>
      <c r="OT90" s="2" t="s">
        <v>176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165</v>
      </c>
      <c r="PF90" s="2" t="s">
        <v>129</v>
      </c>
      <c r="PG90" s="2" t="s">
        <v>132</v>
      </c>
      <c r="PH90" s="2" t="s">
        <v>132</v>
      </c>
      <c r="PI90" s="2" t="s">
        <v>143</v>
      </c>
      <c r="PJ90" s="2" t="s">
        <v>132</v>
      </c>
      <c r="PK90" s="4"/>
      <c r="PL90" s="8"/>
      <c r="PM90" s="4"/>
      <c r="PN90" s="8"/>
      <c r="PO90" s="7"/>
      <c r="PP90" s="7"/>
      <c r="PQ90" s="2" t="s">
        <v>141</v>
      </c>
      <c r="PR90" s="2" t="s">
        <v>176</v>
      </c>
      <c r="PS90" s="2" t="s">
        <v>525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141</v>
      </c>
      <c r="QP90" s="2" t="s">
        <v>176</v>
      </c>
      <c r="QQ90" s="2" t="s">
        <v>815</v>
      </c>
      <c r="QR90" s="2" t="s">
        <v>1579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172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178</v>
      </c>
      <c r="RG90" s="4"/>
      <c r="RH90" s="8"/>
      <c r="RI90" s="4"/>
      <c r="RJ90" s="8"/>
      <c r="RK90" s="7"/>
      <c r="RL90" s="7"/>
      <c r="RM90" s="2" t="s">
        <v>141</v>
      </c>
      <c r="RN90" s="2" t="s">
        <v>176</v>
      </c>
      <c r="RO90" s="2" t="s">
        <v>1580</v>
      </c>
      <c r="RP90" s="2" t="s">
        <v>344</v>
      </c>
      <c r="RQ90" s="2" t="s">
        <v>143</v>
      </c>
      <c r="RR90" s="2" t="s">
        <v>132</v>
      </c>
    </row>
    <row r="91">
      <c r="A91" s="2" t="s">
        <v>1581</v>
      </c>
      <c r="B91" s="2" t="s">
        <v>121</v>
      </c>
      <c r="C91" s="2" t="s">
        <v>122</v>
      </c>
      <c r="D91" s="2" t="s">
        <v>958</v>
      </c>
      <c r="E91" s="2" t="s">
        <v>959</v>
      </c>
      <c r="F91" s="2" t="s">
        <v>1582</v>
      </c>
      <c r="G91" s="2" t="s">
        <v>132</v>
      </c>
      <c r="H91" s="2" t="s">
        <v>132</v>
      </c>
      <c r="I91" s="2" t="s">
        <v>1583</v>
      </c>
      <c r="J91" s="2" t="s">
        <v>127</v>
      </c>
      <c r="K91" s="2" t="s">
        <v>313</v>
      </c>
      <c r="L91" s="3">
        <v>43.16</v>
      </c>
      <c r="M91" s="3">
        <v>45.32</v>
      </c>
      <c r="N91" s="3">
        <v>89.99</v>
      </c>
      <c r="O91" s="2" t="s">
        <v>129</v>
      </c>
      <c r="P91" s="2" t="s">
        <v>621</v>
      </c>
      <c r="Q91" s="2" t="s">
        <v>131</v>
      </c>
      <c r="R91" s="2" t="s">
        <v>132</v>
      </c>
      <c r="S91" s="2" t="s">
        <v>1584</v>
      </c>
      <c r="T91" s="2" t="s">
        <v>132</v>
      </c>
      <c r="U91" s="2" t="s">
        <v>315</v>
      </c>
      <c r="V91" s="2" t="s">
        <v>513</v>
      </c>
      <c r="W91" s="2" t="s">
        <v>137</v>
      </c>
      <c r="X91" s="2" t="s">
        <v>132</v>
      </c>
      <c r="Y91" s="2" t="s">
        <v>783</v>
      </c>
      <c r="Z91" s="4">
        <v>3</v>
      </c>
      <c r="AA91" s="4">
        <f>=ROUNDDOWN(4.28571428571429,0)</f>
      </c>
      <c r="AB91" s="5">
        <v>0.7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276.93</v>
      </c>
      <c r="AR91" s="4"/>
      <c r="AS91" s="8"/>
      <c r="AT91" s="7"/>
      <c r="AU91" s="7"/>
      <c r="AV91" s="4">
        <v>8</v>
      </c>
      <c r="AW91" s="8">
        <v>276.93</v>
      </c>
      <c r="AX91" s="4"/>
      <c r="AY91" s="8"/>
      <c r="AZ91" s="7"/>
      <c r="BA91" s="7"/>
      <c r="BB91" s="7">
        <v>1</v>
      </c>
      <c r="BC91" s="4">
        <v>8</v>
      </c>
      <c r="BD91" s="8">
        <v>276.93</v>
      </c>
      <c r="BE91" s="4"/>
      <c r="BF91" s="8"/>
      <c r="BG91" s="7"/>
      <c r="BH91" s="7"/>
      <c r="BI91" s="7">
        <v>1</v>
      </c>
      <c r="BJ91" s="4">
        <v>8</v>
      </c>
      <c r="BK91" s="8">
        <v>276.93</v>
      </c>
      <c r="BL91" s="2" t="s">
        <v>1585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534</v>
      </c>
      <c r="BV91" s="2" t="s">
        <v>176</v>
      </c>
      <c r="BW91" s="2" t="s">
        <v>132</v>
      </c>
      <c r="BX91" s="2" t="s">
        <v>785</v>
      </c>
      <c r="BY91" s="2" t="s">
        <v>143</v>
      </c>
      <c r="BZ91" s="2" t="s">
        <v>132</v>
      </c>
      <c r="CA91" s="4">
        <v>3</v>
      </c>
      <c r="CB91" s="8">
        <v>99.93</v>
      </c>
      <c r="CC91" s="4"/>
      <c r="CD91" s="8"/>
      <c r="CE91" s="7"/>
      <c r="CF91" s="7"/>
      <c r="CG91" s="2" t="s">
        <v>141</v>
      </c>
      <c r="CH91" s="2" t="s">
        <v>129</v>
      </c>
      <c r="CI91" s="2" t="s">
        <v>1036</v>
      </c>
      <c r="CJ91" s="2" t="s">
        <v>1552</v>
      </c>
      <c r="CK91" s="2" t="s">
        <v>178</v>
      </c>
      <c r="CL91" s="2" t="s">
        <v>132</v>
      </c>
      <c r="CM91" s="4">
        <v>3</v>
      </c>
      <c r="CN91" s="8">
        <v>135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788</v>
      </c>
      <c r="CV91" s="2" t="s">
        <v>1586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790</v>
      </c>
      <c r="DH91" s="2" t="s">
        <v>1587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141</v>
      </c>
      <c r="DR91" s="2" t="s">
        <v>176</v>
      </c>
      <c r="DS91" s="2" t="s">
        <v>792</v>
      </c>
      <c r="DT91" s="2" t="s">
        <v>1033</v>
      </c>
      <c r="DU91" s="2" t="s">
        <v>143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1135</v>
      </c>
      <c r="EF91" s="2" t="s">
        <v>1552</v>
      </c>
      <c r="EG91" s="2" t="s">
        <v>143</v>
      </c>
      <c r="EH91" s="2" t="s">
        <v>132</v>
      </c>
      <c r="EI91" s="4">
        <v>2</v>
      </c>
      <c r="EJ91" s="8">
        <v>42</v>
      </c>
      <c r="EK91" s="4"/>
      <c r="EL91" s="8"/>
      <c r="EM91" s="7"/>
      <c r="EN91" s="7"/>
      <c r="EO91" s="2" t="s">
        <v>141</v>
      </c>
      <c r="EP91" s="2" t="s">
        <v>129</v>
      </c>
      <c r="EQ91" s="2" t="s">
        <v>1588</v>
      </c>
      <c r="ER91" s="2" t="s">
        <v>1589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790</v>
      </c>
      <c r="FD91" s="2" t="s">
        <v>1590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172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141</v>
      </c>
      <c r="FZ91" s="2" t="s">
        <v>176</v>
      </c>
      <c r="GA91" s="2" t="s">
        <v>799</v>
      </c>
      <c r="GB91" s="2" t="s">
        <v>800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176</v>
      </c>
      <c r="GM91" s="2" t="s">
        <v>1140</v>
      </c>
      <c r="GN91" s="2" t="s">
        <v>1591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141</v>
      </c>
      <c r="GX91" s="2" t="s">
        <v>129</v>
      </c>
      <c r="GY91" s="2" t="s">
        <v>332</v>
      </c>
      <c r="GZ91" s="2" t="s">
        <v>1592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141</v>
      </c>
      <c r="HJ91" s="2" t="s">
        <v>129</v>
      </c>
      <c r="HK91" s="2" t="s">
        <v>520</v>
      </c>
      <c r="HL91" s="2" t="s">
        <v>1593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297</v>
      </c>
      <c r="HX91" s="2" t="s">
        <v>721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172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166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141</v>
      </c>
      <c r="JR91" s="2" t="s">
        <v>129</v>
      </c>
      <c r="JS91" s="2" t="s">
        <v>338</v>
      </c>
      <c r="JT91" s="2" t="s">
        <v>211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141</v>
      </c>
      <c r="KD91" s="2" t="s">
        <v>129</v>
      </c>
      <c r="KE91" s="2" t="s">
        <v>810</v>
      </c>
      <c r="KF91" s="2" t="s">
        <v>198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141</v>
      </c>
      <c r="KP91" s="2" t="s">
        <v>129</v>
      </c>
      <c r="KQ91" s="2" t="s">
        <v>815</v>
      </c>
      <c r="KR91" s="2" t="s">
        <v>1594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141</v>
      </c>
      <c r="ML91" s="2" t="s">
        <v>173</v>
      </c>
      <c r="MM91" s="2" t="s">
        <v>813</v>
      </c>
      <c r="MN91" s="2" t="s">
        <v>1595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172</v>
      </c>
      <c r="MX91" s="2" t="s">
        <v>129</v>
      </c>
      <c r="MY91" s="2" t="s">
        <v>132</v>
      </c>
      <c r="MZ91" s="2" t="s">
        <v>132</v>
      </c>
      <c r="NA91" s="2" t="s">
        <v>143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175</v>
      </c>
      <c r="OH91" s="2" t="s">
        <v>129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172</v>
      </c>
      <c r="OT91" s="2" t="s">
        <v>176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165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141</v>
      </c>
      <c r="PR91" s="2" t="s">
        <v>176</v>
      </c>
      <c r="PS91" s="2" t="s">
        <v>525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141</v>
      </c>
      <c r="QP91" s="2" t="s">
        <v>176</v>
      </c>
      <c r="QQ91" s="2" t="s">
        <v>1146</v>
      </c>
      <c r="QR91" s="2" t="s">
        <v>1596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172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178</v>
      </c>
      <c r="RG91" s="4"/>
      <c r="RH91" s="8"/>
      <c r="RI91" s="4"/>
      <c r="RJ91" s="8"/>
      <c r="RK91" s="7"/>
      <c r="RL91" s="7"/>
      <c r="RM91" s="2" t="s">
        <v>141</v>
      </c>
      <c r="RN91" s="2" t="s">
        <v>176</v>
      </c>
      <c r="RO91" s="2" t="s">
        <v>343</v>
      </c>
      <c r="RP91" s="2" t="s">
        <v>1597</v>
      </c>
      <c r="RQ91" s="2" t="s">
        <v>143</v>
      </c>
      <c r="RR91" s="2" t="s">
        <v>132</v>
      </c>
    </row>
    <row r="92">
      <c r="A92" s="2" t="s">
        <v>1598</v>
      </c>
      <c r="B92" s="2" t="s">
        <v>121</v>
      </c>
      <c r="C92" s="2" t="s">
        <v>122</v>
      </c>
      <c r="D92" s="2" t="s">
        <v>958</v>
      </c>
      <c r="E92" s="2" t="s">
        <v>959</v>
      </c>
      <c r="F92" s="2" t="s">
        <v>1599</v>
      </c>
      <c r="G92" s="2" t="s">
        <v>1599</v>
      </c>
      <c r="H92" s="2" t="s">
        <v>1599</v>
      </c>
      <c r="I92" s="2" t="s">
        <v>1600</v>
      </c>
      <c r="J92" s="2" t="s">
        <v>127</v>
      </c>
      <c r="K92" s="2" t="s">
        <v>1601</v>
      </c>
      <c r="L92" s="3">
        <v>26.98</v>
      </c>
      <c r="M92" s="3">
        <v>28.33</v>
      </c>
      <c r="N92" s="3">
        <v>59.99</v>
      </c>
      <c r="O92" s="2" t="s">
        <v>657</v>
      </c>
      <c r="P92" s="2" t="s">
        <v>621</v>
      </c>
      <c r="Q92" s="2" t="s">
        <v>131</v>
      </c>
      <c r="R92" s="2" t="s">
        <v>132</v>
      </c>
      <c r="S92" s="2" t="s">
        <v>1602</v>
      </c>
      <c r="T92" s="2" t="s">
        <v>132</v>
      </c>
      <c r="U92" s="2" t="s">
        <v>315</v>
      </c>
      <c r="V92" s="2" t="s">
        <v>434</v>
      </c>
      <c r="W92" s="2" t="s">
        <v>137</v>
      </c>
      <c r="X92" s="2" t="s">
        <v>136</v>
      </c>
      <c r="Y92" s="2" t="s">
        <v>1351</v>
      </c>
      <c r="Z92" s="4"/>
      <c r="AA92" s="4">
        <f>=ROUNDDOWN({0},0)</f>
      </c>
      <c r="AB92" s="5"/>
      <c r="AC92" s="2" t="s">
        <v>132</v>
      </c>
      <c r="AD92" s="4"/>
      <c r="AE92" s="4"/>
      <c r="AF92" s="6">
        <v>65</v>
      </c>
      <c r="AG92" s="6"/>
      <c r="AH92" s="7">
        <v>0.5179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16</v>
      </c>
      <c r="AQ92" s="8">
        <v>234.54</v>
      </c>
      <c r="AR92" s="4"/>
      <c r="AS92" s="8"/>
      <c r="AT92" s="7"/>
      <c r="AU92" s="7"/>
      <c r="AV92" s="4">
        <v>16</v>
      </c>
      <c r="AW92" s="8">
        <v>234.54</v>
      </c>
      <c r="AX92" s="4"/>
      <c r="AY92" s="8"/>
      <c r="AZ92" s="7"/>
      <c r="BA92" s="7"/>
      <c r="BB92" s="7">
        <v>1</v>
      </c>
      <c r="BC92" s="4">
        <v>16</v>
      </c>
      <c r="BD92" s="8">
        <v>234.54</v>
      </c>
      <c r="BE92" s="4"/>
      <c r="BF92" s="8"/>
      <c r="BG92" s="7"/>
      <c r="BH92" s="7"/>
      <c r="BI92" s="7">
        <v>1</v>
      </c>
      <c r="BJ92" s="4">
        <v>16</v>
      </c>
      <c r="BK92" s="8">
        <v>234.54</v>
      </c>
      <c r="BL92" s="2" t="s">
        <v>1603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176</v>
      </c>
      <c r="BW92" s="2" t="s">
        <v>132</v>
      </c>
      <c r="BX92" s="2" t="s">
        <v>493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176</v>
      </c>
      <c r="CI92" s="2" t="s">
        <v>1353</v>
      </c>
      <c r="CJ92" s="2" t="s">
        <v>1604</v>
      </c>
      <c r="CK92" s="2" t="s">
        <v>143</v>
      </c>
      <c r="CL92" s="2" t="s">
        <v>132</v>
      </c>
      <c r="CM92" s="4"/>
      <c r="CN92" s="8"/>
      <c r="CO92" s="4"/>
      <c r="CP92" s="8"/>
      <c r="CQ92" s="7"/>
      <c r="CR92" s="7"/>
      <c r="CS92" s="2" t="s">
        <v>141</v>
      </c>
      <c r="CT92" s="2" t="s">
        <v>176</v>
      </c>
      <c r="CU92" s="2" t="s">
        <v>863</v>
      </c>
      <c r="CV92" s="2" t="s">
        <v>1605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176</v>
      </c>
      <c r="DG92" s="2" t="s">
        <v>1351</v>
      </c>
      <c r="DH92" s="2" t="s">
        <v>1604</v>
      </c>
      <c r="DI92" s="2" t="s">
        <v>143</v>
      </c>
      <c r="DJ92" s="2" t="s">
        <v>132</v>
      </c>
      <c r="DK92" s="4">
        <v>6</v>
      </c>
      <c r="DL92" s="8">
        <v>88.02</v>
      </c>
      <c r="DM92" s="4"/>
      <c r="DN92" s="8"/>
      <c r="DO92" s="7"/>
      <c r="DP92" s="7"/>
      <c r="DQ92" s="2" t="s">
        <v>141</v>
      </c>
      <c r="DR92" s="2" t="s">
        <v>176</v>
      </c>
      <c r="DS92" s="2" t="s">
        <v>1606</v>
      </c>
      <c r="DT92" s="2" t="s">
        <v>1607</v>
      </c>
      <c r="DU92" s="2" t="s">
        <v>143</v>
      </c>
      <c r="DV92" s="2" t="s">
        <v>132</v>
      </c>
      <c r="DW92" s="4">
        <v>3</v>
      </c>
      <c r="DX92" s="8">
        <v>47.4</v>
      </c>
      <c r="DY92" s="4"/>
      <c r="DZ92" s="8"/>
      <c r="EA92" s="7"/>
      <c r="EB92" s="7"/>
      <c r="EC92" s="2" t="s">
        <v>141</v>
      </c>
      <c r="ED92" s="2" t="s">
        <v>176</v>
      </c>
      <c r="EE92" s="2" t="s">
        <v>868</v>
      </c>
      <c r="EF92" s="2" t="s">
        <v>1235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176</v>
      </c>
      <c r="EQ92" s="2" t="s">
        <v>1353</v>
      </c>
      <c r="ER92" s="2" t="s">
        <v>1234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176</v>
      </c>
      <c r="FC92" s="2" t="s">
        <v>1353</v>
      </c>
      <c r="FD92" s="2" t="s">
        <v>1304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172</v>
      </c>
      <c r="FN92" s="2" t="s">
        <v>176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176</v>
      </c>
      <c r="GA92" s="2" t="s">
        <v>874</v>
      </c>
      <c r="GB92" s="2" t="s">
        <v>677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141</v>
      </c>
      <c r="GL92" s="2" t="s">
        <v>176</v>
      </c>
      <c r="GM92" s="2" t="s">
        <v>875</v>
      </c>
      <c r="GN92" s="2" t="s">
        <v>132</v>
      </c>
      <c r="GO92" s="2" t="s">
        <v>143</v>
      </c>
      <c r="GP92" s="2" t="s">
        <v>132</v>
      </c>
      <c r="GQ92" s="4">
        <v>7</v>
      </c>
      <c r="GR92" s="8">
        <v>99.12</v>
      </c>
      <c r="GS92" s="4"/>
      <c r="GT92" s="8"/>
      <c r="GU92" s="7"/>
      <c r="GV92" s="7"/>
      <c r="GW92" s="2" t="s">
        <v>141</v>
      </c>
      <c r="GX92" s="2" t="s">
        <v>176</v>
      </c>
      <c r="GY92" s="2" t="s">
        <v>332</v>
      </c>
      <c r="GZ92" s="2" t="s">
        <v>1078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141</v>
      </c>
      <c r="HJ92" s="2" t="s">
        <v>176</v>
      </c>
      <c r="HK92" s="2" t="s">
        <v>520</v>
      </c>
      <c r="HL92" s="2" t="s">
        <v>499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141</v>
      </c>
      <c r="HV92" s="2" t="s">
        <v>176</v>
      </c>
      <c r="HW92" s="2" t="s">
        <v>297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172</v>
      </c>
      <c r="IH92" s="2" t="s">
        <v>176</v>
      </c>
      <c r="II92" s="2" t="s">
        <v>132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141</v>
      </c>
      <c r="IT92" s="2" t="s">
        <v>176</v>
      </c>
      <c r="IU92" s="2" t="s">
        <v>1608</v>
      </c>
      <c r="IV92" s="2" t="s">
        <v>293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176</v>
      </c>
      <c r="JS92" s="2" t="s">
        <v>1609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175</v>
      </c>
      <c r="KD92" s="2" t="s">
        <v>176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141</v>
      </c>
      <c r="KP92" s="2" t="s">
        <v>176</v>
      </c>
      <c r="KQ92" s="2" t="s">
        <v>1003</v>
      </c>
      <c r="KR92" s="2" t="s">
        <v>1473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141</v>
      </c>
      <c r="ML92" s="2" t="s">
        <v>176</v>
      </c>
      <c r="MM92" s="2" t="s">
        <v>880</v>
      </c>
      <c r="MN92" s="2" t="s">
        <v>1610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172</v>
      </c>
      <c r="MX92" s="2" t="s">
        <v>176</v>
      </c>
      <c r="MY92" s="2" t="s">
        <v>132</v>
      </c>
      <c r="MZ92" s="2" t="s">
        <v>132</v>
      </c>
      <c r="NA92" s="2" t="s">
        <v>143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175</v>
      </c>
      <c r="NV92" s="2" t="s">
        <v>176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175</v>
      </c>
      <c r="OH92" s="2" t="s">
        <v>176</v>
      </c>
      <c r="OI92" s="2" t="s">
        <v>132</v>
      </c>
      <c r="OJ92" s="2" t="s">
        <v>132</v>
      </c>
      <c r="OK92" s="2" t="s">
        <v>143</v>
      </c>
      <c r="OL92" s="2" t="s">
        <v>132</v>
      </c>
      <c r="OM92" s="4"/>
      <c r="ON92" s="8"/>
      <c r="OO92" s="4"/>
      <c r="OP92" s="8"/>
      <c r="OQ92" s="7"/>
      <c r="OR92" s="7"/>
      <c r="OS92" s="2" t="s">
        <v>172</v>
      </c>
      <c r="OT92" s="2" t="s">
        <v>176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165</v>
      </c>
      <c r="PF92" s="2" t="s">
        <v>176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172</v>
      </c>
      <c r="PR92" s="2" t="s">
        <v>176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141</v>
      </c>
      <c r="QP92" s="2" t="s">
        <v>176</v>
      </c>
      <c r="QQ92" s="2" t="s">
        <v>1007</v>
      </c>
      <c r="QR92" s="2" t="s">
        <v>1611</v>
      </c>
      <c r="QS92" s="2" t="s">
        <v>143</v>
      </c>
      <c r="QT92" s="2" t="s">
        <v>132</v>
      </c>
      <c r="QU92" s="4"/>
      <c r="QV92" s="8"/>
      <c r="QW92" s="4"/>
      <c r="QX92" s="8"/>
      <c r="QY92" s="7"/>
      <c r="QZ92" s="7"/>
      <c r="RA92" s="2" t="s">
        <v>172</v>
      </c>
      <c r="RB92" s="2" t="s">
        <v>176</v>
      </c>
      <c r="RC92" s="2" t="s">
        <v>132</v>
      </c>
      <c r="RD92" s="2" t="s">
        <v>132</v>
      </c>
      <c r="RE92" s="2" t="s">
        <v>143</v>
      </c>
      <c r="RF92" s="2" t="s">
        <v>132</v>
      </c>
      <c r="RG92" s="4"/>
      <c r="RH92" s="8"/>
      <c r="RI92" s="4"/>
      <c r="RJ92" s="8"/>
      <c r="RK92" s="7"/>
      <c r="RL92" s="7"/>
      <c r="RM92" s="2" t="s">
        <v>141</v>
      </c>
      <c r="RN92" s="2" t="s">
        <v>176</v>
      </c>
      <c r="RO92" s="2" t="s">
        <v>1363</v>
      </c>
      <c r="RP92" s="2" t="s">
        <v>286</v>
      </c>
      <c r="RQ92" s="2" t="s">
        <v>143</v>
      </c>
      <c r="RR92" s="2" t="s">
        <v>132</v>
      </c>
    </row>
    <row r="93">
      <c r="A93" s="2" t="s">
        <v>1612</v>
      </c>
      <c r="B93" s="2" t="s">
        <v>121</v>
      </c>
      <c r="C93" s="2" t="s">
        <v>122</v>
      </c>
      <c r="D93" s="2" t="s">
        <v>958</v>
      </c>
      <c r="E93" s="2" t="s">
        <v>959</v>
      </c>
      <c r="F93" s="2" t="s">
        <v>1613</v>
      </c>
      <c r="G93" s="2" t="s">
        <v>1613</v>
      </c>
      <c r="H93" s="2" t="s">
        <v>1613</v>
      </c>
      <c r="I93" s="2" t="s">
        <v>1011</v>
      </c>
      <c r="J93" s="2" t="s">
        <v>127</v>
      </c>
      <c r="K93" s="2" t="s">
        <v>280</v>
      </c>
      <c r="L93" s="3">
        <v>18</v>
      </c>
      <c r="M93" s="3">
        <v>18.9</v>
      </c>
      <c r="N93" s="3"/>
      <c r="O93" s="2" t="s">
        <v>620</v>
      </c>
      <c r="P93" s="2" t="s">
        <v>1012</v>
      </c>
      <c r="Q93" s="2" t="s">
        <v>131</v>
      </c>
      <c r="R93" s="2" t="s">
        <v>18</v>
      </c>
      <c r="S93" s="2" t="s">
        <v>132</v>
      </c>
      <c r="T93" s="2" t="s">
        <v>132</v>
      </c>
      <c r="U93" s="2" t="s">
        <v>132</v>
      </c>
      <c r="V93" s="2" t="s">
        <v>846</v>
      </c>
      <c r="W93" s="2" t="s">
        <v>132</v>
      </c>
      <c r="X93" s="2" t="s">
        <v>132</v>
      </c>
      <c r="Y93" s="2" t="s">
        <v>571</v>
      </c>
      <c r="Z93" s="4">
        <v>128</v>
      </c>
      <c r="AA93" s="4">
        <f>=ROUNDDOWN(71.1111111111111,0)</f>
      </c>
      <c r="AB93" s="5">
        <v>1.8</v>
      </c>
      <c r="AC93" s="2" t="s">
        <v>132</v>
      </c>
      <c r="AD93" s="4"/>
      <c r="AE93" s="4"/>
      <c r="AF93" s="6"/>
      <c r="AG93" s="6">
        <v>46</v>
      </c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9</v>
      </c>
      <c r="AQ93" s="8">
        <v>199.58</v>
      </c>
      <c r="AR93" s="4"/>
      <c r="AS93" s="8"/>
      <c r="AT93" s="7"/>
      <c r="AU93" s="7"/>
      <c r="AV93" s="4">
        <v>9</v>
      </c>
      <c r="AW93" s="8">
        <v>199.58</v>
      </c>
      <c r="AX93" s="4"/>
      <c r="AY93" s="8"/>
      <c r="AZ93" s="7"/>
      <c r="BA93" s="7"/>
      <c r="BB93" s="7">
        <v>1</v>
      </c>
      <c r="BC93" s="4">
        <v>9</v>
      </c>
      <c r="BD93" s="8">
        <v>199.58</v>
      </c>
      <c r="BE93" s="4"/>
      <c r="BF93" s="8"/>
      <c r="BG93" s="7"/>
      <c r="BH93" s="7"/>
      <c r="BI93" s="7">
        <v>1</v>
      </c>
      <c r="BJ93" s="4">
        <v>9</v>
      </c>
      <c r="BK93" s="8">
        <v>199.58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>
        <v>9</v>
      </c>
      <c r="CN93" s="8">
        <v>199.58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1013</v>
      </c>
      <c r="CV93" s="2" t="s">
        <v>1014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132</v>
      </c>
      <c r="GL93" s="2" t="s">
        <v>132</v>
      </c>
      <c r="GM93" s="2" t="s">
        <v>132</v>
      </c>
      <c r="GN93" s="2" t="s">
        <v>132</v>
      </c>
      <c r="GO93" s="2" t="s">
        <v>132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1614</v>
      </c>
      <c r="B94" s="2" t="s">
        <v>121</v>
      </c>
      <c r="C94" s="2" t="s">
        <v>122</v>
      </c>
      <c r="D94" s="2" t="s">
        <v>958</v>
      </c>
      <c r="E94" s="2" t="s">
        <v>959</v>
      </c>
      <c r="F94" s="2" t="s">
        <v>1615</v>
      </c>
      <c r="G94" s="2" t="s">
        <v>1615</v>
      </c>
      <c r="H94" s="2" t="s">
        <v>1615</v>
      </c>
      <c r="I94" s="2" t="s">
        <v>1616</v>
      </c>
      <c r="J94" s="2" t="s">
        <v>127</v>
      </c>
      <c r="K94" s="2" t="s">
        <v>1617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921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395</v>
      </c>
      <c r="V94" s="2" t="s">
        <v>887</v>
      </c>
      <c r="W94" s="2" t="s">
        <v>1618</v>
      </c>
      <c r="X94" s="2" t="s">
        <v>435</v>
      </c>
      <c r="Y94" s="2" t="s">
        <v>1619</v>
      </c>
      <c r="Z94" s="4">
        <v>81</v>
      </c>
      <c r="AA94" s="4">
        <f>=ROUNDDOWN(81,0)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5</v>
      </c>
      <c r="AQ94" s="8">
        <v>41.19</v>
      </c>
      <c r="AR94" s="4"/>
      <c r="AS94" s="8"/>
      <c r="AT94" s="7"/>
      <c r="AU94" s="7"/>
      <c r="AV94" s="4">
        <v>5</v>
      </c>
      <c r="AW94" s="8">
        <v>41.19</v>
      </c>
      <c r="AX94" s="4"/>
      <c r="AY94" s="8"/>
      <c r="AZ94" s="7"/>
      <c r="BA94" s="7"/>
      <c r="BB94" s="7">
        <v>1</v>
      </c>
      <c r="BC94" s="4">
        <v>25</v>
      </c>
      <c r="BD94" s="8">
        <v>186.51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0.2208</v>
      </c>
      <c r="BJ94" s="4">
        <v>5</v>
      </c>
      <c r="BK94" s="8">
        <v>41.19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234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1620</v>
      </c>
      <c r="CJ94" s="2" t="s">
        <v>132</v>
      </c>
      <c r="CK94" s="2" t="s">
        <v>143</v>
      </c>
      <c r="CL94" s="2" t="s">
        <v>132</v>
      </c>
      <c r="CM94" s="4"/>
      <c r="CN94" s="8"/>
      <c r="CO94" s="4"/>
      <c r="CP94" s="8"/>
      <c r="CQ94" s="7"/>
      <c r="CR94" s="7"/>
      <c r="CS94" s="2" t="s">
        <v>141</v>
      </c>
      <c r="CT94" s="2" t="s">
        <v>129</v>
      </c>
      <c r="CU94" s="2" t="s">
        <v>922</v>
      </c>
      <c r="CV94" s="2" t="s">
        <v>132</v>
      </c>
      <c r="CW94" s="2" t="s">
        <v>143</v>
      </c>
      <c r="CX94" s="2" t="s">
        <v>132</v>
      </c>
      <c r="CY94" s="4">
        <v>5</v>
      </c>
      <c r="CZ94" s="8">
        <v>41.19</v>
      </c>
      <c r="DA94" s="4"/>
      <c r="DB94" s="8"/>
      <c r="DC94" s="7"/>
      <c r="DD94" s="7"/>
      <c r="DE94" s="2" t="s">
        <v>141</v>
      </c>
      <c r="DF94" s="2" t="s">
        <v>129</v>
      </c>
      <c r="DG94" s="2" t="s">
        <v>1621</v>
      </c>
      <c r="DH94" s="2" t="s">
        <v>1622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172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926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1620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1489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172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817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164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172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172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172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165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172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1489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165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175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172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172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172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172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172</v>
      </c>
      <c r="MX94" s="2" t="s">
        <v>129</v>
      </c>
      <c r="MY94" s="2" t="s">
        <v>132</v>
      </c>
      <c r="MZ94" s="2" t="s">
        <v>132</v>
      </c>
      <c r="NA94" s="2" t="s">
        <v>143</v>
      </c>
      <c r="NB94" s="2" t="s">
        <v>132</v>
      </c>
      <c r="NC94" s="4"/>
      <c r="ND94" s="8"/>
      <c r="NE94" s="4"/>
      <c r="NF94" s="8"/>
      <c r="NG94" s="7"/>
      <c r="NH94" s="7"/>
      <c r="NI94" s="2" t="s">
        <v>172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175</v>
      </c>
      <c r="OH94" s="2" t="s">
        <v>129</v>
      </c>
      <c r="OI94" s="2" t="s">
        <v>132</v>
      </c>
      <c r="OJ94" s="2" t="s">
        <v>132</v>
      </c>
      <c r="OK94" s="2" t="s">
        <v>143</v>
      </c>
      <c r="OL94" s="2" t="s">
        <v>132</v>
      </c>
      <c r="OM94" s="4"/>
      <c r="ON94" s="8"/>
      <c r="OO94" s="4"/>
      <c r="OP94" s="8"/>
      <c r="OQ94" s="7"/>
      <c r="OR94" s="7"/>
      <c r="OS94" s="2" t="s">
        <v>172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165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172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172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172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172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1623</v>
      </c>
      <c r="B95" s="2" t="s">
        <v>121</v>
      </c>
      <c r="C95" s="2" t="s">
        <v>122</v>
      </c>
      <c r="D95" s="2" t="s">
        <v>958</v>
      </c>
      <c r="E95" s="2" t="s">
        <v>959</v>
      </c>
      <c r="F95" s="2" t="s">
        <v>1615</v>
      </c>
      <c r="G95" s="2" t="s">
        <v>1615</v>
      </c>
      <c r="H95" s="2" t="s">
        <v>1615</v>
      </c>
      <c r="I95" s="2" t="s">
        <v>1624</v>
      </c>
      <c r="J95" s="2" t="s">
        <v>127</v>
      </c>
      <c r="K95" s="2" t="s">
        <v>1625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921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395</v>
      </c>
      <c r="V95" s="2" t="s">
        <v>887</v>
      </c>
      <c r="W95" s="2" t="s">
        <v>1618</v>
      </c>
      <c r="X95" s="2" t="s">
        <v>435</v>
      </c>
      <c r="Y95" s="2" t="s">
        <v>1619</v>
      </c>
      <c r="Z95" s="4">
        <v>124</v>
      </c>
      <c r="AA95" s="4">
        <f>=ROUNDDOWN(124,0)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5</v>
      </c>
      <c r="AQ95" s="8">
        <v>36.39</v>
      </c>
      <c r="AR95" s="4"/>
      <c r="AS95" s="8"/>
      <c r="AT95" s="7"/>
      <c r="AU95" s="7"/>
      <c r="AV95" s="4">
        <v>5</v>
      </c>
      <c r="AW95" s="8">
        <v>36.39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0.1951</v>
      </c>
      <c r="BJ95" s="4">
        <v>5</v>
      </c>
      <c r="BK95" s="8">
        <v>36.39</v>
      </c>
      <c r="BL95" s="2" t="s">
        <v>1626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234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1620</v>
      </c>
      <c r="CJ95" s="2" t="s">
        <v>132</v>
      </c>
      <c r="CK95" s="2" t="s">
        <v>143</v>
      </c>
      <c r="CL95" s="2" t="s">
        <v>132</v>
      </c>
      <c r="CM95" s="4"/>
      <c r="CN95" s="8"/>
      <c r="CO95" s="4"/>
      <c r="CP95" s="8"/>
      <c r="CQ95" s="7"/>
      <c r="CR95" s="7"/>
      <c r="CS95" s="2" t="s">
        <v>141</v>
      </c>
      <c r="CT95" s="2" t="s">
        <v>129</v>
      </c>
      <c r="CU95" s="2" t="s">
        <v>922</v>
      </c>
      <c r="CV95" s="2" t="s">
        <v>132</v>
      </c>
      <c r="CW95" s="2" t="s">
        <v>143</v>
      </c>
      <c r="CX95" s="2" t="s">
        <v>132</v>
      </c>
      <c r="CY95" s="4">
        <v>4</v>
      </c>
      <c r="CZ95" s="8">
        <v>27.96</v>
      </c>
      <c r="DA95" s="4"/>
      <c r="DB95" s="8"/>
      <c r="DC95" s="7"/>
      <c r="DD95" s="7"/>
      <c r="DE95" s="2" t="s">
        <v>141</v>
      </c>
      <c r="DF95" s="2" t="s">
        <v>129</v>
      </c>
      <c r="DG95" s="2" t="s">
        <v>1621</v>
      </c>
      <c r="DH95" s="2" t="s">
        <v>1425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172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>
        <v>1</v>
      </c>
      <c r="DX95" s="8">
        <v>8.43</v>
      </c>
      <c r="DY95" s="4"/>
      <c r="DZ95" s="8"/>
      <c r="EA95" s="7"/>
      <c r="EB95" s="7"/>
      <c r="EC95" s="2" t="s">
        <v>141</v>
      </c>
      <c r="ED95" s="2" t="s">
        <v>129</v>
      </c>
      <c r="EE95" s="2" t="s">
        <v>926</v>
      </c>
      <c r="EF95" s="2" t="s">
        <v>1488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1620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1489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172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817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164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172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172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172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165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172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1489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165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175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172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172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172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172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172</v>
      </c>
      <c r="MX95" s="2" t="s">
        <v>129</v>
      </c>
      <c r="MY95" s="2" t="s">
        <v>132</v>
      </c>
      <c r="MZ95" s="2" t="s">
        <v>132</v>
      </c>
      <c r="NA95" s="2" t="s">
        <v>143</v>
      </c>
      <c r="NB95" s="2" t="s">
        <v>132</v>
      </c>
      <c r="NC95" s="4"/>
      <c r="ND95" s="8"/>
      <c r="NE95" s="4"/>
      <c r="NF95" s="8"/>
      <c r="NG95" s="7"/>
      <c r="NH95" s="7"/>
      <c r="NI95" s="2" t="s">
        <v>172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143</v>
      </c>
      <c r="OL95" s="2" t="s">
        <v>132</v>
      </c>
      <c r="OM95" s="4"/>
      <c r="ON95" s="8"/>
      <c r="OO95" s="4"/>
      <c r="OP95" s="8"/>
      <c r="OQ95" s="7"/>
      <c r="OR95" s="7"/>
      <c r="OS95" s="2" t="s">
        <v>172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165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172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172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172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172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1627</v>
      </c>
      <c r="B96" s="2" t="s">
        <v>121</v>
      </c>
      <c r="C96" s="2" t="s">
        <v>122</v>
      </c>
      <c r="D96" s="2" t="s">
        <v>958</v>
      </c>
      <c r="E96" s="2" t="s">
        <v>959</v>
      </c>
      <c r="F96" s="2" t="s">
        <v>1615</v>
      </c>
      <c r="G96" s="2" t="s">
        <v>1615</v>
      </c>
      <c r="H96" s="2" t="s">
        <v>1615</v>
      </c>
      <c r="I96" s="2" t="s">
        <v>1628</v>
      </c>
      <c r="J96" s="2" t="s">
        <v>127</v>
      </c>
      <c r="K96" s="2" t="s">
        <v>1629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921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395</v>
      </c>
      <c r="V96" s="2" t="s">
        <v>887</v>
      </c>
      <c r="W96" s="2" t="s">
        <v>1618</v>
      </c>
      <c r="X96" s="2" t="s">
        <v>435</v>
      </c>
      <c r="Y96" s="2" t="s">
        <v>1619</v>
      </c>
      <c r="Z96" s="4">
        <v>40</v>
      </c>
      <c r="AA96" s="4">
        <f>=ROUNDDOWN(20,0)</f>
      </c>
      <c r="AB96" s="5">
        <v>2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5</v>
      </c>
      <c r="AQ96" s="8">
        <v>35.65</v>
      </c>
      <c r="AR96" s="4"/>
      <c r="AS96" s="8"/>
      <c r="AT96" s="7"/>
      <c r="AU96" s="7"/>
      <c r="AV96" s="4">
        <v>5</v>
      </c>
      <c r="AW96" s="8">
        <v>35.65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0.1911</v>
      </c>
      <c r="BJ96" s="4">
        <v>5</v>
      </c>
      <c r="BK96" s="8">
        <v>35.65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234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1620</v>
      </c>
      <c r="CJ96" s="2" t="s">
        <v>132</v>
      </c>
      <c r="CK96" s="2" t="s">
        <v>143</v>
      </c>
      <c r="CL96" s="2" t="s">
        <v>132</v>
      </c>
      <c r="CM96" s="4"/>
      <c r="CN96" s="8"/>
      <c r="CO96" s="4"/>
      <c r="CP96" s="8"/>
      <c r="CQ96" s="7"/>
      <c r="CR96" s="7"/>
      <c r="CS96" s="2" t="s">
        <v>141</v>
      </c>
      <c r="CT96" s="2" t="s">
        <v>129</v>
      </c>
      <c r="CU96" s="2" t="s">
        <v>922</v>
      </c>
      <c r="CV96" s="2" t="s">
        <v>132</v>
      </c>
      <c r="CW96" s="2" t="s">
        <v>143</v>
      </c>
      <c r="CX96" s="2" t="s">
        <v>132</v>
      </c>
      <c r="CY96" s="4">
        <v>5</v>
      </c>
      <c r="CZ96" s="8">
        <v>35.65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1621</v>
      </c>
      <c r="DH96" s="2" t="s">
        <v>1622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172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926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1620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1619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172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817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164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172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172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172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165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172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1619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165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175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172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172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172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172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172</v>
      </c>
      <c r="MX96" s="2" t="s">
        <v>129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172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172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165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172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172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172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172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1630</v>
      </c>
      <c r="B97" s="2" t="s">
        <v>121</v>
      </c>
      <c r="C97" s="2" t="s">
        <v>122</v>
      </c>
      <c r="D97" s="2" t="s">
        <v>958</v>
      </c>
      <c r="E97" s="2" t="s">
        <v>959</v>
      </c>
      <c r="F97" s="2" t="s">
        <v>1615</v>
      </c>
      <c r="G97" s="2" t="s">
        <v>1615</v>
      </c>
      <c r="H97" s="2" t="s">
        <v>1615</v>
      </c>
      <c r="I97" s="2" t="s">
        <v>1631</v>
      </c>
      <c r="J97" s="2" t="s">
        <v>127</v>
      </c>
      <c r="K97" s="2" t="s">
        <v>1632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921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395</v>
      </c>
      <c r="V97" s="2" t="s">
        <v>887</v>
      </c>
      <c r="W97" s="2" t="s">
        <v>1618</v>
      </c>
      <c r="X97" s="2" t="s">
        <v>435</v>
      </c>
      <c r="Y97" s="2" t="s">
        <v>1619</v>
      </c>
      <c r="Z97" s="4">
        <v>82</v>
      </c>
      <c r="AA97" s="4">
        <f>=ROUNDDOWN(82,0)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3</v>
      </c>
      <c r="AQ97" s="8">
        <v>20.97</v>
      </c>
      <c r="AR97" s="4"/>
      <c r="AS97" s="8"/>
      <c r="AT97" s="7"/>
      <c r="AU97" s="7"/>
      <c r="AV97" s="4">
        <v>3</v>
      </c>
      <c r="AW97" s="8">
        <v>20.97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0.1124</v>
      </c>
      <c r="BJ97" s="4">
        <v>3</v>
      </c>
      <c r="BK97" s="8">
        <v>20.97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873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1620</v>
      </c>
      <c r="CJ97" s="2" t="s">
        <v>132</v>
      </c>
      <c r="CK97" s="2" t="s">
        <v>143</v>
      </c>
      <c r="CL97" s="2" t="s">
        <v>132</v>
      </c>
      <c r="CM97" s="4"/>
      <c r="CN97" s="8"/>
      <c r="CO97" s="4"/>
      <c r="CP97" s="8"/>
      <c r="CQ97" s="7"/>
      <c r="CR97" s="7"/>
      <c r="CS97" s="2" t="s">
        <v>141</v>
      </c>
      <c r="CT97" s="2" t="s">
        <v>129</v>
      </c>
      <c r="CU97" s="2" t="s">
        <v>922</v>
      </c>
      <c r="CV97" s="2" t="s">
        <v>132</v>
      </c>
      <c r="CW97" s="2" t="s">
        <v>143</v>
      </c>
      <c r="CX97" s="2" t="s">
        <v>132</v>
      </c>
      <c r="CY97" s="4">
        <v>3</v>
      </c>
      <c r="CZ97" s="8">
        <v>20.97</v>
      </c>
      <c r="DA97" s="4"/>
      <c r="DB97" s="8"/>
      <c r="DC97" s="7"/>
      <c r="DD97" s="7"/>
      <c r="DE97" s="2" t="s">
        <v>141</v>
      </c>
      <c r="DF97" s="2" t="s">
        <v>129</v>
      </c>
      <c r="DG97" s="2" t="s">
        <v>1621</v>
      </c>
      <c r="DH97" s="2" t="s">
        <v>1431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172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926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1620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1619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172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817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164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172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172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172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165</v>
      </c>
      <c r="IH97" s="2" t="s">
        <v>129</v>
      </c>
      <c r="II97" s="2" t="s">
        <v>132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172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1619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165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175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172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172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172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172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172</v>
      </c>
      <c r="MX97" s="2" t="s">
        <v>129</v>
      </c>
      <c r="MY97" s="2" t="s">
        <v>132</v>
      </c>
      <c r="MZ97" s="2" t="s">
        <v>132</v>
      </c>
      <c r="NA97" s="2" t="s">
        <v>143</v>
      </c>
      <c r="NB97" s="2" t="s">
        <v>132</v>
      </c>
      <c r="NC97" s="4"/>
      <c r="ND97" s="8"/>
      <c r="NE97" s="4"/>
      <c r="NF97" s="8"/>
      <c r="NG97" s="7"/>
      <c r="NH97" s="7"/>
      <c r="NI97" s="2" t="s">
        <v>172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172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165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172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172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172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172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1633</v>
      </c>
      <c r="B98" s="2" t="s">
        <v>121</v>
      </c>
      <c r="C98" s="2" t="s">
        <v>122</v>
      </c>
      <c r="D98" s="2" t="s">
        <v>958</v>
      </c>
      <c r="E98" s="2" t="s">
        <v>959</v>
      </c>
      <c r="F98" s="2" t="s">
        <v>1615</v>
      </c>
      <c r="G98" s="2" t="s">
        <v>1615</v>
      </c>
      <c r="H98" s="2" t="s">
        <v>1615</v>
      </c>
      <c r="I98" s="2" t="s">
        <v>1634</v>
      </c>
      <c r="J98" s="2" t="s">
        <v>127</v>
      </c>
      <c r="K98" s="2" t="s">
        <v>1635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921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395</v>
      </c>
      <c r="V98" s="2" t="s">
        <v>887</v>
      </c>
      <c r="W98" s="2" t="s">
        <v>1618</v>
      </c>
      <c r="X98" s="2" t="s">
        <v>435</v>
      </c>
      <c r="Y98" s="2" t="s">
        <v>1619</v>
      </c>
      <c r="Z98" s="4">
        <v>60</v>
      </c>
      <c r="AA98" s="4">
        <f>=ROUNDDOWN(60,0)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3</v>
      </c>
      <c r="AQ98" s="8">
        <v>20.97</v>
      </c>
      <c r="AR98" s="4"/>
      <c r="AS98" s="8"/>
      <c r="AT98" s="7"/>
      <c r="AU98" s="7"/>
      <c r="AV98" s="4">
        <v>3</v>
      </c>
      <c r="AW98" s="8">
        <v>20.97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0.1124</v>
      </c>
      <c r="BJ98" s="4">
        <v>3</v>
      </c>
      <c r="BK98" s="8">
        <v>20.97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132</v>
      </c>
      <c r="BX98" s="2" t="s">
        <v>873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1620</v>
      </c>
      <c r="CJ98" s="2" t="s">
        <v>132</v>
      </c>
      <c r="CK98" s="2" t="s">
        <v>143</v>
      </c>
      <c r="CL98" s="2" t="s">
        <v>132</v>
      </c>
      <c r="CM98" s="4"/>
      <c r="CN98" s="8"/>
      <c r="CO98" s="4"/>
      <c r="CP98" s="8"/>
      <c r="CQ98" s="7"/>
      <c r="CR98" s="7"/>
      <c r="CS98" s="2" t="s">
        <v>141</v>
      </c>
      <c r="CT98" s="2" t="s">
        <v>129</v>
      </c>
      <c r="CU98" s="2" t="s">
        <v>922</v>
      </c>
      <c r="CV98" s="2" t="s">
        <v>132</v>
      </c>
      <c r="CW98" s="2" t="s">
        <v>143</v>
      </c>
      <c r="CX98" s="2" t="s">
        <v>132</v>
      </c>
      <c r="CY98" s="4">
        <v>3</v>
      </c>
      <c r="CZ98" s="8">
        <v>20.97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1621</v>
      </c>
      <c r="DH98" s="2" t="s">
        <v>1431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172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926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1620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141</v>
      </c>
      <c r="FB98" s="2" t="s">
        <v>129</v>
      </c>
      <c r="FC98" s="2" t="s">
        <v>1489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172</v>
      </c>
      <c r="FN98" s="2" t="s">
        <v>129</v>
      </c>
      <c r="FO98" s="2" t="s">
        <v>132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817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164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172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172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172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165</v>
      </c>
      <c r="IH98" s="2" t="s">
        <v>129</v>
      </c>
      <c r="II98" s="2" t="s">
        <v>132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172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141</v>
      </c>
      <c r="JF98" s="2" t="s">
        <v>129</v>
      </c>
      <c r="JG98" s="2" t="s">
        <v>1489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165</v>
      </c>
      <c r="JR98" s="2" t="s">
        <v>129</v>
      </c>
      <c r="JS98" s="2" t="s">
        <v>132</v>
      </c>
      <c r="JT98" s="2" t="s">
        <v>132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175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172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172</v>
      </c>
      <c r="LB98" s="2" t="s">
        <v>129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172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172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172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172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172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165</v>
      </c>
      <c r="PF98" s="2" t="s">
        <v>129</v>
      </c>
      <c r="PG98" s="2" t="s">
        <v>132</v>
      </c>
      <c r="PH98" s="2" t="s">
        <v>132</v>
      </c>
      <c r="PI98" s="2" t="s">
        <v>143</v>
      </c>
      <c r="PJ98" s="2" t="s">
        <v>132</v>
      </c>
      <c r="PK98" s="4"/>
      <c r="PL98" s="8"/>
      <c r="PM98" s="4"/>
      <c r="PN98" s="8"/>
      <c r="PO98" s="7"/>
      <c r="PP98" s="7"/>
      <c r="PQ98" s="2" t="s">
        <v>172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172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172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172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132</v>
      </c>
    </row>
    <row r="99">
      <c r="A99" s="2" t="s">
        <v>1636</v>
      </c>
      <c r="B99" s="2" t="s">
        <v>121</v>
      </c>
      <c r="C99" s="2" t="s">
        <v>122</v>
      </c>
      <c r="D99" s="2" t="s">
        <v>958</v>
      </c>
      <c r="E99" s="2" t="s">
        <v>959</v>
      </c>
      <c r="F99" s="2" t="s">
        <v>1615</v>
      </c>
      <c r="G99" s="2" t="s">
        <v>1615</v>
      </c>
      <c r="H99" s="2" t="s">
        <v>1615</v>
      </c>
      <c r="I99" s="2" t="s">
        <v>1637</v>
      </c>
      <c r="J99" s="2" t="s">
        <v>127</v>
      </c>
      <c r="K99" s="2" t="s">
        <v>1638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921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395</v>
      </c>
      <c r="V99" s="2" t="s">
        <v>887</v>
      </c>
      <c r="W99" s="2" t="s">
        <v>1618</v>
      </c>
      <c r="X99" s="2" t="s">
        <v>435</v>
      </c>
      <c r="Y99" s="2" t="s">
        <v>1619</v>
      </c>
      <c r="Z99" s="4">
        <v>72</v>
      </c>
      <c r="AA99" s="4">
        <f>=ROUNDDOWN(72,0)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</v>
      </c>
      <c r="AQ99" s="8">
        <v>20.97</v>
      </c>
      <c r="AR99" s="4"/>
      <c r="AS99" s="8"/>
      <c r="AT99" s="7"/>
      <c r="AU99" s="7"/>
      <c r="AV99" s="4">
        <v>3</v>
      </c>
      <c r="AW99" s="8">
        <v>20.97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>
        <v>3</v>
      </c>
      <c r="BK99" s="8">
        <v>20.97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873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1620</v>
      </c>
      <c r="CJ99" s="2" t="s">
        <v>132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129</v>
      </c>
      <c r="CU99" s="2" t="s">
        <v>922</v>
      </c>
      <c r="CV99" s="2" t="s">
        <v>132</v>
      </c>
      <c r="CW99" s="2" t="s">
        <v>143</v>
      </c>
      <c r="CX99" s="2" t="s">
        <v>132</v>
      </c>
      <c r="CY99" s="4">
        <v>3</v>
      </c>
      <c r="CZ99" s="8">
        <v>20.97</v>
      </c>
      <c r="DA99" s="4"/>
      <c r="DB99" s="8"/>
      <c r="DC99" s="7"/>
      <c r="DD99" s="7"/>
      <c r="DE99" s="2" t="s">
        <v>141</v>
      </c>
      <c r="DF99" s="2" t="s">
        <v>129</v>
      </c>
      <c r="DG99" s="2" t="s">
        <v>1621</v>
      </c>
      <c r="DH99" s="2" t="s">
        <v>1431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172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926</v>
      </c>
      <c r="EF99" s="2" t="s">
        <v>132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1620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129</v>
      </c>
      <c r="FC99" s="2" t="s">
        <v>1489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172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817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164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172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172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172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165</v>
      </c>
      <c r="IH99" s="2" t="s">
        <v>129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172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141</v>
      </c>
      <c r="JF99" s="2" t="s">
        <v>129</v>
      </c>
      <c r="JG99" s="2" t="s">
        <v>1489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165</v>
      </c>
      <c r="JR99" s="2" t="s">
        <v>129</v>
      </c>
      <c r="JS99" s="2" t="s">
        <v>132</v>
      </c>
      <c r="JT99" s="2" t="s">
        <v>132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175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172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172</v>
      </c>
      <c r="LB99" s="2" t="s">
        <v>129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172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172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172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172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172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165</v>
      </c>
      <c r="PF99" s="2" t="s">
        <v>129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172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172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172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172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132</v>
      </c>
    </row>
    <row r="100">
      <c r="A100" s="2" t="s">
        <v>1639</v>
      </c>
      <c r="B100" s="2" t="s">
        <v>121</v>
      </c>
      <c r="C100" s="2" t="s">
        <v>122</v>
      </c>
      <c r="D100" s="2" t="s">
        <v>958</v>
      </c>
      <c r="E100" s="2" t="s">
        <v>959</v>
      </c>
      <c r="F100" s="2" t="s">
        <v>1615</v>
      </c>
      <c r="G100" s="2" t="s">
        <v>1615</v>
      </c>
      <c r="H100" s="2" t="s">
        <v>1615</v>
      </c>
      <c r="I100" s="2" t="s">
        <v>1640</v>
      </c>
      <c r="J100" s="2" t="s">
        <v>127</v>
      </c>
      <c r="K100" s="2" t="s">
        <v>1641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921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395</v>
      </c>
      <c r="V100" s="2" t="s">
        <v>887</v>
      </c>
      <c r="W100" s="2" t="s">
        <v>1618</v>
      </c>
      <c r="X100" s="2" t="s">
        <v>435</v>
      </c>
      <c r="Y100" s="2" t="s">
        <v>1619</v>
      </c>
      <c r="Z100" s="4">
        <v>64</v>
      </c>
      <c r="AA100" s="4">
        <f>=ROUNDDOWN(64,0)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1</v>
      </c>
      <c r="AQ100" s="8">
        <v>10.37</v>
      </c>
      <c r="AR100" s="4"/>
      <c r="AS100" s="8"/>
      <c r="AT100" s="7"/>
      <c r="AU100" s="7"/>
      <c r="AV100" s="4">
        <v>1</v>
      </c>
      <c r="AW100" s="8">
        <v>10.37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0.0556</v>
      </c>
      <c r="BJ100" s="4">
        <v>1</v>
      </c>
      <c r="BK100" s="8">
        <v>10.37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873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1620</v>
      </c>
      <c r="CJ100" s="2" t="s">
        <v>132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129</v>
      </c>
      <c r="CU100" s="2" t="s">
        <v>922</v>
      </c>
      <c r="CV100" s="2" t="s">
        <v>132</v>
      </c>
      <c r="CW100" s="2" t="s">
        <v>143</v>
      </c>
      <c r="CX100" s="2" t="s">
        <v>132</v>
      </c>
      <c r="CY100" s="4">
        <v>1</v>
      </c>
      <c r="CZ100" s="8">
        <v>10.37</v>
      </c>
      <c r="DA100" s="4"/>
      <c r="DB100" s="8"/>
      <c r="DC100" s="7"/>
      <c r="DD100" s="7"/>
      <c r="DE100" s="2" t="s">
        <v>141</v>
      </c>
      <c r="DF100" s="2" t="s">
        <v>129</v>
      </c>
      <c r="DG100" s="2" t="s">
        <v>1621</v>
      </c>
      <c r="DH100" s="2" t="s">
        <v>1425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172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926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129</v>
      </c>
      <c r="EQ100" s="2" t="s">
        <v>1620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129</v>
      </c>
      <c r="FC100" s="2" t="s">
        <v>1619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172</v>
      </c>
      <c r="FN100" s="2" t="s">
        <v>129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817</v>
      </c>
      <c r="FZ100" s="2" t="s">
        <v>129</v>
      </c>
      <c r="GA100" s="2" t="s">
        <v>132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164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129</v>
      </c>
      <c r="GY100" s="2" t="s">
        <v>132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172</v>
      </c>
      <c r="HJ100" s="2" t="s">
        <v>129</v>
      </c>
      <c r="HK100" s="2" t="s">
        <v>132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165</v>
      </c>
      <c r="IH100" s="2" t="s">
        <v>129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172</v>
      </c>
      <c r="IT100" s="2" t="s">
        <v>129</v>
      </c>
      <c r="IU100" s="2" t="s">
        <v>132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141</v>
      </c>
      <c r="JF100" s="2" t="s">
        <v>129</v>
      </c>
      <c r="JG100" s="2" t="s">
        <v>1619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165</v>
      </c>
      <c r="JR100" s="2" t="s">
        <v>129</v>
      </c>
      <c r="JS100" s="2" t="s">
        <v>132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172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129</v>
      </c>
      <c r="LC100" s="2" t="s">
        <v>132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172</v>
      </c>
      <c r="NJ100" s="2" t="s">
        <v>129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129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129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172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172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172</v>
      </c>
      <c r="RN100" s="2" t="s">
        <v>129</v>
      </c>
      <c r="RO100" s="2" t="s">
        <v>132</v>
      </c>
      <c r="RP100" s="2" t="s">
        <v>132</v>
      </c>
      <c r="RQ100" s="2" t="s">
        <v>143</v>
      </c>
      <c r="RR100" s="2" t="s">
        <v>132</v>
      </c>
    </row>
    <row r="101">
      <c r="A101" s="2" t="s">
        <v>1642</v>
      </c>
      <c r="B101" s="2" t="s">
        <v>121</v>
      </c>
      <c r="C101" s="2" t="s">
        <v>122</v>
      </c>
      <c r="D101" s="2" t="s">
        <v>958</v>
      </c>
      <c r="E101" s="2" t="s">
        <v>959</v>
      </c>
      <c r="F101" s="2" t="s">
        <v>1643</v>
      </c>
      <c r="G101" s="2" t="s">
        <v>1643</v>
      </c>
      <c r="H101" s="2" t="s">
        <v>132</v>
      </c>
      <c r="I101" s="2" t="s">
        <v>1544</v>
      </c>
      <c r="J101" s="2" t="s">
        <v>127</v>
      </c>
      <c r="K101" s="2" t="s">
        <v>280</v>
      </c>
      <c r="L101" s="3">
        <v>19.62</v>
      </c>
      <c r="M101" s="3">
        <v>20.6</v>
      </c>
      <c r="N101" s="3">
        <v>44.99</v>
      </c>
      <c r="O101" s="2" t="s">
        <v>657</v>
      </c>
      <c r="P101" s="2" t="s">
        <v>621</v>
      </c>
      <c r="Q101" s="2" t="s">
        <v>131</v>
      </c>
      <c r="R101" s="2" t="s">
        <v>132</v>
      </c>
      <c r="S101" s="2" t="s">
        <v>1644</v>
      </c>
      <c r="T101" s="2" t="s">
        <v>132</v>
      </c>
      <c r="U101" s="2" t="s">
        <v>395</v>
      </c>
      <c r="V101" s="2" t="s">
        <v>1530</v>
      </c>
      <c r="W101" s="2" t="s">
        <v>888</v>
      </c>
      <c r="X101" s="2" t="s">
        <v>132</v>
      </c>
      <c r="Y101" s="2" t="s">
        <v>783</v>
      </c>
      <c r="Z101" s="4">
        <v>45</v>
      </c>
      <c r="AA101" s="4">
        <f>=ROUNDDOWN(112.5,0)</f>
      </c>
      <c r="AB101" s="5">
        <v>0.4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</v>
      </c>
      <c r="AQ101" s="8">
        <v>61.9</v>
      </c>
      <c r="AR101" s="4"/>
      <c r="AS101" s="8"/>
      <c r="AT101" s="7"/>
      <c r="AU101" s="7"/>
      <c r="AV101" s="4">
        <v>3</v>
      </c>
      <c r="AW101" s="8">
        <v>61.9</v>
      </c>
      <c r="AX101" s="4"/>
      <c r="AY101" s="8"/>
      <c r="AZ101" s="7"/>
      <c r="BA101" s="7"/>
      <c r="BB101" s="7">
        <v>1</v>
      </c>
      <c r="BC101" s="4">
        <v>3</v>
      </c>
      <c r="BD101" s="8">
        <v>61.9</v>
      </c>
      <c r="BE101" s="4"/>
      <c r="BF101" s="8"/>
      <c r="BG101" s="7"/>
      <c r="BH101" s="7"/>
      <c r="BI101" s="7">
        <v>1</v>
      </c>
      <c r="BJ101" s="4">
        <v>3</v>
      </c>
      <c r="BK101" s="8">
        <v>61.9</v>
      </c>
      <c r="BL101" s="2" t="s">
        <v>1645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534</v>
      </c>
      <c r="BV101" s="2" t="s">
        <v>176</v>
      </c>
      <c r="BW101" s="2" t="s">
        <v>132</v>
      </c>
      <c r="BX101" s="2" t="s">
        <v>1646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1647</v>
      </c>
      <c r="CJ101" s="2" t="s">
        <v>1140</v>
      </c>
      <c r="CK101" s="2" t="s">
        <v>143</v>
      </c>
      <c r="CL101" s="2" t="s">
        <v>132</v>
      </c>
      <c r="CM101" s="4">
        <v>1</v>
      </c>
      <c r="CN101" s="8">
        <v>20.7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788</v>
      </c>
      <c r="CV101" s="2" t="s">
        <v>1648</v>
      </c>
      <c r="CW101" s="2" t="s">
        <v>143</v>
      </c>
      <c r="CX101" s="2" t="s">
        <v>132</v>
      </c>
      <c r="CY101" s="4">
        <v>2</v>
      </c>
      <c r="CZ101" s="8">
        <v>41.2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1649</v>
      </c>
      <c r="DH101" s="2" t="s">
        <v>1650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141</v>
      </c>
      <c r="DR101" s="2" t="s">
        <v>129</v>
      </c>
      <c r="DS101" s="2" t="s">
        <v>792</v>
      </c>
      <c r="DT101" s="2" t="s">
        <v>1025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176</v>
      </c>
      <c r="EE101" s="2" t="s">
        <v>1651</v>
      </c>
      <c r="EF101" s="2" t="s">
        <v>1569</v>
      </c>
      <c r="EG101" s="2" t="s">
        <v>178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1586</v>
      </c>
      <c r="ER101" s="2" t="s">
        <v>1652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1649</v>
      </c>
      <c r="FD101" s="2" t="s">
        <v>1653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172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141</v>
      </c>
      <c r="FZ101" s="2" t="s">
        <v>129</v>
      </c>
      <c r="GA101" s="2" t="s">
        <v>1291</v>
      </c>
      <c r="GB101" s="2" t="s">
        <v>1654</v>
      </c>
      <c r="GC101" s="2" t="s">
        <v>178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129</v>
      </c>
      <c r="GM101" s="2" t="s">
        <v>1573</v>
      </c>
      <c r="GN101" s="2" t="s">
        <v>1655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141</v>
      </c>
      <c r="GX101" s="2" t="s">
        <v>129</v>
      </c>
      <c r="GY101" s="2" t="s">
        <v>332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141</v>
      </c>
      <c r="HJ101" s="2" t="s">
        <v>129</v>
      </c>
      <c r="HK101" s="2" t="s">
        <v>520</v>
      </c>
      <c r="HL101" s="2" t="s">
        <v>499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129</v>
      </c>
      <c r="HW101" s="2" t="s">
        <v>335</v>
      </c>
      <c r="HX101" s="2" t="s">
        <v>1656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172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129</v>
      </c>
      <c r="JS101" s="2" t="s">
        <v>1657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129</v>
      </c>
      <c r="KE101" s="2" t="s">
        <v>1296</v>
      </c>
      <c r="KF101" s="2" t="s">
        <v>302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141</v>
      </c>
      <c r="KP101" s="2" t="s">
        <v>129</v>
      </c>
      <c r="KQ101" s="2" t="s">
        <v>815</v>
      </c>
      <c r="KR101" s="2" t="s">
        <v>1096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817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141</v>
      </c>
      <c r="ML101" s="2" t="s">
        <v>176</v>
      </c>
      <c r="MM101" s="2" t="s">
        <v>1658</v>
      </c>
      <c r="MN101" s="2" t="s">
        <v>567</v>
      </c>
      <c r="MO101" s="2" t="s">
        <v>178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129</v>
      </c>
      <c r="MY101" s="2" t="s">
        <v>132</v>
      </c>
      <c r="MZ101" s="2" t="s">
        <v>132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165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176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141</v>
      </c>
      <c r="QP101" s="2" t="s">
        <v>176</v>
      </c>
      <c r="QQ101" s="2" t="s">
        <v>815</v>
      </c>
      <c r="QR101" s="2" t="s">
        <v>1659</v>
      </c>
      <c r="QS101" s="2" t="s">
        <v>143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172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178</v>
      </c>
      <c r="RG101" s="4"/>
      <c r="RH101" s="8"/>
      <c r="RI101" s="4"/>
      <c r="RJ101" s="8"/>
      <c r="RK101" s="7"/>
      <c r="RL101" s="7"/>
      <c r="RM101" s="2" t="s">
        <v>141</v>
      </c>
      <c r="RN101" s="2" t="s">
        <v>176</v>
      </c>
      <c r="RO101" s="2" t="s">
        <v>1039</v>
      </c>
      <c r="RP101" s="2" t="s">
        <v>1660</v>
      </c>
      <c r="RQ101" s="2" t="s">
        <v>143</v>
      </c>
      <c r="RR101" s="2" t="s">
        <v>132</v>
      </c>
    </row>
    <row r="102">
      <c r="A102" s="2" t="s">
        <v>1661</v>
      </c>
      <c r="B102" s="2" t="s">
        <v>121</v>
      </c>
      <c r="C102" s="2" t="s">
        <v>122</v>
      </c>
      <c r="D102" s="2" t="s">
        <v>958</v>
      </c>
      <c r="E102" s="2" t="s">
        <v>959</v>
      </c>
      <c r="F102" s="2" t="s">
        <v>1662</v>
      </c>
      <c r="G102" s="2" t="s">
        <v>1662</v>
      </c>
      <c r="H102" s="2" t="s">
        <v>1662</v>
      </c>
      <c r="I102" s="2" t="s">
        <v>1663</v>
      </c>
      <c r="J102" s="2" t="s">
        <v>127</v>
      </c>
      <c r="K102" s="2" t="s">
        <v>280</v>
      </c>
      <c r="L102" s="3">
        <v>60.29</v>
      </c>
      <c r="M102" s="3">
        <v>63.3</v>
      </c>
      <c r="N102" s="3">
        <v>233.5</v>
      </c>
      <c r="O102" s="2" t="s">
        <v>657</v>
      </c>
      <c r="P102" s="2" t="s">
        <v>1367</v>
      </c>
      <c r="Q102" s="2" t="s">
        <v>131</v>
      </c>
      <c r="R102" s="2" t="s">
        <v>19</v>
      </c>
      <c r="S102" s="2" t="s">
        <v>132</v>
      </c>
      <c r="T102" s="2" t="s">
        <v>132</v>
      </c>
      <c r="U102" s="2" t="s">
        <v>134</v>
      </c>
      <c r="V102" s="2" t="s">
        <v>824</v>
      </c>
      <c r="W102" s="2" t="s">
        <v>136</v>
      </c>
      <c r="X102" s="2" t="s">
        <v>485</v>
      </c>
      <c r="Y102" s="2" t="s">
        <v>692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</v>
      </c>
      <c r="AQ102" s="8">
        <v>50.64</v>
      </c>
      <c r="AR102" s="4"/>
      <c r="AS102" s="8"/>
      <c r="AT102" s="7"/>
      <c r="AU102" s="7"/>
      <c r="AV102" s="4">
        <v>1</v>
      </c>
      <c r="AW102" s="8">
        <v>50.64</v>
      </c>
      <c r="AX102" s="4"/>
      <c r="AY102" s="8"/>
      <c r="AZ102" s="7"/>
      <c r="BA102" s="7"/>
      <c r="BB102" s="7">
        <v>1</v>
      </c>
      <c r="BC102" s="4">
        <v>1</v>
      </c>
      <c r="BD102" s="8">
        <v>50.64</v>
      </c>
      <c r="BE102" s="4"/>
      <c r="BF102" s="8"/>
      <c r="BG102" s="7"/>
      <c r="BH102" s="7"/>
      <c r="BI102" s="7">
        <v>1</v>
      </c>
      <c r="BJ102" s="4">
        <v>1</v>
      </c>
      <c r="BK102" s="8">
        <v>50.64</v>
      </c>
      <c r="BL102" s="2" t="s">
        <v>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>
        <v>1</v>
      </c>
      <c r="CZ102" s="8">
        <v>50.64</v>
      </c>
      <c r="DA102" s="4"/>
      <c r="DB102" s="8"/>
      <c r="DC102" s="7"/>
      <c r="DD102" s="7"/>
      <c r="DE102" s="2" t="s">
        <v>141</v>
      </c>
      <c r="DF102" s="2" t="s">
        <v>176</v>
      </c>
      <c r="DG102" s="2" t="s">
        <v>692</v>
      </c>
      <c r="DH102" s="2" t="s">
        <v>1664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176</v>
      </c>
      <c r="FC102" s="2" t="s">
        <v>753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141</v>
      </c>
      <c r="JR102" s="2" t="s">
        <v>176</v>
      </c>
      <c r="JS102" s="2" t="s">
        <v>177</v>
      </c>
      <c r="JT102" s="2" t="s">
        <v>1665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1666</v>
      </c>
      <c r="B103" s="2" t="s">
        <v>121</v>
      </c>
      <c r="C103" s="2" t="s">
        <v>122</v>
      </c>
      <c r="D103" s="2" t="s">
        <v>958</v>
      </c>
      <c r="E103" s="2" t="s">
        <v>959</v>
      </c>
      <c r="F103" s="2" t="s">
        <v>1667</v>
      </c>
      <c r="G103" s="2" t="s">
        <v>1667</v>
      </c>
      <c r="H103" s="2" t="s">
        <v>1667</v>
      </c>
      <c r="I103" s="2" t="s">
        <v>1668</v>
      </c>
      <c r="J103" s="2" t="s">
        <v>127</v>
      </c>
      <c r="K103" s="2" t="s">
        <v>1669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921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395</v>
      </c>
      <c r="V103" s="2" t="s">
        <v>887</v>
      </c>
      <c r="W103" s="2" t="s">
        <v>136</v>
      </c>
      <c r="X103" s="2" t="s">
        <v>435</v>
      </c>
      <c r="Y103" s="2" t="s">
        <v>1619</v>
      </c>
      <c r="Z103" s="4">
        <v>85</v>
      </c>
      <c r="AA103" s="4">
        <f>=ROUNDDOWN(85,0)</f>
      </c>
      <c r="AB103" s="5">
        <v>1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>
        <v>4</v>
      </c>
      <c r="BD103" s="8">
        <v>36.72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0.5</v>
      </c>
      <c r="BJ103" s="4">
        <v>2</v>
      </c>
      <c r="BK103" s="8">
        <v>18.36</v>
      </c>
      <c r="BL103" s="2" t="s">
        <v>25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873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1670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922</v>
      </c>
      <c r="CV103" s="2" t="s">
        <v>132</v>
      </c>
      <c r="CW103" s="2" t="s">
        <v>143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141</v>
      </c>
      <c r="DF103" s="2" t="s">
        <v>129</v>
      </c>
      <c r="DG103" s="2" t="s">
        <v>1621</v>
      </c>
      <c r="DH103" s="2" t="s">
        <v>1425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172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926</v>
      </c>
      <c r="EF103" s="2" t="s">
        <v>132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1620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1489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>
        <v>2</v>
      </c>
      <c r="FT103" s="8">
        <v>18.36</v>
      </c>
      <c r="FU103" s="4"/>
      <c r="FV103" s="8"/>
      <c r="FW103" s="7"/>
      <c r="FX103" s="7"/>
      <c r="FY103" s="2" t="s">
        <v>141</v>
      </c>
      <c r="FZ103" s="2" t="s">
        <v>129</v>
      </c>
      <c r="GA103" s="2" t="s">
        <v>299</v>
      </c>
      <c r="GB103" s="2" t="s">
        <v>939</v>
      </c>
      <c r="GC103" s="2" t="s">
        <v>143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164</v>
      </c>
      <c r="GL103" s="2" t="s">
        <v>129</v>
      </c>
      <c r="GM103" s="2" t="s">
        <v>132</v>
      </c>
      <c r="GN103" s="2" t="s">
        <v>132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172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165</v>
      </c>
      <c r="IH103" s="2" t="s">
        <v>129</v>
      </c>
      <c r="II103" s="2" t="s">
        <v>132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1489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165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129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129</v>
      </c>
      <c r="MY103" s="2" t="s">
        <v>132</v>
      </c>
      <c r="MZ103" s="2" t="s">
        <v>132</v>
      </c>
      <c r="NA103" s="2" t="s">
        <v>143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172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143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165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172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172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172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1671</v>
      </c>
      <c r="B104" s="2" t="s">
        <v>121</v>
      </c>
      <c r="C104" s="2" t="s">
        <v>122</v>
      </c>
      <c r="D104" s="2" t="s">
        <v>958</v>
      </c>
      <c r="E104" s="2" t="s">
        <v>959</v>
      </c>
      <c r="F104" s="2" t="s">
        <v>1667</v>
      </c>
      <c r="G104" s="2" t="s">
        <v>1667</v>
      </c>
      <c r="H104" s="2" t="s">
        <v>1667</v>
      </c>
      <c r="I104" s="2" t="s">
        <v>1672</v>
      </c>
      <c r="J104" s="2" t="s">
        <v>127</v>
      </c>
      <c r="K104" s="2" t="s">
        <v>1673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921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395</v>
      </c>
      <c r="V104" s="2" t="s">
        <v>887</v>
      </c>
      <c r="W104" s="2" t="s">
        <v>136</v>
      </c>
      <c r="X104" s="2" t="s">
        <v>435</v>
      </c>
      <c r="Y104" s="2" t="s">
        <v>1619</v>
      </c>
      <c r="Z104" s="4">
        <v>110</v>
      </c>
      <c r="AA104" s="4">
        <f>=ROUNDDOWN(110,0)</f>
      </c>
      <c r="AB104" s="5">
        <v>1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2</v>
      </c>
      <c r="AQ104" s="8">
        <v>18.36</v>
      </c>
      <c r="AR104" s="4"/>
      <c r="AS104" s="8"/>
      <c r="AT104" s="7"/>
      <c r="AU104" s="7"/>
      <c r="AV104" s="4">
        <v>2</v>
      </c>
      <c r="AW104" s="8">
        <v>18.36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0.5</v>
      </c>
      <c r="BJ104" s="4">
        <v>2</v>
      </c>
      <c r="BK104" s="8">
        <v>18.36</v>
      </c>
      <c r="BL104" s="2" t="s">
        <v>25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132</v>
      </c>
      <c r="BX104" s="2" t="s">
        <v>873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129</v>
      </c>
      <c r="CI104" s="2" t="s">
        <v>1670</v>
      </c>
      <c r="CJ104" s="2" t="s">
        <v>132</v>
      </c>
      <c r="CK104" s="2" t="s">
        <v>143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141</v>
      </c>
      <c r="CT104" s="2" t="s">
        <v>129</v>
      </c>
      <c r="CU104" s="2" t="s">
        <v>922</v>
      </c>
      <c r="CV104" s="2" t="s">
        <v>132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129</v>
      </c>
      <c r="DG104" s="2" t="s">
        <v>1621</v>
      </c>
      <c r="DH104" s="2" t="s">
        <v>1425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172</v>
      </c>
      <c r="DR104" s="2" t="s">
        <v>129</v>
      </c>
      <c r="DS104" s="2" t="s">
        <v>132</v>
      </c>
      <c r="DT104" s="2" t="s">
        <v>132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926</v>
      </c>
      <c r="EF104" s="2" t="s">
        <v>132</v>
      </c>
      <c r="EG104" s="2" t="s">
        <v>143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129</v>
      </c>
      <c r="EQ104" s="2" t="s">
        <v>1620</v>
      </c>
      <c r="ER104" s="2" t="s">
        <v>132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129</v>
      </c>
      <c r="FC104" s="2" t="s">
        <v>1619</v>
      </c>
      <c r="FD104" s="2" t="s">
        <v>132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172</v>
      </c>
      <c r="FN104" s="2" t="s">
        <v>129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>
        <v>2</v>
      </c>
      <c r="FT104" s="8">
        <v>18.36</v>
      </c>
      <c r="FU104" s="4"/>
      <c r="FV104" s="8"/>
      <c r="FW104" s="7"/>
      <c r="FX104" s="7"/>
      <c r="FY104" s="2" t="s">
        <v>141</v>
      </c>
      <c r="FZ104" s="2" t="s">
        <v>129</v>
      </c>
      <c r="GA104" s="2" t="s">
        <v>299</v>
      </c>
      <c r="GB104" s="2" t="s">
        <v>939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164</v>
      </c>
      <c r="GL104" s="2" t="s">
        <v>129</v>
      </c>
      <c r="GM104" s="2" t="s">
        <v>132</v>
      </c>
      <c r="GN104" s="2" t="s">
        <v>132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172</v>
      </c>
      <c r="GX104" s="2" t="s">
        <v>129</v>
      </c>
      <c r="GY104" s="2" t="s">
        <v>132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172</v>
      </c>
      <c r="HJ104" s="2" t="s">
        <v>129</v>
      </c>
      <c r="HK104" s="2" t="s">
        <v>132</v>
      </c>
      <c r="HL104" s="2" t="s">
        <v>132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165</v>
      </c>
      <c r="IH104" s="2" t="s">
        <v>129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172</v>
      </c>
      <c r="IT104" s="2" t="s">
        <v>129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129</v>
      </c>
      <c r="JG104" s="2" t="s">
        <v>1619</v>
      </c>
      <c r="JH104" s="2" t="s">
        <v>132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165</v>
      </c>
      <c r="JR104" s="2" t="s">
        <v>129</v>
      </c>
      <c r="JS104" s="2" t="s">
        <v>132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129</v>
      </c>
      <c r="KE104" s="2" t="s">
        <v>132</v>
      </c>
      <c r="KF104" s="2" t="s">
        <v>132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172</v>
      </c>
      <c r="KP104" s="2" t="s">
        <v>129</v>
      </c>
      <c r="KQ104" s="2" t="s">
        <v>132</v>
      </c>
      <c r="KR104" s="2" t="s">
        <v>132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129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129</v>
      </c>
      <c r="LO104" s="2" t="s">
        <v>132</v>
      </c>
      <c r="LP104" s="2" t="s">
        <v>132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129</v>
      </c>
      <c r="MY104" s="2" t="s">
        <v>132</v>
      </c>
      <c r="MZ104" s="2" t="s">
        <v>132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172</v>
      </c>
      <c r="NJ104" s="2" t="s">
        <v>129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172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165</v>
      </c>
      <c r="PF104" s="2" t="s">
        <v>129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129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172</v>
      </c>
      <c r="QD104" s="2" t="s">
        <v>129</v>
      </c>
      <c r="QE104" s="2" t="s">
        <v>132</v>
      </c>
      <c r="QF104" s="2" t="s">
        <v>132</v>
      </c>
      <c r="QG104" s="2" t="s">
        <v>143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172</v>
      </c>
      <c r="RB104" s="2" t="s">
        <v>129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172</v>
      </c>
      <c r="RN104" s="2" t="s">
        <v>129</v>
      </c>
      <c r="RO104" s="2" t="s">
        <v>132</v>
      </c>
      <c r="RP104" s="2" t="s">
        <v>132</v>
      </c>
      <c r="RQ104" s="2" t="s">
        <v>143</v>
      </c>
      <c r="RR104" s="2" t="s">
        <v>132</v>
      </c>
    </row>
    <row r="105">
      <c r="A105" s="2" t="s">
        <v>1674</v>
      </c>
      <c r="B105" s="2" t="s">
        <v>121</v>
      </c>
      <c r="C105" s="2" t="s">
        <v>122</v>
      </c>
      <c r="D105" s="2" t="s">
        <v>958</v>
      </c>
      <c r="E105" s="2" t="s">
        <v>959</v>
      </c>
      <c r="F105" s="2" t="s">
        <v>1667</v>
      </c>
      <c r="G105" s="2" t="s">
        <v>1667</v>
      </c>
      <c r="H105" s="2" t="s">
        <v>1667</v>
      </c>
      <c r="I105" s="2" t="s">
        <v>1675</v>
      </c>
      <c r="J105" s="2" t="s">
        <v>127</v>
      </c>
      <c r="K105" s="2" t="s">
        <v>1676</v>
      </c>
      <c r="L105" s="3">
        <v>8.33</v>
      </c>
      <c r="M105" s="3">
        <v>8.75</v>
      </c>
      <c r="N105" s="3">
        <v>24.99</v>
      </c>
      <c r="O105" s="2" t="s">
        <v>129</v>
      </c>
      <c r="P105" s="2" t="s">
        <v>921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395</v>
      </c>
      <c r="V105" s="2" t="s">
        <v>887</v>
      </c>
      <c r="W105" s="2" t="s">
        <v>136</v>
      </c>
      <c r="X105" s="2" t="s">
        <v>435</v>
      </c>
      <c r="Y105" s="2" t="s">
        <v>1619</v>
      </c>
      <c r="Z105" s="4">
        <v>117</v>
      </c>
      <c r="AA105" s="4">
        <f>=ROUNDDOWN(117,0)</f>
      </c>
      <c r="AB105" s="5">
        <v>1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141</v>
      </c>
      <c r="BV105" s="2" t="s">
        <v>129</v>
      </c>
      <c r="BW105" s="2" t="s">
        <v>132</v>
      </c>
      <c r="BX105" s="2" t="s">
        <v>873</v>
      </c>
      <c r="BY105" s="2" t="s">
        <v>143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141</v>
      </c>
      <c r="CH105" s="2" t="s">
        <v>129</v>
      </c>
      <c r="CI105" s="2" t="s">
        <v>1670</v>
      </c>
      <c r="CJ105" s="2" t="s">
        <v>132</v>
      </c>
      <c r="CK105" s="2" t="s">
        <v>143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141</v>
      </c>
      <c r="CT105" s="2" t="s">
        <v>129</v>
      </c>
      <c r="CU105" s="2" t="s">
        <v>922</v>
      </c>
      <c r="CV105" s="2" t="s">
        <v>132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141</v>
      </c>
      <c r="DF105" s="2" t="s">
        <v>129</v>
      </c>
      <c r="DG105" s="2" t="s">
        <v>1621</v>
      </c>
      <c r="DH105" s="2" t="s">
        <v>1425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172</v>
      </c>
      <c r="DR105" s="2" t="s">
        <v>129</v>
      </c>
      <c r="DS105" s="2" t="s">
        <v>132</v>
      </c>
      <c r="DT105" s="2" t="s">
        <v>132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141</v>
      </c>
      <c r="ED105" s="2" t="s">
        <v>129</v>
      </c>
      <c r="EE105" s="2" t="s">
        <v>926</v>
      </c>
      <c r="EF105" s="2" t="s">
        <v>132</v>
      </c>
      <c r="EG105" s="2" t="s">
        <v>143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141</v>
      </c>
      <c r="EP105" s="2" t="s">
        <v>129</v>
      </c>
      <c r="EQ105" s="2" t="s">
        <v>1620</v>
      </c>
      <c r="ER105" s="2" t="s">
        <v>132</v>
      </c>
      <c r="ES105" s="2" t="s">
        <v>143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129</v>
      </c>
      <c r="FC105" s="2" t="s">
        <v>1619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172</v>
      </c>
      <c r="FN105" s="2" t="s">
        <v>129</v>
      </c>
      <c r="FO105" s="2" t="s">
        <v>132</v>
      </c>
      <c r="FP105" s="2" t="s">
        <v>132</v>
      </c>
      <c r="FQ105" s="2" t="s">
        <v>143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141</v>
      </c>
      <c r="FZ105" s="2" t="s">
        <v>129</v>
      </c>
      <c r="GA105" s="2" t="s">
        <v>299</v>
      </c>
      <c r="GB105" s="2" t="s">
        <v>132</v>
      </c>
      <c r="GC105" s="2" t="s">
        <v>143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164</v>
      </c>
      <c r="GL105" s="2" t="s">
        <v>129</v>
      </c>
      <c r="GM105" s="2" t="s">
        <v>132</v>
      </c>
      <c r="GN105" s="2" t="s">
        <v>132</v>
      </c>
      <c r="GO105" s="2" t="s">
        <v>143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172</v>
      </c>
      <c r="GX105" s="2" t="s">
        <v>129</v>
      </c>
      <c r="GY105" s="2" t="s">
        <v>132</v>
      </c>
      <c r="GZ105" s="2" t="s">
        <v>132</v>
      </c>
      <c r="HA105" s="2" t="s">
        <v>143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172</v>
      </c>
      <c r="HJ105" s="2" t="s">
        <v>129</v>
      </c>
      <c r="HK105" s="2" t="s">
        <v>132</v>
      </c>
      <c r="HL105" s="2" t="s">
        <v>132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129</v>
      </c>
      <c r="HW105" s="2" t="s">
        <v>132</v>
      </c>
      <c r="HX105" s="2" t="s">
        <v>132</v>
      </c>
      <c r="HY105" s="2" t="s">
        <v>143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165</v>
      </c>
      <c r="IH105" s="2" t="s">
        <v>129</v>
      </c>
      <c r="II105" s="2" t="s">
        <v>132</v>
      </c>
      <c r="IJ105" s="2" t="s">
        <v>132</v>
      </c>
      <c r="IK105" s="2" t="s">
        <v>143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172</v>
      </c>
      <c r="IT105" s="2" t="s">
        <v>129</v>
      </c>
      <c r="IU105" s="2" t="s">
        <v>132</v>
      </c>
      <c r="IV105" s="2" t="s">
        <v>132</v>
      </c>
      <c r="IW105" s="2" t="s">
        <v>143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141</v>
      </c>
      <c r="JF105" s="2" t="s">
        <v>129</v>
      </c>
      <c r="JG105" s="2" t="s">
        <v>1619</v>
      </c>
      <c r="JH105" s="2" t="s">
        <v>132</v>
      </c>
      <c r="JI105" s="2" t="s">
        <v>143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165</v>
      </c>
      <c r="JR105" s="2" t="s">
        <v>129</v>
      </c>
      <c r="JS105" s="2" t="s">
        <v>132</v>
      </c>
      <c r="JT105" s="2" t="s">
        <v>132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129</v>
      </c>
      <c r="KE105" s="2" t="s">
        <v>132</v>
      </c>
      <c r="KF105" s="2" t="s">
        <v>132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172</v>
      </c>
      <c r="KP105" s="2" t="s">
        <v>129</v>
      </c>
      <c r="KQ105" s="2" t="s">
        <v>132</v>
      </c>
      <c r="KR105" s="2" t="s">
        <v>132</v>
      </c>
      <c r="KS105" s="2" t="s">
        <v>143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129</v>
      </c>
      <c r="LC105" s="2" t="s">
        <v>132</v>
      </c>
      <c r="LD105" s="2" t="s">
        <v>132</v>
      </c>
      <c r="LE105" s="2" t="s">
        <v>143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129</v>
      </c>
      <c r="LO105" s="2" t="s">
        <v>132</v>
      </c>
      <c r="LP105" s="2" t="s">
        <v>132</v>
      </c>
      <c r="LQ105" s="2" t="s">
        <v>143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129</v>
      </c>
      <c r="MY105" s="2" t="s">
        <v>132</v>
      </c>
      <c r="MZ105" s="2" t="s">
        <v>132</v>
      </c>
      <c r="NA105" s="2" t="s">
        <v>143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129</v>
      </c>
      <c r="NK105" s="2" t="s">
        <v>132</v>
      </c>
      <c r="NL105" s="2" t="s">
        <v>132</v>
      </c>
      <c r="NM105" s="2" t="s">
        <v>143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143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172</v>
      </c>
      <c r="OT105" s="2" t="s">
        <v>129</v>
      </c>
      <c r="OU105" s="2" t="s">
        <v>132</v>
      </c>
      <c r="OV105" s="2" t="s">
        <v>132</v>
      </c>
      <c r="OW105" s="2" t="s">
        <v>143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165</v>
      </c>
      <c r="PF105" s="2" t="s">
        <v>129</v>
      </c>
      <c r="PG105" s="2" t="s">
        <v>132</v>
      </c>
      <c r="PH105" s="2" t="s">
        <v>132</v>
      </c>
      <c r="PI105" s="2" t="s">
        <v>143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129</v>
      </c>
      <c r="PS105" s="2" t="s">
        <v>132</v>
      </c>
      <c r="PT105" s="2" t="s">
        <v>132</v>
      </c>
      <c r="PU105" s="2" t="s">
        <v>143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172</v>
      </c>
      <c r="QD105" s="2" t="s">
        <v>129</v>
      </c>
      <c r="QE105" s="2" t="s">
        <v>132</v>
      </c>
      <c r="QF105" s="2" t="s">
        <v>132</v>
      </c>
      <c r="QG105" s="2" t="s">
        <v>143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172</v>
      </c>
      <c r="RB105" s="2" t="s">
        <v>129</v>
      </c>
      <c r="RC105" s="2" t="s">
        <v>132</v>
      </c>
      <c r="RD105" s="2" t="s">
        <v>132</v>
      </c>
      <c r="RE105" s="2" t="s">
        <v>143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172</v>
      </c>
      <c r="RN105" s="2" t="s">
        <v>129</v>
      </c>
      <c r="RO105" s="2" t="s">
        <v>132</v>
      </c>
      <c r="RP105" s="2" t="s">
        <v>132</v>
      </c>
      <c r="RQ105" s="2" t="s">
        <v>143</v>
      </c>
      <c r="RR105" s="2" t="s">
        <v>132</v>
      </c>
    </row>
    <row r="106">
      <c r="A106" s="2" t="s">
        <v>1677</v>
      </c>
      <c r="B106" s="2" t="s">
        <v>121</v>
      </c>
      <c r="C106" s="2" t="s">
        <v>122</v>
      </c>
      <c r="D106" s="2" t="s">
        <v>958</v>
      </c>
      <c r="E106" s="2" t="s">
        <v>959</v>
      </c>
      <c r="F106" s="2" t="s">
        <v>1678</v>
      </c>
      <c r="G106" s="2" t="s">
        <v>1678</v>
      </c>
      <c r="H106" s="2" t="s">
        <v>1678</v>
      </c>
      <c r="I106" s="2" t="s">
        <v>1679</v>
      </c>
      <c r="J106" s="2" t="s">
        <v>127</v>
      </c>
      <c r="K106" s="2" t="s">
        <v>858</v>
      </c>
      <c r="L106" s="3">
        <v>33.6</v>
      </c>
      <c r="M106" s="3">
        <v>35.28</v>
      </c>
      <c r="N106" s="3">
        <v>69.99</v>
      </c>
      <c r="O106" s="2" t="s">
        <v>657</v>
      </c>
      <c r="P106" s="2" t="s">
        <v>621</v>
      </c>
      <c r="Q106" s="2" t="s">
        <v>131</v>
      </c>
      <c r="R106" s="2" t="s">
        <v>132</v>
      </c>
      <c r="S106" s="2" t="s">
        <v>1680</v>
      </c>
      <c r="T106" s="2" t="s">
        <v>132</v>
      </c>
      <c r="U106" s="2" t="s">
        <v>315</v>
      </c>
      <c r="V106" s="2" t="s">
        <v>824</v>
      </c>
      <c r="W106" s="2" t="s">
        <v>136</v>
      </c>
      <c r="X106" s="2" t="s">
        <v>132</v>
      </c>
      <c r="Y106" s="2" t="s">
        <v>1681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176</v>
      </c>
      <c r="BW106" s="2" t="s">
        <v>132</v>
      </c>
      <c r="BX106" s="2" t="s">
        <v>1405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176</v>
      </c>
      <c r="CI106" s="2" t="s">
        <v>1682</v>
      </c>
      <c r="CJ106" s="2" t="s">
        <v>132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176</v>
      </c>
      <c r="CU106" s="2" t="s">
        <v>998</v>
      </c>
      <c r="CV106" s="2" t="s">
        <v>1683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176</v>
      </c>
      <c r="DG106" s="2" t="s">
        <v>1684</v>
      </c>
      <c r="DH106" s="2" t="s">
        <v>1685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176</v>
      </c>
      <c r="DS106" s="2" t="s">
        <v>1024</v>
      </c>
      <c r="DT106" s="2" t="s">
        <v>1265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176</v>
      </c>
      <c r="EE106" s="2" t="s">
        <v>1088</v>
      </c>
      <c r="EF106" s="2" t="s">
        <v>1686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176</v>
      </c>
      <c r="EQ106" s="2" t="s">
        <v>1687</v>
      </c>
      <c r="ER106" s="2" t="s">
        <v>1688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176</v>
      </c>
      <c r="FC106" s="2" t="s">
        <v>1684</v>
      </c>
      <c r="FD106" s="2" t="s">
        <v>1088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172</v>
      </c>
      <c r="FN106" s="2" t="s">
        <v>176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176</v>
      </c>
      <c r="GA106" s="2" t="s">
        <v>1689</v>
      </c>
      <c r="GB106" s="2" t="s">
        <v>1690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176</v>
      </c>
      <c r="GM106" s="2" t="s">
        <v>1691</v>
      </c>
      <c r="GN106" s="2" t="s">
        <v>330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172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172</v>
      </c>
      <c r="HJ106" s="2" t="s">
        <v>176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176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176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1033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176</v>
      </c>
      <c r="KQ106" s="2" t="s">
        <v>1402</v>
      </c>
      <c r="KR106" s="2" t="s">
        <v>1692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141</v>
      </c>
      <c r="ML106" s="2" t="s">
        <v>176</v>
      </c>
      <c r="MM106" s="2" t="s">
        <v>1693</v>
      </c>
      <c r="MN106" s="2" t="s">
        <v>1694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176</v>
      </c>
      <c r="MY106" s="2" t="s">
        <v>132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176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172</v>
      </c>
      <c r="OT106" s="2" t="s">
        <v>176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176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176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176</v>
      </c>
      <c r="QQ106" s="2" t="s">
        <v>1695</v>
      </c>
      <c r="QR106" s="2" t="s">
        <v>1696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172</v>
      </c>
      <c r="RB106" s="2" t="s">
        <v>176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176</v>
      </c>
      <c r="RO106" s="2" t="s">
        <v>1697</v>
      </c>
      <c r="RP106" s="2" t="s">
        <v>132</v>
      </c>
      <c r="RQ106" s="2" t="s">
        <v>143</v>
      </c>
      <c r="RR106" s="2" t="s">
        <v>132</v>
      </c>
    </row>
    <row r="107">
      <c r="A107" s="2" t="s">
        <v>1698</v>
      </c>
      <c r="B107" s="2" t="s">
        <v>121</v>
      </c>
      <c r="C107" s="2" t="s">
        <v>122</v>
      </c>
      <c r="D107" s="2" t="s">
        <v>958</v>
      </c>
      <c r="E107" s="2" t="s">
        <v>959</v>
      </c>
      <c r="F107" s="2" t="s">
        <v>1699</v>
      </c>
      <c r="G107" s="2" t="s">
        <v>1699</v>
      </c>
      <c r="H107" s="2" t="s">
        <v>1699</v>
      </c>
      <c r="I107" s="2" t="s">
        <v>1700</v>
      </c>
      <c r="J107" s="2" t="s">
        <v>127</v>
      </c>
      <c r="K107" s="2" t="s">
        <v>313</v>
      </c>
      <c r="L107" s="3">
        <v>54.86</v>
      </c>
      <c r="M107" s="3">
        <v>57.6</v>
      </c>
      <c r="N107" s="3">
        <v>212.5</v>
      </c>
      <c r="O107" s="2" t="s">
        <v>620</v>
      </c>
      <c r="P107" s="2" t="s">
        <v>1367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395</v>
      </c>
      <c r="V107" s="2" t="s">
        <v>887</v>
      </c>
      <c r="W107" s="2" t="s">
        <v>888</v>
      </c>
      <c r="X107" s="2" t="s">
        <v>825</v>
      </c>
      <c r="Y107" s="2" t="s">
        <v>692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141</v>
      </c>
      <c r="DF107" s="2" t="s">
        <v>176</v>
      </c>
      <c r="DG107" s="2" t="s">
        <v>692</v>
      </c>
      <c r="DH107" s="2" t="s">
        <v>1701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129</v>
      </c>
      <c r="FC107" s="2" t="s">
        <v>753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176</v>
      </c>
      <c r="JS107" s="2" t="s">
        <v>427</v>
      </c>
      <c r="JT107" s="2" t="s">
        <v>1702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1703</v>
      </c>
      <c r="B108" s="2" t="s">
        <v>121</v>
      </c>
      <c r="C108" s="2" t="s">
        <v>122</v>
      </c>
      <c r="D108" s="2" t="s">
        <v>958</v>
      </c>
      <c r="E108" s="2" t="s">
        <v>959</v>
      </c>
      <c r="F108" s="2" t="s">
        <v>1704</v>
      </c>
      <c r="G108" s="2" t="s">
        <v>1704</v>
      </c>
      <c r="H108" s="2" t="s">
        <v>1704</v>
      </c>
      <c r="I108" s="2" t="s">
        <v>1705</v>
      </c>
      <c r="J108" s="2" t="s">
        <v>127</v>
      </c>
      <c r="K108" s="2" t="s">
        <v>1706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1367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395</v>
      </c>
      <c r="V108" s="2" t="s">
        <v>846</v>
      </c>
      <c r="W108" s="2" t="s">
        <v>245</v>
      </c>
      <c r="X108" s="2" t="s">
        <v>132</v>
      </c>
      <c r="Y108" s="2" t="s">
        <v>692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176</v>
      </c>
      <c r="DG108" s="2" t="s">
        <v>692</v>
      </c>
      <c r="DH108" s="2" t="s">
        <v>1664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129</v>
      </c>
      <c r="FC108" s="2" t="s">
        <v>753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176</v>
      </c>
      <c r="JS108" s="2" t="s">
        <v>427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1707</v>
      </c>
      <c r="B109" s="2" t="s">
        <v>121</v>
      </c>
      <c r="C109" s="2" t="s">
        <v>122</v>
      </c>
      <c r="D109" s="2" t="s">
        <v>958</v>
      </c>
      <c r="E109" s="2" t="s">
        <v>959</v>
      </c>
      <c r="F109" s="2" t="s">
        <v>1708</v>
      </c>
      <c r="G109" s="2" t="s">
        <v>1708</v>
      </c>
      <c r="H109" s="2" t="s">
        <v>1708</v>
      </c>
      <c r="I109" s="2" t="s">
        <v>1709</v>
      </c>
      <c r="J109" s="2" t="s">
        <v>127</v>
      </c>
      <c r="K109" s="2" t="s">
        <v>313</v>
      </c>
      <c r="L109" s="3">
        <v>26.4</v>
      </c>
      <c r="M109" s="3">
        <v>27.72</v>
      </c>
      <c r="N109" s="3">
        <v>54.99</v>
      </c>
      <c r="O109" s="2" t="s">
        <v>1710</v>
      </c>
      <c r="P109" s="2" t="s">
        <v>621</v>
      </c>
      <c r="Q109" s="2" t="s">
        <v>131</v>
      </c>
      <c r="R109" s="2" t="s">
        <v>132</v>
      </c>
      <c r="S109" s="2" t="s">
        <v>1711</v>
      </c>
      <c r="T109" s="2" t="s">
        <v>132</v>
      </c>
      <c r="U109" s="2" t="s">
        <v>395</v>
      </c>
      <c r="V109" s="2" t="s">
        <v>824</v>
      </c>
      <c r="W109" s="2" t="s">
        <v>136</v>
      </c>
      <c r="X109" s="2" t="s">
        <v>132</v>
      </c>
      <c r="Y109" s="2" t="s">
        <v>1712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176</v>
      </c>
      <c r="BW109" s="2" t="s">
        <v>132</v>
      </c>
      <c r="BX109" s="2" t="s">
        <v>132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176</v>
      </c>
      <c r="CI109" s="2" t="s">
        <v>1713</v>
      </c>
      <c r="CJ109" s="2" t="s">
        <v>1714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817</v>
      </c>
      <c r="CT109" s="2" t="s">
        <v>176</v>
      </c>
      <c r="CU109" s="2" t="s">
        <v>132</v>
      </c>
      <c r="CV109" s="2" t="s">
        <v>132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176</v>
      </c>
      <c r="DG109" s="2" t="s">
        <v>1139</v>
      </c>
      <c r="DH109" s="2" t="s">
        <v>1463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176</v>
      </c>
      <c r="EE109" s="2" t="s">
        <v>1185</v>
      </c>
      <c r="EF109" s="2" t="s">
        <v>1597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176</v>
      </c>
      <c r="EQ109" s="2" t="s">
        <v>1715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176</v>
      </c>
      <c r="FC109" s="2" t="s">
        <v>1139</v>
      </c>
      <c r="FD109" s="2" t="s">
        <v>1716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172</v>
      </c>
      <c r="FN109" s="2" t="s">
        <v>176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176</v>
      </c>
      <c r="GA109" s="2" t="s">
        <v>1291</v>
      </c>
      <c r="GB109" s="2" t="s">
        <v>1717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176</v>
      </c>
      <c r="GM109" s="2" t="s">
        <v>1578</v>
      </c>
      <c r="GN109" s="2" t="s">
        <v>1718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172</v>
      </c>
      <c r="HJ109" s="2" t="s">
        <v>176</v>
      </c>
      <c r="HK109" s="2" t="s">
        <v>132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176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172</v>
      </c>
      <c r="KP109" s="2" t="s">
        <v>176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176</v>
      </c>
      <c r="MM109" s="2" t="s">
        <v>1719</v>
      </c>
      <c r="MN109" s="2" t="s">
        <v>1720</v>
      </c>
      <c r="MO109" s="2" t="s">
        <v>143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176</v>
      </c>
      <c r="MY109" s="2" t="s">
        <v>132</v>
      </c>
      <c r="MZ109" s="2" t="s">
        <v>132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176</v>
      </c>
      <c r="OI109" s="2" t="s">
        <v>132</v>
      </c>
      <c r="OJ109" s="2" t="s">
        <v>132</v>
      </c>
      <c r="OK109" s="2" t="s">
        <v>143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176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176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172</v>
      </c>
      <c r="PR109" s="2" t="s">
        <v>176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172</v>
      </c>
      <c r="QP109" s="2" t="s">
        <v>176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172</v>
      </c>
      <c r="RB109" s="2" t="s">
        <v>176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165</v>
      </c>
      <c r="RN109" s="2" t="s">
        <v>176</v>
      </c>
      <c r="RO109" s="2" t="s">
        <v>132</v>
      </c>
      <c r="RP109" s="2" t="s">
        <v>132</v>
      </c>
      <c r="RQ109" s="2" t="s">
        <v>143</v>
      </c>
      <c r="RR109" s="2" t="s">
        <v>132</v>
      </c>
    </row>
    <row r="110">
      <c r="A110" s="2" t="s">
        <v>1721</v>
      </c>
      <c r="B110" s="2" t="s">
        <v>121</v>
      </c>
      <c r="C110" s="2" t="s">
        <v>122</v>
      </c>
      <c r="D110" s="2" t="s">
        <v>958</v>
      </c>
      <c r="E110" s="2" t="s">
        <v>959</v>
      </c>
      <c r="F110" s="2" t="s">
        <v>1722</v>
      </c>
      <c r="G110" s="2" t="s">
        <v>132</v>
      </c>
      <c r="H110" s="2" t="s">
        <v>132</v>
      </c>
      <c r="I110" s="2" t="s">
        <v>1709</v>
      </c>
      <c r="J110" s="2" t="s">
        <v>127</v>
      </c>
      <c r="K110" s="2" t="s">
        <v>1165</v>
      </c>
      <c r="L110" s="3">
        <v>26.4</v>
      </c>
      <c r="M110" s="3">
        <v>27.72</v>
      </c>
      <c r="N110" s="3">
        <v>54.99</v>
      </c>
      <c r="O110" s="2" t="s">
        <v>657</v>
      </c>
      <c r="P110" s="2" t="s">
        <v>1723</v>
      </c>
      <c r="Q110" s="2" t="s">
        <v>131</v>
      </c>
      <c r="R110" s="2" t="s">
        <v>132</v>
      </c>
      <c r="S110" s="2" t="s">
        <v>1724</v>
      </c>
      <c r="T110" s="2" t="s">
        <v>132</v>
      </c>
      <c r="U110" s="2" t="s">
        <v>395</v>
      </c>
      <c r="V110" s="2" t="s">
        <v>824</v>
      </c>
      <c r="W110" s="2" t="s">
        <v>136</v>
      </c>
      <c r="X110" s="2" t="s">
        <v>132</v>
      </c>
      <c r="Y110" s="2" t="s">
        <v>783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176</v>
      </c>
      <c r="BW110" s="2" t="s">
        <v>132</v>
      </c>
      <c r="BX110" s="2" t="s">
        <v>1456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176</v>
      </c>
      <c r="CI110" s="2" t="s">
        <v>1725</v>
      </c>
      <c r="CJ110" s="2" t="s">
        <v>1726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176</v>
      </c>
      <c r="CU110" s="2" t="s">
        <v>788</v>
      </c>
      <c r="CV110" s="2" t="s">
        <v>1727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176</v>
      </c>
      <c r="DG110" s="2" t="s">
        <v>790</v>
      </c>
      <c r="DH110" s="2" t="s">
        <v>1728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176</v>
      </c>
      <c r="DS110" s="2" t="s">
        <v>792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176</v>
      </c>
      <c r="EE110" s="2" t="s">
        <v>1651</v>
      </c>
      <c r="EF110" s="2" t="s">
        <v>1729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176</v>
      </c>
      <c r="EQ110" s="2" t="s">
        <v>1730</v>
      </c>
      <c r="ER110" s="2" t="s">
        <v>1586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176</v>
      </c>
      <c r="FC110" s="2" t="s">
        <v>1731</v>
      </c>
      <c r="FD110" s="2" t="s">
        <v>1732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172</v>
      </c>
      <c r="FN110" s="2" t="s">
        <v>176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176</v>
      </c>
      <c r="GA110" s="2" t="s">
        <v>1291</v>
      </c>
      <c r="GB110" s="2" t="s">
        <v>573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176</v>
      </c>
      <c r="GM110" s="2" t="s">
        <v>1140</v>
      </c>
      <c r="GN110" s="2" t="s">
        <v>1733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176</v>
      </c>
      <c r="HK110" s="2" t="s">
        <v>804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176</v>
      </c>
      <c r="HW110" s="2" t="s">
        <v>132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172</v>
      </c>
      <c r="IH110" s="2" t="s">
        <v>176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338</v>
      </c>
      <c r="JT110" s="2" t="s">
        <v>571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176</v>
      </c>
      <c r="KQ110" s="2" t="s">
        <v>1734</v>
      </c>
      <c r="KR110" s="2" t="s">
        <v>1735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129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176</v>
      </c>
      <c r="MM110" s="2" t="s">
        <v>1727</v>
      </c>
      <c r="MN110" s="2" t="s">
        <v>1736</v>
      </c>
      <c r="MO110" s="2" t="s">
        <v>143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176</v>
      </c>
      <c r="MY110" s="2" t="s">
        <v>132</v>
      </c>
      <c r="MZ110" s="2" t="s">
        <v>132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176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172</v>
      </c>
      <c r="OT110" s="2" t="s">
        <v>176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172</v>
      </c>
      <c r="PF110" s="2" t="s">
        <v>176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172</v>
      </c>
      <c r="PR110" s="2" t="s">
        <v>176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176</v>
      </c>
      <c r="QQ110" s="2" t="s">
        <v>815</v>
      </c>
      <c r="QR110" s="2" t="s">
        <v>1579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172</v>
      </c>
      <c r="RB110" s="2" t="s">
        <v>176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176</v>
      </c>
      <c r="RO110" s="2" t="s">
        <v>1184</v>
      </c>
      <c r="RP110" s="2" t="s">
        <v>1185</v>
      </c>
      <c r="RQ110" s="2" t="s">
        <v>143</v>
      </c>
      <c r="RR110" s="2" t="s">
        <v>132</v>
      </c>
    </row>
    <row r="111">
      <c r="A111" s="2" t="s">
        <v>1737</v>
      </c>
      <c r="B111" s="2" t="s">
        <v>121</v>
      </c>
      <c r="C111" s="2" t="s">
        <v>122</v>
      </c>
      <c r="D111" s="2" t="s">
        <v>958</v>
      </c>
      <c r="E111" s="2" t="s">
        <v>959</v>
      </c>
      <c r="F111" s="2" t="s">
        <v>1738</v>
      </c>
      <c r="G111" s="2" t="s">
        <v>1738</v>
      </c>
      <c r="H111" s="2" t="s">
        <v>1738</v>
      </c>
      <c r="I111" s="2" t="s">
        <v>1739</v>
      </c>
      <c r="J111" s="2" t="s">
        <v>127</v>
      </c>
      <c r="K111" s="2" t="s">
        <v>313</v>
      </c>
      <c r="L111" s="3">
        <v>33.6</v>
      </c>
      <c r="M111" s="3">
        <v>35.27</v>
      </c>
      <c r="N111" s="3">
        <v>69.99</v>
      </c>
      <c r="O111" s="2" t="s">
        <v>657</v>
      </c>
      <c r="P111" s="2" t="s">
        <v>621</v>
      </c>
      <c r="Q111" s="2" t="s">
        <v>131</v>
      </c>
      <c r="R111" s="2" t="s">
        <v>132</v>
      </c>
      <c r="S111" s="2" t="s">
        <v>1740</v>
      </c>
      <c r="T111" s="2" t="s">
        <v>132</v>
      </c>
      <c r="U111" s="2" t="s">
        <v>395</v>
      </c>
      <c r="V111" s="2" t="s">
        <v>1019</v>
      </c>
      <c r="W111" s="2" t="s">
        <v>246</v>
      </c>
      <c r="X111" s="2" t="s">
        <v>132</v>
      </c>
      <c r="Y111" s="2" t="s">
        <v>783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176</v>
      </c>
      <c r="BW111" s="2" t="s">
        <v>132</v>
      </c>
      <c r="BX111" s="2" t="s">
        <v>1646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176</v>
      </c>
      <c r="CI111" s="2" t="s">
        <v>1725</v>
      </c>
      <c r="CJ111" s="2" t="s">
        <v>1741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176</v>
      </c>
      <c r="CU111" s="2" t="s">
        <v>788</v>
      </c>
      <c r="CV111" s="2" t="s">
        <v>1742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176</v>
      </c>
      <c r="DG111" s="2" t="s">
        <v>790</v>
      </c>
      <c r="DH111" s="2" t="s">
        <v>1743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176</v>
      </c>
      <c r="DS111" s="2" t="s">
        <v>1024</v>
      </c>
      <c r="DT111" s="2" t="s">
        <v>1309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176</v>
      </c>
      <c r="EE111" s="2" t="s">
        <v>1651</v>
      </c>
      <c r="EF111" s="2" t="s">
        <v>1744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176</v>
      </c>
      <c r="EQ111" s="2" t="s">
        <v>1745</v>
      </c>
      <c r="ER111" s="2" t="s">
        <v>1746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176</v>
      </c>
      <c r="FC111" s="2" t="s">
        <v>1731</v>
      </c>
      <c r="FD111" s="2" t="s">
        <v>795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172</v>
      </c>
      <c r="FN111" s="2" t="s">
        <v>176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176</v>
      </c>
      <c r="GA111" s="2" t="s">
        <v>799</v>
      </c>
      <c r="GB111" s="2" t="s">
        <v>1572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176</v>
      </c>
      <c r="GM111" s="2" t="s">
        <v>1140</v>
      </c>
      <c r="GN111" s="2" t="s">
        <v>1459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172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172</v>
      </c>
      <c r="HJ111" s="2" t="s">
        <v>176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176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172</v>
      </c>
      <c r="IH111" s="2" t="s">
        <v>176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172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172</v>
      </c>
      <c r="JR111" s="2" t="s">
        <v>176</v>
      </c>
      <c r="JS111" s="2" t="s">
        <v>1747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176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176</v>
      </c>
      <c r="KQ111" s="2" t="s">
        <v>815</v>
      </c>
      <c r="KR111" s="2" t="s">
        <v>1594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176</v>
      </c>
      <c r="MM111" s="2" t="s">
        <v>1748</v>
      </c>
      <c r="MN111" s="2" t="s">
        <v>1749</v>
      </c>
      <c r="MO111" s="2" t="s">
        <v>143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176</v>
      </c>
      <c r="MY111" s="2" t="s">
        <v>132</v>
      </c>
      <c r="MZ111" s="2" t="s">
        <v>132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143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172</v>
      </c>
      <c r="OT111" s="2" t="s">
        <v>176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172</v>
      </c>
      <c r="PF111" s="2" t="s">
        <v>176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172</v>
      </c>
      <c r="PR111" s="2" t="s">
        <v>176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176</v>
      </c>
      <c r="QQ111" s="2" t="s">
        <v>815</v>
      </c>
      <c r="QR111" s="2" t="s">
        <v>1750</v>
      </c>
      <c r="QS111" s="2" t="s">
        <v>143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172</v>
      </c>
      <c r="RB111" s="2" t="s">
        <v>176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176</v>
      </c>
      <c r="RO111" s="2" t="s">
        <v>1751</v>
      </c>
      <c r="RP111" s="2" t="s">
        <v>1752</v>
      </c>
      <c r="RQ111" s="2" t="s">
        <v>143</v>
      </c>
      <c r="RR111" s="2" t="s">
        <v>132</v>
      </c>
    </row>
    <row r="112">
      <c r="A112" s="2" t="s">
        <v>1753</v>
      </c>
      <c r="B112" s="2" t="s">
        <v>121</v>
      </c>
      <c r="C112" s="2" t="s">
        <v>122</v>
      </c>
      <c r="D112" s="2" t="s">
        <v>958</v>
      </c>
      <c r="E112" s="2" t="s">
        <v>959</v>
      </c>
      <c r="F112" s="2" t="s">
        <v>1754</v>
      </c>
      <c r="G112" s="2" t="s">
        <v>1754</v>
      </c>
      <c r="H112" s="2" t="s">
        <v>1754</v>
      </c>
      <c r="I112" s="2" t="s">
        <v>1755</v>
      </c>
      <c r="J112" s="2" t="s">
        <v>127</v>
      </c>
      <c r="K112" s="2" t="s">
        <v>1150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1367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395</v>
      </c>
      <c r="V112" s="2" t="s">
        <v>846</v>
      </c>
      <c r="W112" s="2" t="s">
        <v>136</v>
      </c>
      <c r="X112" s="2" t="s">
        <v>435</v>
      </c>
      <c r="Y112" s="2" t="s">
        <v>1701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176</v>
      </c>
      <c r="DG112" s="2" t="s">
        <v>1701</v>
      </c>
      <c r="DH112" s="2" t="s">
        <v>752</v>
      </c>
      <c r="DI112" s="2" t="s">
        <v>143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753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176</v>
      </c>
      <c r="JS112" s="2" t="s">
        <v>427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1756</v>
      </c>
      <c r="B113" s="2" t="s">
        <v>121</v>
      </c>
      <c r="C113" s="2" t="s">
        <v>122</v>
      </c>
      <c r="D113" s="2" t="s">
        <v>958</v>
      </c>
      <c r="E113" s="2" t="s">
        <v>708</v>
      </c>
      <c r="F113" s="2" t="s">
        <v>1757</v>
      </c>
      <c r="G113" s="2" t="s">
        <v>1757</v>
      </c>
      <c r="H113" s="2" t="s">
        <v>1757</v>
      </c>
      <c r="I113" s="2" t="s">
        <v>1758</v>
      </c>
      <c r="J113" s="2" t="s">
        <v>127</v>
      </c>
      <c r="K113" s="2" t="s">
        <v>393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347</v>
      </c>
      <c r="Q113" s="2" t="s">
        <v>131</v>
      </c>
      <c r="R113" s="2" t="s">
        <v>132</v>
      </c>
      <c r="S113" s="2" t="s">
        <v>1759</v>
      </c>
      <c r="T113" s="2" t="s">
        <v>132</v>
      </c>
      <c r="U113" s="2" t="s">
        <v>1388</v>
      </c>
      <c r="V113" s="2" t="s">
        <v>846</v>
      </c>
      <c r="W113" s="2" t="s">
        <v>245</v>
      </c>
      <c r="X113" s="2" t="s">
        <v>132</v>
      </c>
      <c r="Y113" s="2" t="s">
        <v>1760</v>
      </c>
      <c r="Z113" s="4">
        <v>122</v>
      </c>
      <c r="AA113" s="4">
        <f>=ROUNDDOWN(24.4,0)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56</v>
      </c>
      <c r="AQ113" s="8">
        <v>4879.11</v>
      </c>
      <c r="AR113" s="4"/>
      <c r="AS113" s="8"/>
      <c r="AT113" s="7"/>
      <c r="AU113" s="7"/>
      <c r="AV113" s="4">
        <v>56</v>
      </c>
      <c r="AW113" s="8">
        <v>4879.11</v>
      </c>
      <c r="AX113" s="4"/>
      <c r="AY113" s="8"/>
      <c r="AZ113" s="7"/>
      <c r="BA113" s="7"/>
      <c r="BB113" s="7">
        <v>1</v>
      </c>
      <c r="BC113" s="4">
        <v>56</v>
      </c>
      <c r="BD113" s="8">
        <v>4879.11</v>
      </c>
      <c r="BE113" s="4"/>
      <c r="BF113" s="8"/>
      <c r="BG113" s="7"/>
      <c r="BH113" s="7"/>
      <c r="BI113" s="7">
        <v>1</v>
      </c>
      <c r="BJ113" s="4">
        <v>56</v>
      </c>
      <c r="BK113" s="8">
        <v>4879.11</v>
      </c>
      <c r="BL113" s="2" t="s">
        <v>1761</v>
      </c>
      <c r="BM113" s="7">
        <v>1</v>
      </c>
      <c r="BN113" s="7">
        <v>1</v>
      </c>
      <c r="BO113" s="4">
        <v>14</v>
      </c>
      <c r="BP113" s="8">
        <v>1224.02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1281</v>
      </c>
      <c r="BY113" s="2" t="s">
        <v>143</v>
      </c>
      <c r="BZ113" s="2" t="s">
        <v>132</v>
      </c>
      <c r="CA113" s="4">
        <v>9</v>
      </c>
      <c r="CB113" s="8">
        <v>649.57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319</v>
      </c>
      <c r="CJ113" s="2" t="s">
        <v>1729</v>
      </c>
      <c r="CK113" s="2" t="s">
        <v>143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129</v>
      </c>
      <c r="CU113" s="2" t="s">
        <v>319</v>
      </c>
      <c r="CV113" s="2" t="s">
        <v>1762</v>
      </c>
      <c r="CW113" s="2" t="s">
        <v>143</v>
      </c>
      <c r="CX113" s="2" t="s">
        <v>132</v>
      </c>
      <c r="CY113" s="4">
        <v>2</v>
      </c>
      <c r="CZ113" s="8">
        <v>198.64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322</v>
      </c>
      <c r="DH113" s="2" t="s">
        <v>1763</v>
      </c>
      <c r="DI113" s="2" t="s">
        <v>143</v>
      </c>
      <c r="DJ113" s="2" t="s">
        <v>132</v>
      </c>
      <c r="DK113" s="4">
        <v>10</v>
      </c>
      <c r="DL113" s="8">
        <v>988.2</v>
      </c>
      <c r="DM113" s="4"/>
      <c r="DN113" s="8"/>
      <c r="DO113" s="7"/>
      <c r="DP113" s="7"/>
      <c r="DQ113" s="2" t="s">
        <v>141</v>
      </c>
      <c r="DR113" s="2" t="s">
        <v>129</v>
      </c>
      <c r="DS113" s="2" t="s">
        <v>792</v>
      </c>
      <c r="DT113" s="2" t="s">
        <v>1657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1185</v>
      </c>
      <c r="EF113" s="2" t="s">
        <v>1764</v>
      </c>
      <c r="EG113" s="2" t="s">
        <v>178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1765</v>
      </c>
      <c r="ER113" s="2" t="s">
        <v>1729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129</v>
      </c>
      <c r="FC113" s="2" t="s">
        <v>322</v>
      </c>
      <c r="FD113" s="2" t="s">
        <v>1729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850</v>
      </c>
      <c r="FP113" s="2" t="s">
        <v>1766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129</v>
      </c>
      <c r="GA113" s="2" t="s">
        <v>799</v>
      </c>
      <c r="GB113" s="2" t="s">
        <v>1767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176</v>
      </c>
      <c r="GM113" s="2" t="s">
        <v>1573</v>
      </c>
      <c r="GN113" s="2" t="s">
        <v>1655</v>
      </c>
      <c r="GO113" s="2" t="s">
        <v>143</v>
      </c>
      <c r="GP113" s="2" t="s">
        <v>132</v>
      </c>
      <c r="GQ113" s="4">
        <v>2</v>
      </c>
      <c r="GR113" s="8">
        <v>160</v>
      </c>
      <c r="GS113" s="4"/>
      <c r="GT113" s="8"/>
      <c r="GU113" s="7"/>
      <c r="GV113" s="7"/>
      <c r="GW113" s="2" t="s">
        <v>141</v>
      </c>
      <c r="GX113" s="2" t="s">
        <v>129</v>
      </c>
      <c r="GY113" s="2" t="s">
        <v>332</v>
      </c>
      <c r="GZ113" s="2" t="s">
        <v>742</v>
      </c>
      <c r="HA113" s="2" t="s">
        <v>143</v>
      </c>
      <c r="HB113" s="2" t="s">
        <v>132</v>
      </c>
      <c r="HC113" s="4">
        <v>12</v>
      </c>
      <c r="HD113" s="8">
        <v>1036.68</v>
      </c>
      <c r="HE113" s="4"/>
      <c r="HF113" s="8"/>
      <c r="HG113" s="7"/>
      <c r="HH113" s="7"/>
      <c r="HI113" s="2" t="s">
        <v>141</v>
      </c>
      <c r="HJ113" s="2" t="s">
        <v>129</v>
      </c>
      <c r="HK113" s="2" t="s">
        <v>1030</v>
      </c>
      <c r="HL113" s="2" t="s">
        <v>637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165</v>
      </c>
      <c r="IH113" s="2" t="s">
        <v>129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337</v>
      </c>
      <c r="IV113" s="2" t="s">
        <v>1768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167</v>
      </c>
      <c r="JH113" s="2" t="s">
        <v>132</v>
      </c>
      <c r="JI113" s="2" t="s">
        <v>143</v>
      </c>
      <c r="JJ113" s="2" t="s">
        <v>132</v>
      </c>
      <c r="JK113" s="4">
        <v>4</v>
      </c>
      <c r="JL113" s="8">
        <v>345.56</v>
      </c>
      <c r="JM113" s="4"/>
      <c r="JN113" s="8"/>
      <c r="JO113" s="7"/>
      <c r="JP113" s="7"/>
      <c r="JQ113" s="2" t="s">
        <v>141</v>
      </c>
      <c r="JR113" s="2" t="s">
        <v>129</v>
      </c>
      <c r="JS113" s="2" t="s">
        <v>338</v>
      </c>
      <c r="JT113" s="2" t="s">
        <v>1657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1306</v>
      </c>
      <c r="KF113" s="2" t="s">
        <v>1363</v>
      </c>
      <c r="KG113" s="2" t="s">
        <v>143</v>
      </c>
      <c r="KH113" s="2" t="s">
        <v>132</v>
      </c>
      <c r="KI113" s="4">
        <v>1</v>
      </c>
      <c r="KJ113" s="8">
        <v>80</v>
      </c>
      <c r="KK113" s="4"/>
      <c r="KL113" s="8"/>
      <c r="KM113" s="7"/>
      <c r="KN113" s="7"/>
      <c r="KO113" s="2" t="s">
        <v>141</v>
      </c>
      <c r="KP113" s="2" t="s">
        <v>129</v>
      </c>
      <c r="KQ113" s="2" t="s">
        <v>1402</v>
      </c>
      <c r="KR113" s="2" t="s">
        <v>1025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141</v>
      </c>
      <c r="LN113" s="2" t="s">
        <v>129</v>
      </c>
      <c r="LO113" s="2" t="s">
        <v>270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173</v>
      </c>
      <c r="MM113" s="2" t="s">
        <v>1029</v>
      </c>
      <c r="MN113" s="2" t="s">
        <v>1769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129</v>
      </c>
      <c r="MY113" s="2" t="s">
        <v>132</v>
      </c>
      <c r="MZ113" s="2" t="s">
        <v>132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172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129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172</v>
      </c>
      <c r="OT113" s="2" t="s">
        <v>176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165</v>
      </c>
      <c r="PF113" s="2" t="s">
        <v>129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176</v>
      </c>
      <c r="PS113" s="2" t="s">
        <v>212</v>
      </c>
      <c r="PT113" s="2" t="s">
        <v>1770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176</v>
      </c>
      <c r="QQ113" s="2" t="s">
        <v>815</v>
      </c>
      <c r="QR113" s="2" t="s">
        <v>1771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172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178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176</v>
      </c>
      <c r="RO113" s="2" t="s">
        <v>1184</v>
      </c>
      <c r="RP113" s="2" t="s">
        <v>1752</v>
      </c>
      <c r="RQ113" s="2" t="s">
        <v>143</v>
      </c>
      <c r="RR113" s="2" t="s">
        <v>132</v>
      </c>
    </row>
    <row r="114">
      <c r="A114" s="2" t="s">
        <v>1772</v>
      </c>
      <c r="B114" s="2" t="s">
        <v>121</v>
      </c>
      <c r="C114" s="2" t="s">
        <v>122</v>
      </c>
      <c r="D114" s="2" t="s">
        <v>958</v>
      </c>
      <c r="E114" s="2" t="s">
        <v>708</v>
      </c>
      <c r="F114" s="2" t="s">
        <v>1773</v>
      </c>
      <c r="G114" s="2" t="s">
        <v>1773</v>
      </c>
      <c r="H114" s="2" t="s">
        <v>1773</v>
      </c>
      <c r="I114" s="2" t="s">
        <v>1774</v>
      </c>
      <c r="J114" s="2" t="s">
        <v>127</v>
      </c>
      <c r="K114" s="2" t="s">
        <v>1775</v>
      </c>
      <c r="L114" s="3">
        <v>14</v>
      </c>
      <c r="M114" s="3">
        <v>14.7</v>
      </c>
      <c r="N114" s="3">
        <v>34.99</v>
      </c>
      <c r="O114" s="2" t="s">
        <v>129</v>
      </c>
      <c r="P114" s="2" t="s">
        <v>347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395</v>
      </c>
      <c r="V114" s="2" t="s">
        <v>887</v>
      </c>
      <c r="W114" s="2" t="s">
        <v>1776</v>
      </c>
      <c r="X114" s="2" t="s">
        <v>485</v>
      </c>
      <c r="Y114" s="2" t="s">
        <v>1412</v>
      </c>
      <c r="Z114" s="4">
        <v>193</v>
      </c>
      <c r="AA114" s="4">
        <f>=ROUNDDOWN(38.6,0)</f>
      </c>
      <c r="AB114" s="5">
        <v>5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59</v>
      </c>
      <c r="AQ114" s="8">
        <v>1087.59</v>
      </c>
      <c r="AR114" s="4"/>
      <c r="AS114" s="8"/>
      <c r="AT114" s="7"/>
      <c r="AU114" s="7"/>
      <c r="AV114" s="4">
        <v>59</v>
      </c>
      <c r="AW114" s="8">
        <v>1087.59</v>
      </c>
      <c r="AX114" s="4"/>
      <c r="AY114" s="8"/>
      <c r="AZ114" s="7"/>
      <c r="BA114" s="7"/>
      <c r="BB114" s="7">
        <v>1</v>
      </c>
      <c r="BC114" s="4">
        <v>121</v>
      </c>
      <c r="BD114" s="8">
        <v>2170.88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0.501</v>
      </c>
      <c r="BJ114" s="4">
        <v>59</v>
      </c>
      <c r="BK114" s="8">
        <v>1087.59</v>
      </c>
      <c r="BL114" s="2" t="s">
        <v>1777</v>
      </c>
      <c r="BM114" s="7">
        <v>1</v>
      </c>
      <c r="BN114" s="7">
        <v>1</v>
      </c>
      <c r="BO114" s="4">
        <v>45</v>
      </c>
      <c r="BP114" s="8">
        <v>724.5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1359</v>
      </c>
      <c r="BY114" s="2" t="s">
        <v>143</v>
      </c>
      <c r="BZ114" s="2" t="s">
        <v>132</v>
      </c>
      <c r="CA114" s="4">
        <v>3</v>
      </c>
      <c r="CB114" s="8">
        <v>41.9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1414</v>
      </c>
      <c r="CJ114" s="2" t="s">
        <v>939</v>
      </c>
      <c r="CK114" s="2" t="s">
        <v>143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141</v>
      </c>
      <c r="CT114" s="2" t="s">
        <v>129</v>
      </c>
      <c r="CU114" s="2" t="s">
        <v>922</v>
      </c>
      <c r="CV114" s="2" t="s">
        <v>132</v>
      </c>
      <c r="CW114" s="2" t="s">
        <v>143</v>
      </c>
      <c r="CX114" s="2" t="s">
        <v>132</v>
      </c>
      <c r="CY114" s="4">
        <v>2</v>
      </c>
      <c r="CZ114" s="8">
        <v>37.32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1211</v>
      </c>
      <c r="DH114" s="2" t="s">
        <v>1504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172</v>
      </c>
      <c r="DR114" s="2" t="s">
        <v>129</v>
      </c>
      <c r="DS114" s="2" t="s">
        <v>132</v>
      </c>
      <c r="DT114" s="2" t="s">
        <v>132</v>
      </c>
      <c r="DU114" s="2" t="s">
        <v>143</v>
      </c>
      <c r="DV114" s="2" t="s">
        <v>132</v>
      </c>
      <c r="DW114" s="4">
        <v>1</v>
      </c>
      <c r="DX114" s="8">
        <v>16.46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926</v>
      </c>
      <c r="EF114" s="2" t="s">
        <v>1488</v>
      </c>
      <c r="EG114" s="2" t="s">
        <v>143</v>
      </c>
      <c r="EH114" s="2" t="s">
        <v>132</v>
      </c>
      <c r="EI114" s="4">
        <v>1</v>
      </c>
      <c r="EJ114" s="8">
        <v>16.17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940</v>
      </c>
      <c r="ER114" s="2" t="s">
        <v>235</v>
      </c>
      <c r="ES114" s="2" t="s">
        <v>143</v>
      </c>
      <c r="ET114" s="2" t="s">
        <v>132</v>
      </c>
      <c r="EU114" s="4">
        <v>7</v>
      </c>
      <c r="EV114" s="8">
        <v>251.24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1211</v>
      </c>
      <c r="FD114" s="2" t="s">
        <v>1426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164</v>
      </c>
      <c r="FN114" s="2" t="s">
        <v>129</v>
      </c>
      <c r="FO114" s="2" t="s">
        <v>132</v>
      </c>
      <c r="FP114" s="2" t="s">
        <v>132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141</v>
      </c>
      <c r="FZ114" s="2" t="s">
        <v>129</v>
      </c>
      <c r="GA114" s="2" t="s">
        <v>954</v>
      </c>
      <c r="GB114" s="2" t="s">
        <v>132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164</v>
      </c>
      <c r="GL114" s="2" t="s">
        <v>129</v>
      </c>
      <c r="GM114" s="2" t="s">
        <v>132</v>
      </c>
      <c r="GN114" s="2" t="s">
        <v>132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172</v>
      </c>
      <c r="GX114" s="2" t="s">
        <v>129</v>
      </c>
      <c r="GY114" s="2" t="s">
        <v>132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172</v>
      </c>
      <c r="HJ114" s="2" t="s">
        <v>129</v>
      </c>
      <c r="HK114" s="2" t="s">
        <v>132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165</v>
      </c>
      <c r="IH114" s="2" t="s">
        <v>129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166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167</v>
      </c>
      <c r="JH114" s="2" t="s">
        <v>1441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165</v>
      </c>
      <c r="JR114" s="2" t="s">
        <v>129</v>
      </c>
      <c r="JS114" s="2" t="s">
        <v>132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172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172</v>
      </c>
      <c r="OH114" s="2" t="s">
        <v>129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129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129</v>
      </c>
      <c r="PS114" s="2" t="s">
        <v>132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172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172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178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176</v>
      </c>
      <c r="RO114" s="2" t="s">
        <v>1219</v>
      </c>
      <c r="RP114" s="2" t="s">
        <v>132</v>
      </c>
      <c r="RQ114" s="2" t="s">
        <v>143</v>
      </c>
      <c r="RR114" s="2" t="s">
        <v>132</v>
      </c>
    </row>
    <row r="115">
      <c r="A115" s="2" t="s">
        <v>1778</v>
      </c>
      <c r="B115" s="2" t="s">
        <v>121</v>
      </c>
      <c r="C115" s="2" t="s">
        <v>122</v>
      </c>
      <c r="D115" s="2" t="s">
        <v>958</v>
      </c>
      <c r="E115" s="2" t="s">
        <v>708</v>
      </c>
      <c r="F115" s="2" t="s">
        <v>1773</v>
      </c>
      <c r="G115" s="2" t="s">
        <v>1773</v>
      </c>
      <c r="H115" s="2" t="s">
        <v>1773</v>
      </c>
      <c r="I115" s="2" t="s">
        <v>1779</v>
      </c>
      <c r="J115" s="2" t="s">
        <v>127</v>
      </c>
      <c r="K115" s="2" t="s">
        <v>1780</v>
      </c>
      <c r="L115" s="3">
        <v>14</v>
      </c>
      <c r="M115" s="3">
        <v>14.7</v>
      </c>
      <c r="N115" s="3">
        <v>34.99</v>
      </c>
      <c r="O115" s="2" t="s">
        <v>129</v>
      </c>
      <c r="P115" s="2" t="s">
        <v>921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395</v>
      </c>
      <c r="V115" s="2" t="s">
        <v>887</v>
      </c>
      <c r="W115" s="2" t="s">
        <v>1781</v>
      </c>
      <c r="X115" s="2" t="s">
        <v>136</v>
      </c>
      <c r="Y115" s="2" t="s">
        <v>1412</v>
      </c>
      <c r="Z115" s="4">
        <v>107</v>
      </c>
      <c r="AA115" s="4">
        <f>=ROUNDDOWN(82.3076923076923,0)</f>
      </c>
      <c r="AB115" s="5">
        <v>1.3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15</v>
      </c>
      <c r="AQ115" s="8">
        <v>277.88</v>
      </c>
      <c r="AR115" s="4"/>
      <c r="AS115" s="8"/>
      <c r="AT115" s="7"/>
      <c r="AU115" s="7"/>
      <c r="AV115" s="4">
        <v>15</v>
      </c>
      <c r="AW115" s="8">
        <v>277.88</v>
      </c>
      <c r="AX115" s="4"/>
      <c r="AY115" s="8"/>
      <c r="AZ115" s="7"/>
      <c r="BA115" s="7"/>
      <c r="BB115" s="7">
        <v>1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0.128</v>
      </c>
      <c r="BJ115" s="4">
        <v>15</v>
      </c>
      <c r="BK115" s="8">
        <v>277.88</v>
      </c>
      <c r="BL115" s="2" t="s">
        <v>1782</v>
      </c>
      <c r="BM115" s="7">
        <v>1</v>
      </c>
      <c r="BN115" s="7">
        <v>1</v>
      </c>
      <c r="BO115" s="4">
        <v>12</v>
      </c>
      <c r="BP115" s="8">
        <v>193.2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1359</v>
      </c>
      <c r="BY115" s="2" t="s">
        <v>143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141</v>
      </c>
      <c r="CH115" s="2" t="s">
        <v>129</v>
      </c>
      <c r="CI115" s="2" t="s">
        <v>1414</v>
      </c>
      <c r="CJ115" s="2" t="s">
        <v>132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129</v>
      </c>
      <c r="CU115" s="2" t="s">
        <v>922</v>
      </c>
      <c r="CV115" s="2" t="s">
        <v>132</v>
      </c>
      <c r="CW115" s="2" t="s">
        <v>143</v>
      </c>
      <c r="CX115" s="2" t="s">
        <v>132</v>
      </c>
      <c r="CY115" s="4">
        <v>1</v>
      </c>
      <c r="CZ115" s="8">
        <v>14.7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1211</v>
      </c>
      <c r="DH115" s="2" t="s">
        <v>1783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172</v>
      </c>
      <c r="DR115" s="2" t="s">
        <v>129</v>
      </c>
      <c r="DS115" s="2" t="s">
        <v>132</v>
      </c>
      <c r="DT115" s="2" t="s">
        <v>132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141</v>
      </c>
      <c r="ED115" s="2" t="s">
        <v>129</v>
      </c>
      <c r="EE115" s="2" t="s">
        <v>926</v>
      </c>
      <c r="EF115" s="2" t="s">
        <v>132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129</v>
      </c>
      <c r="EQ115" s="2" t="s">
        <v>940</v>
      </c>
      <c r="ER115" s="2" t="s">
        <v>132</v>
      </c>
      <c r="ES115" s="2" t="s">
        <v>143</v>
      </c>
      <c r="ET115" s="2" t="s">
        <v>132</v>
      </c>
      <c r="EU115" s="4">
        <v>2</v>
      </c>
      <c r="EV115" s="8">
        <v>69.98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1211</v>
      </c>
      <c r="FD115" s="2" t="s">
        <v>1489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164</v>
      </c>
      <c r="FN115" s="2" t="s">
        <v>129</v>
      </c>
      <c r="FO115" s="2" t="s">
        <v>132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129</v>
      </c>
      <c r="GA115" s="2" t="s">
        <v>954</v>
      </c>
      <c r="GB115" s="2" t="s">
        <v>1784</v>
      </c>
      <c r="GC115" s="2" t="s">
        <v>143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164</v>
      </c>
      <c r="GL115" s="2" t="s">
        <v>129</v>
      </c>
      <c r="GM115" s="2" t="s">
        <v>132</v>
      </c>
      <c r="GN115" s="2" t="s">
        <v>132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172</v>
      </c>
      <c r="GX115" s="2" t="s">
        <v>129</v>
      </c>
      <c r="GY115" s="2" t="s">
        <v>132</v>
      </c>
      <c r="GZ115" s="2" t="s">
        <v>132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172</v>
      </c>
      <c r="HJ115" s="2" t="s">
        <v>129</v>
      </c>
      <c r="HK115" s="2" t="s">
        <v>132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165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166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167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165</v>
      </c>
      <c r="JR115" s="2" t="s">
        <v>129</v>
      </c>
      <c r="JS115" s="2" t="s">
        <v>132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129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172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172</v>
      </c>
      <c r="LB115" s="2" t="s">
        <v>129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129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129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129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129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172</v>
      </c>
      <c r="PR115" s="2" t="s">
        <v>129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172</v>
      </c>
      <c r="QD115" s="2" t="s">
        <v>129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172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178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176</v>
      </c>
      <c r="RO115" s="2" t="s">
        <v>1219</v>
      </c>
      <c r="RP115" s="2" t="s">
        <v>132</v>
      </c>
      <c r="RQ115" s="2" t="s">
        <v>143</v>
      </c>
      <c r="RR115" s="2" t="s">
        <v>132</v>
      </c>
    </row>
    <row r="116">
      <c r="A116" s="2" t="s">
        <v>1785</v>
      </c>
      <c r="B116" s="2" t="s">
        <v>121</v>
      </c>
      <c r="C116" s="2" t="s">
        <v>122</v>
      </c>
      <c r="D116" s="2" t="s">
        <v>958</v>
      </c>
      <c r="E116" s="2" t="s">
        <v>708</v>
      </c>
      <c r="F116" s="2" t="s">
        <v>1773</v>
      </c>
      <c r="G116" s="2" t="s">
        <v>1773</v>
      </c>
      <c r="H116" s="2" t="s">
        <v>1773</v>
      </c>
      <c r="I116" s="2" t="s">
        <v>1786</v>
      </c>
      <c r="J116" s="2" t="s">
        <v>127</v>
      </c>
      <c r="K116" s="2" t="s">
        <v>1787</v>
      </c>
      <c r="L116" s="3">
        <v>14</v>
      </c>
      <c r="M116" s="3">
        <v>14.7</v>
      </c>
      <c r="N116" s="3">
        <v>34.99</v>
      </c>
      <c r="O116" s="2" t="s">
        <v>129</v>
      </c>
      <c r="P116" s="2" t="s">
        <v>921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395</v>
      </c>
      <c r="V116" s="2" t="s">
        <v>887</v>
      </c>
      <c r="W116" s="2" t="s">
        <v>1781</v>
      </c>
      <c r="X116" s="2" t="s">
        <v>136</v>
      </c>
      <c r="Y116" s="2" t="s">
        <v>1412</v>
      </c>
      <c r="Z116" s="4">
        <v>87</v>
      </c>
      <c r="AA116" s="4">
        <f>=ROUNDDOWN(43.5,0)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16</v>
      </c>
      <c r="AQ116" s="8">
        <v>255.02</v>
      </c>
      <c r="AR116" s="4"/>
      <c r="AS116" s="8"/>
      <c r="AT116" s="7"/>
      <c r="AU116" s="7"/>
      <c r="AV116" s="4">
        <v>16</v>
      </c>
      <c r="AW116" s="8">
        <v>255.02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0.1175</v>
      </c>
      <c r="BJ116" s="4">
        <v>16</v>
      </c>
      <c r="BK116" s="8">
        <v>255.02</v>
      </c>
      <c r="BL116" s="2" t="s">
        <v>1788</v>
      </c>
      <c r="BM116" s="7">
        <v>1</v>
      </c>
      <c r="BN116" s="7">
        <v>1</v>
      </c>
      <c r="BO116" s="4">
        <v>11</v>
      </c>
      <c r="BP116" s="8">
        <v>177.1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1359</v>
      </c>
      <c r="BY116" s="2" t="s">
        <v>143</v>
      </c>
      <c r="BZ116" s="2" t="s">
        <v>132</v>
      </c>
      <c r="CA116" s="4">
        <v>1</v>
      </c>
      <c r="CB116" s="8">
        <v>14.7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1414</v>
      </c>
      <c r="CJ116" s="2" t="s">
        <v>939</v>
      </c>
      <c r="CK116" s="2" t="s">
        <v>143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129</v>
      </c>
      <c r="CU116" s="2" t="s">
        <v>922</v>
      </c>
      <c r="CV116" s="2" t="s">
        <v>132</v>
      </c>
      <c r="CW116" s="2" t="s">
        <v>143</v>
      </c>
      <c r="CX116" s="2" t="s">
        <v>132</v>
      </c>
      <c r="CY116" s="4">
        <v>1</v>
      </c>
      <c r="CZ116" s="8">
        <v>15.88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1211</v>
      </c>
      <c r="DH116" s="2" t="s">
        <v>1505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172</v>
      </c>
      <c r="DR116" s="2" t="s">
        <v>129</v>
      </c>
      <c r="DS116" s="2" t="s">
        <v>132</v>
      </c>
      <c r="DT116" s="2" t="s">
        <v>132</v>
      </c>
      <c r="DU116" s="2" t="s">
        <v>143</v>
      </c>
      <c r="DV116" s="2" t="s">
        <v>132</v>
      </c>
      <c r="DW116" s="4">
        <v>1</v>
      </c>
      <c r="DX116" s="8">
        <v>16.46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926</v>
      </c>
      <c r="EF116" s="2" t="s">
        <v>1440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940</v>
      </c>
      <c r="ER116" s="2" t="s">
        <v>132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141</v>
      </c>
      <c r="FB116" s="2" t="s">
        <v>129</v>
      </c>
      <c r="FC116" s="2" t="s">
        <v>1211</v>
      </c>
      <c r="FD116" s="2" t="s">
        <v>132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164</v>
      </c>
      <c r="FN116" s="2" t="s">
        <v>129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>
        <v>2</v>
      </c>
      <c r="FT116" s="8">
        <v>30.88</v>
      </c>
      <c r="FU116" s="4"/>
      <c r="FV116" s="8"/>
      <c r="FW116" s="7"/>
      <c r="FX116" s="7"/>
      <c r="FY116" s="2" t="s">
        <v>141</v>
      </c>
      <c r="FZ116" s="2" t="s">
        <v>129</v>
      </c>
      <c r="GA116" s="2" t="s">
        <v>954</v>
      </c>
      <c r="GB116" s="2" t="s">
        <v>235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164</v>
      </c>
      <c r="GL116" s="2" t="s">
        <v>129</v>
      </c>
      <c r="GM116" s="2" t="s">
        <v>132</v>
      </c>
      <c r="GN116" s="2" t="s">
        <v>132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172</v>
      </c>
      <c r="GX116" s="2" t="s">
        <v>129</v>
      </c>
      <c r="GY116" s="2" t="s">
        <v>132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172</v>
      </c>
      <c r="HJ116" s="2" t="s">
        <v>129</v>
      </c>
      <c r="HK116" s="2" t="s">
        <v>132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165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166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167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165</v>
      </c>
      <c r="JR116" s="2" t="s">
        <v>129</v>
      </c>
      <c r="JS116" s="2" t="s">
        <v>132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172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172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172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129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165</v>
      </c>
      <c r="PF116" s="2" t="s">
        <v>129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172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172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178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176</v>
      </c>
      <c r="RO116" s="2" t="s">
        <v>1219</v>
      </c>
      <c r="RP116" s="2" t="s">
        <v>132</v>
      </c>
      <c r="RQ116" s="2" t="s">
        <v>143</v>
      </c>
      <c r="RR116" s="2" t="s">
        <v>132</v>
      </c>
    </row>
    <row r="117">
      <c r="A117" s="2" t="s">
        <v>1789</v>
      </c>
      <c r="B117" s="2" t="s">
        <v>121</v>
      </c>
      <c r="C117" s="2" t="s">
        <v>122</v>
      </c>
      <c r="D117" s="2" t="s">
        <v>958</v>
      </c>
      <c r="E117" s="2" t="s">
        <v>708</v>
      </c>
      <c r="F117" s="2" t="s">
        <v>1773</v>
      </c>
      <c r="G117" s="2" t="s">
        <v>1773</v>
      </c>
      <c r="H117" s="2" t="s">
        <v>1773</v>
      </c>
      <c r="I117" s="2" t="s">
        <v>1790</v>
      </c>
      <c r="J117" s="2" t="s">
        <v>127</v>
      </c>
      <c r="K117" s="2" t="s">
        <v>1791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921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395</v>
      </c>
      <c r="V117" s="2" t="s">
        <v>887</v>
      </c>
      <c r="W117" s="2" t="s">
        <v>1781</v>
      </c>
      <c r="X117" s="2" t="s">
        <v>136</v>
      </c>
      <c r="Y117" s="2" t="s">
        <v>1412</v>
      </c>
      <c r="Z117" s="4">
        <v>86</v>
      </c>
      <c r="AA117" s="4">
        <f>=ROUNDDOWN(61.4285714285714,0)</f>
      </c>
      <c r="AB117" s="5">
        <v>1.4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14</v>
      </c>
      <c r="AQ117" s="8">
        <v>238.77</v>
      </c>
      <c r="AR117" s="4"/>
      <c r="AS117" s="8"/>
      <c r="AT117" s="7"/>
      <c r="AU117" s="7"/>
      <c r="AV117" s="4">
        <v>14</v>
      </c>
      <c r="AW117" s="8">
        <v>238.77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0.11</v>
      </c>
      <c r="BJ117" s="4">
        <v>14</v>
      </c>
      <c r="BK117" s="8">
        <v>238.77</v>
      </c>
      <c r="BL117" s="2" t="s">
        <v>1792</v>
      </c>
      <c r="BM117" s="7">
        <v>1</v>
      </c>
      <c r="BN117" s="7">
        <v>1</v>
      </c>
      <c r="BO117" s="4">
        <v>8</v>
      </c>
      <c r="BP117" s="8">
        <v>128.8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1359</v>
      </c>
      <c r="BY117" s="2" t="s">
        <v>143</v>
      </c>
      <c r="BZ117" s="2" t="s">
        <v>132</v>
      </c>
      <c r="CA117" s="4">
        <v>2</v>
      </c>
      <c r="CB117" s="8">
        <v>29.4</v>
      </c>
      <c r="CC117" s="4"/>
      <c r="CD117" s="8"/>
      <c r="CE117" s="7"/>
      <c r="CF117" s="7"/>
      <c r="CG117" s="2" t="s">
        <v>141</v>
      </c>
      <c r="CH117" s="2" t="s">
        <v>129</v>
      </c>
      <c r="CI117" s="2" t="s">
        <v>1414</v>
      </c>
      <c r="CJ117" s="2" t="s">
        <v>939</v>
      </c>
      <c r="CK117" s="2" t="s">
        <v>143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141</v>
      </c>
      <c r="CT117" s="2" t="s">
        <v>129</v>
      </c>
      <c r="CU117" s="2" t="s">
        <v>922</v>
      </c>
      <c r="CV117" s="2" t="s">
        <v>132</v>
      </c>
      <c r="CW117" s="2" t="s">
        <v>143</v>
      </c>
      <c r="CX117" s="2" t="s">
        <v>132</v>
      </c>
      <c r="CY117" s="4">
        <v>1</v>
      </c>
      <c r="CZ117" s="8">
        <v>14.7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1211</v>
      </c>
      <c r="DH117" s="2" t="s">
        <v>1505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172</v>
      </c>
      <c r="DR117" s="2" t="s">
        <v>129</v>
      </c>
      <c r="DS117" s="2" t="s">
        <v>132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926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940</v>
      </c>
      <c r="ER117" s="2" t="s">
        <v>132</v>
      </c>
      <c r="ES117" s="2" t="s">
        <v>143</v>
      </c>
      <c r="ET117" s="2" t="s">
        <v>132</v>
      </c>
      <c r="EU117" s="4">
        <v>1</v>
      </c>
      <c r="EV117" s="8">
        <v>34.99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1211</v>
      </c>
      <c r="FD117" s="2" t="s">
        <v>1793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164</v>
      </c>
      <c r="FN117" s="2" t="s">
        <v>129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>
        <v>2</v>
      </c>
      <c r="FT117" s="8">
        <v>30.88</v>
      </c>
      <c r="FU117" s="4"/>
      <c r="FV117" s="8"/>
      <c r="FW117" s="7"/>
      <c r="FX117" s="7"/>
      <c r="FY117" s="2" t="s">
        <v>141</v>
      </c>
      <c r="FZ117" s="2" t="s">
        <v>129</v>
      </c>
      <c r="GA117" s="2" t="s">
        <v>954</v>
      </c>
      <c r="GB117" s="2" t="s">
        <v>235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164</v>
      </c>
      <c r="GL117" s="2" t="s">
        <v>129</v>
      </c>
      <c r="GM117" s="2" t="s">
        <v>132</v>
      </c>
      <c r="GN117" s="2" t="s">
        <v>132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172</v>
      </c>
      <c r="GX117" s="2" t="s">
        <v>129</v>
      </c>
      <c r="GY117" s="2" t="s">
        <v>132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172</v>
      </c>
      <c r="HJ117" s="2" t="s">
        <v>129</v>
      </c>
      <c r="HK117" s="2" t="s">
        <v>132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165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166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167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165</v>
      </c>
      <c r="JR117" s="2" t="s">
        <v>129</v>
      </c>
      <c r="JS117" s="2" t="s">
        <v>132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172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172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129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165</v>
      </c>
      <c r="PF117" s="2" t="s">
        <v>129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172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172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178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176</v>
      </c>
      <c r="RO117" s="2" t="s">
        <v>1219</v>
      </c>
      <c r="RP117" s="2" t="s">
        <v>132</v>
      </c>
      <c r="RQ117" s="2" t="s">
        <v>143</v>
      </c>
      <c r="RR117" s="2" t="s">
        <v>132</v>
      </c>
    </row>
    <row r="118">
      <c r="A118" s="2" t="s">
        <v>1794</v>
      </c>
      <c r="B118" s="2" t="s">
        <v>121</v>
      </c>
      <c r="C118" s="2" t="s">
        <v>122</v>
      </c>
      <c r="D118" s="2" t="s">
        <v>958</v>
      </c>
      <c r="E118" s="2" t="s">
        <v>708</v>
      </c>
      <c r="F118" s="2" t="s">
        <v>1773</v>
      </c>
      <c r="G118" s="2" t="s">
        <v>1773</v>
      </c>
      <c r="H118" s="2" t="s">
        <v>1773</v>
      </c>
      <c r="I118" s="2" t="s">
        <v>1795</v>
      </c>
      <c r="J118" s="2" t="s">
        <v>127</v>
      </c>
      <c r="K118" s="2" t="s">
        <v>1796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921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395</v>
      </c>
      <c r="V118" s="2" t="s">
        <v>887</v>
      </c>
      <c r="W118" s="2" t="s">
        <v>1781</v>
      </c>
      <c r="X118" s="2" t="s">
        <v>136</v>
      </c>
      <c r="Y118" s="2" t="s">
        <v>1412</v>
      </c>
      <c r="Z118" s="4">
        <v>90</v>
      </c>
      <c r="AA118" s="4">
        <f>=ROUNDDOWN(60,0)</f>
      </c>
      <c r="AB118" s="5">
        <v>1.5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8</v>
      </c>
      <c r="AQ118" s="8">
        <v>128.8</v>
      </c>
      <c r="AR118" s="4"/>
      <c r="AS118" s="8"/>
      <c r="AT118" s="7"/>
      <c r="AU118" s="7"/>
      <c r="AV118" s="4">
        <v>8</v>
      </c>
      <c r="AW118" s="8">
        <v>128.8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0.0593</v>
      </c>
      <c r="BJ118" s="4">
        <v>8</v>
      </c>
      <c r="BK118" s="8">
        <v>128.8</v>
      </c>
      <c r="BL118" s="2" t="s">
        <v>16</v>
      </c>
      <c r="BM118" s="7">
        <v>1</v>
      </c>
      <c r="BN118" s="7">
        <v>1</v>
      </c>
      <c r="BO118" s="4">
        <v>8</v>
      </c>
      <c r="BP118" s="8">
        <v>128.8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1359</v>
      </c>
      <c r="BY118" s="2" t="s">
        <v>143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141</v>
      </c>
      <c r="CH118" s="2" t="s">
        <v>129</v>
      </c>
      <c r="CI118" s="2" t="s">
        <v>1414</v>
      </c>
      <c r="CJ118" s="2" t="s">
        <v>955</v>
      </c>
      <c r="CK118" s="2" t="s">
        <v>143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141</v>
      </c>
      <c r="CT118" s="2" t="s">
        <v>129</v>
      </c>
      <c r="CU118" s="2" t="s">
        <v>922</v>
      </c>
      <c r="CV118" s="2" t="s">
        <v>132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129</v>
      </c>
      <c r="DG118" s="2" t="s">
        <v>1211</v>
      </c>
      <c r="DH118" s="2" t="s">
        <v>1482</v>
      </c>
      <c r="DI118" s="2" t="s">
        <v>143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172</v>
      </c>
      <c r="DR118" s="2" t="s">
        <v>129</v>
      </c>
      <c r="DS118" s="2" t="s">
        <v>132</v>
      </c>
      <c r="DT118" s="2" t="s">
        <v>132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926</v>
      </c>
      <c r="EF118" s="2" t="s">
        <v>132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940</v>
      </c>
      <c r="ER118" s="2" t="s">
        <v>132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129</v>
      </c>
      <c r="FC118" s="2" t="s">
        <v>1211</v>
      </c>
      <c r="FD118" s="2" t="s">
        <v>1506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164</v>
      </c>
      <c r="FN118" s="2" t="s">
        <v>129</v>
      </c>
      <c r="FO118" s="2" t="s">
        <v>132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141</v>
      </c>
      <c r="FZ118" s="2" t="s">
        <v>129</v>
      </c>
      <c r="GA118" s="2" t="s">
        <v>954</v>
      </c>
      <c r="GB118" s="2" t="s">
        <v>132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164</v>
      </c>
      <c r="GL118" s="2" t="s">
        <v>129</v>
      </c>
      <c r="GM118" s="2" t="s">
        <v>132</v>
      </c>
      <c r="GN118" s="2" t="s">
        <v>132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172</v>
      </c>
      <c r="GX118" s="2" t="s">
        <v>129</v>
      </c>
      <c r="GY118" s="2" t="s">
        <v>132</v>
      </c>
      <c r="GZ118" s="2" t="s">
        <v>132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172</v>
      </c>
      <c r="HJ118" s="2" t="s">
        <v>129</v>
      </c>
      <c r="HK118" s="2" t="s">
        <v>132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165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166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167</v>
      </c>
      <c r="JH118" s="2" t="s">
        <v>1797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165</v>
      </c>
      <c r="JR118" s="2" t="s">
        <v>129</v>
      </c>
      <c r="JS118" s="2" t="s">
        <v>132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172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129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129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165</v>
      </c>
      <c r="PF118" s="2" t="s">
        <v>129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172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172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178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176</v>
      </c>
      <c r="RO118" s="2" t="s">
        <v>1219</v>
      </c>
      <c r="RP118" s="2" t="s">
        <v>132</v>
      </c>
      <c r="RQ118" s="2" t="s">
        <v>143</v>
      </c>
      <c r="RR118" s="2" t="s">
        <v>132</v>
      </c>
    </row>
    <row r="119">
      <c r="A119" s="2" t="s">
        <v>1798</v>
      </c>
      <c r="B119" s="2" t="s">
        <v>121</v>
      </c>
      <c r="C119" s="2" t="s">
        <v>122</v>
      </c>
      <c r="D119" s="2" t="s">
        <v>958</v>
      </c>
      <c r="E119" s="2" t="s">
        <v>708</v>
      </c>
      <c r="F119" s="2" t="s">
        <v>1773</v>
      </c>
      <c r="G119" s="2" t="s">
        <v>1773</v>
      </c>
      <c r="H119" s="2" t="s">
        <v>1773</v>
      </c>
      <c r="I119" s="2" t="s">
        <v>1799</v>
      </c>
      <c r="J119" s="2" t="s">
        <v>127</v>
      </c>
      <c r="K119" s="2" t="s">
        <v>1800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921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395</v>
      </c>
      <c r="V119" s="2" t="s">
        <v>887</v>
      </c>
      <c r="W119" s="2" t="s">
        <v>1801</v>
      </c>
      <c r="X119" s="2" t="s">
        <v>825</v>
      </c>
      <c r="Y119" s="2" t="s">
        <v>1412</v>
      </c>
      <c r="Z119" s="4">
        <v>228</v>
      </c>
      <c r="AA119" s="4">
        <f>=ROUNDDOWN(142.5,0)</f>
      </c>
      <c r="AB119" s="5">
        <v>1.6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</v>
      </c>
      <c r="AQ119" s="8">
        <v>102.32</v>
      </c>
      <c r="AR119" s="4"/>
      <c r="AS119" s="8"/>
      <c r="AT119" s="7"/>
      <c r="AU119" s="7"/>
      <c r="AV119" s="4">
        <v>4</v>
      </c>
      <c r="AW119" s="8">
        <v>102.32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0.0471</v>
      </c>
      <c r="BJ119" s="4">
        <v>4</v>
      </c>
      <c r="BK119" s="8">
        <v>102.32</v>
      </c>
      <c r="BL119" s="2" t="s">
        <v>1802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1359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1414</v>
      </c>
      <c r="CJ119" s="2" t="s">
        <v>132</v>
      </c>
      <c r="CK119" s="2" t="s">
        <v>143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141</v>
      </c>
      <c r="CT119" s="2" t="s">
        <v>129</v>
      </c>
      <c r="CU119" s="2" t="s">
        <v>922</v>
      </c>
      <c r="CV119" s="2" t="s">
        <v>132</v>
      </c>
      <c r="CW119" s="2" t="s">
        <v>143</v>
      </c>
      <c r="CX119" s="2" t="s">
        <v>132</v>
      </c>
      <c r="CY119" s="4">
        <v>1</v>
      </c>
      <c r="CZ119" s="8">
        <v>15.88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1211</v>
      </c>
      <c r="DH119" s="2" t="s">
        <v>1098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172</v>
      </c>
      <c r="DR119" s="2" t="s">
        <v>129</v>
      </c>
      <c r="DS119" s="2" t="s">
        <v>132</v>
      </c>
      <c r="DT119" s="2" t="s">
        <v>132</v>
      </c>
      <c r="DU119" s="2" t="s">
        <v>143</v>
      </c>
      <c r="DV119" s="2" t="s">
        <v>132</v>
      </c>
      <c r="DW119" s="4">
        <v>1</v>
      </c>
      <c r="DX119" s="8">
        <v>16.46</v>
      </c>
      <c r="DY119" s="4"/>
      <c r="DZ119" s="8"/>
      <c r="EA119" s="7"/>
      <c r="EB119" s="7"/>
      <c r="EC119" s="2" t="s">
        <v>141</v>
      </c>
      <c r="ED119" s="2" t="s">
        <v>129</v>
      </c>
      <c r="EE119" s="2" t="s">
        <v>926</v>
      </c>
      <c r="EF119" s="2" t="s">
        <v>1488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940</v>
      </c>
      <c r="ER119" s="2" t="s">
        <v>132</v>
      </c>
      <c r="ES119" s="2" t="s">
        <v>143</v>
      </c>
      <c r="ET119" s="2" t="s">
        <v>132</v>
      </c>
      <c r="EU119" s="4">
        <v>2</v>
      </c>
      <c r="EV119" s="8">
        <v>69.98</v>
      </c>
      <c r="EW119" s="4"/>
      <c r="EX119" s="8"/>
      <c r="EY119" s="7"/>
      <c r="EZ119" s="7"/>
      <c r="FA119" s="2" t="s">
        <v>141</v>
      </c>
      <c r="FB119" s="2" t="s">
        <v>129</v>
      </c>
      <c r="FC119" s="2" t="s">
        <v>1211</v>
      </c>
      <c r="FD119" s="2" t="s">
        <v>1803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164</v>
      </c>
      <c r="FN119" s="2" t="s">
        <v>129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129</v>
      </c>
      <c r="GA119" s="2" t="s">
        <v>954</v>
      </c>
      <c r="GB119" s="2" t="s">
        <v>1098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164</v>
      </c>
      <c r="GL119" s="2" t="s">
        <v>129</v>
      </c>
      <c r="GM119" s="2" t="s">
        <v>132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172</v>
      </c>
      <c r="GX119" s="2" t="s">
        <v>129</v>
      </c>
      <c r="GY119" s="2" t="s">
        <v>132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172</v>
      </c>
      <c r="HJ119" s="2" t="s">
        <v>129</v>
      </c>
      <c r="HK119" s="2" t="s">
        <v>132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165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166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167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165</v>
      </c>
      <c r="JR119" s="2" t="s">
        <v>129</v>
      </c>
      <c r="JS119" s="2" t="s">
        <v>132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129</v>
      </c>
      <c r="KE119" s="2" t="s">
        <v>132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172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165</v>
      </c>
      <c r="PF119" s="2" t="s">
        <v>129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172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172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178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176</v>
      </c>
      <c r="RO119" s="2" t="s">
        <v>1219</v>
      </c>
      <c r="RP119" s="2" t="s">
        <v>132</v>
      </c>
      <c r="RQ119" s="2" t="s">
        <v>143</v>
      </c>
      <c r="RR119" s="2" t="s">
        <v>132</v>
      </c>
    </row>
    <row r="120">
      <c r="A120" s="2" t="s">
        <v>1804</v>
      </c>
      <c r="B120" s="2" t="s">
        <v>121</v>
      </c>
      <c r="C120" s="2" t="s">
        <v>122</v>
      </c>
      <c r="D120" s="2" t="s">
        <v>958</v>
      </c>
      <c r="E120" s="2" t="s">
        <v>708</v>
      </c>
      <c r="F120" s="2" t="s">
        <v>1773</v>
      </c>
      <c r="G120" s="2" t="s">
        <v>1773</v>
      </c>
      <c r="H120" s="2" t="s">
        <v>1773</v>
      </c>
      <c r="I120" s="2" t="s">
        <v>1805</v>
      </c>
      <c r="J120" s="2" t="s">
        <v>127</v>
      </c>
      <c r="K120" s="2" t="s">
        <v>1806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921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395</v>
      </c>
      <c r="V120" s="2" t="s">
        <v>887</v>
      </c>
      <c r="W120" s="2" t="s">
        <v>1807</v>
      </c>
      <c r="X120" s="2" t="s">
        <v>245</v>
      </c>
      <c r="Y120" s="2" t="s">
        <v>1412</v>
      </c>
      <c r="Z120" s="4">
        <v>132</v>
      </c>
      <c r="AA120" s="4">
        <f>=ROUNDDOWN(264,0)</f>
      </c>
      <c r="AB120" s="5">
        <v>0.5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5</v>
      </c>
      <c r="AQ120" s="8">
        <v>80.5</v>
      </c>
      <c r="AR120" s="4"/>
      <c r="AS120" s="8"/>
      <c r="AT120" s="7"/>
      <c r="AU120" s="7"/>
      <c r="AV120" s="4">
        <v>5</v>
      </c>
      <c r="AW120" s="8">
        <v>80.5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0.0371</v>
      </c>
      <c r="BJ120" s="4">
        <v>5</v>
      </c>
      <c r="BK120" s="8">
        <v>80.5</v>
      </c>
      <c r="BL120" s="2" t="s">
        <v>1808</v>
      </c>
      <c r="BM120" s="7">
        <v>1</v>
      </c>
      <c r="BN120" s="7">
        <v>1</v>
      </c>
      <c r="BO120" s="4">
        <v>5</v>
      </c>
      <c r="BP120" s="8">
        <v>80.5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1359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1414</v>
      </c>
      <c r="CJ120" s="2" t="s">
        <v>132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141</v>
      </c>
      <c r="CT120" s="2" t="s">
        <v>129</v>
      </c>
      <c r="CU120" s="2" t="s">
        <v>922</v>
      </c>
      <c r="CV120" s="2" t="s">
        <v>132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141</v>
      </c>
      <c r="DF120" s="2" t="s">
        <v>129</v>
      </c>
      <c r="DG120" s="2" t="s">
        <v>1211</v>
      </c>
      <c r="DH120" s="2" t="s">
        <v>132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172</v>
      </c>
      <c r="DR120" s="2" t="s">
        <v>129</v>
      </c>
      <c r="DS120" s="2" t="s">
        <v>132</v>
      </c>
      <c r="DT120" s="2" t="s">
        <v>132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129</v>
      </c>
      <c r="EE120" s="2" t="s">
        <v>926</v>
      </c>
      <c r="EF120" s="2" t="s">
        <v>132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940</v>
      </c>
      <c r="ER120" s="2" t="s">
        <v>132</v>
      </c>
      <c r="ES120" s="2" t="s">
        <v>143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141</v>
      </c>
      <c r="FB120" s="2" t="s">
        <v>129</v>
      </c>
      <c r="FC120" s="2" t="s">
        <v>1211</v>
      </c>
      <c r="FD120" s="2" t="s">
        <v>132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164</v>
      </c>
      <c r="FN120" s="2" t="s">
        <v>129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129</v>
      </c>
      <c r="GA120" s="2" t="s">
        <v>954</v>
      </c>
      <c r="GB120" s="2" t="s">
        <v>132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164</v>
      </c>
      <c r="GL120" s="2" t="s">
        <v>129</v>
      </c>
      <c r="GM120" s="2" t="s">
        <v>132</v>
      </c>
      <c r="GN120" s="2" t="s">
        <v>132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172</v>
      </c>
      <c r="GX120" s="2" t="s">
        <v>129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172</v>
      </c>
      <c r="HJ120" s="2" t="s">
        <v>129</v>
      </c>
      <c r="HK120" s="2" t="s">
        <v>132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165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166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167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165</v>
      </c>
      <c r="JR120" s="2" t="s">
        <v>129</v>
      </c>
      <c r="JS120" s="2" t="s">
        <v>132</v>
      </c>
      <c r="JT120" s="2" t="s">
        <v>132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172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129</v>
      </c>
      <c r="MY120" s="2" t="s">
        <v>132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165</v>
      </c>
      <c r="PF120" s="2" t="s">
        <v>129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172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172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178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176</v>
      </c>
      <c r="RO120" s="2" t="s">
        <v>1219</v>
      </c>
      <c r="RP120" s="2" t="s">
        <v>132</v>
      </c>
      <c r="RQ120" s="2" t="s">
        <v>143</v>
      </c>
      <c r="RR120" s="2" t="s">
        <v>132</v>
      </c>
    </row>
    <row r="121">
      <c r="A121" s="2" t="s">
        <v>1809</v>
      </c>
      <c r="B121" s="2" t="s">
        <v>121</v>
      </c>
      <c r="C121" s="2" t="s">
        <v>122</v>
      </c>
      <c r="D121" s="2" t="s">
        <v>958</v>
      </c>
      <c r="E121" s="2" t="s">
        <v>708</v>
      </c>
      <c r="F121" s="2" t="s">
        <v>1810</v>
      </c>
      <c r="G121" s="2" t="s">
        <v>132</v>
      </c>
      <c r="H121" s="2" t="s">
        <v>132</v>
      </c>
      <c r="I121" s="2" t="s">
        <v>1811</v>
      </c>
      <c r="J121" s="2" t="s">
        <v>127</v>
      </c>
      <c r="K121" s="2" t="s">
        <v>313</v>
      </c>
      <c r="L121" s="3">
        <v>24.5</v>
      </c>
      <c r="M121" s="3">
        <v>25.72</v>
      </c>
      <c r="N121" s="3">
        <v>50.99</v>
      </c>
      <c r="O121" s="2" t="s">
        <v>129</v>
      </c>
      <c r="P121" s="2" t="s">
        <v>347</v>
      </c>
      <c r="Q121" s="2" t="s">
        <v>131</v>
      </c>
      <c r="R121" s="2" t="s">
        <v>132</v>
      </c>
      <c r="S121" s="2" t="s">
        <v>1812</v>
      </c>
      <c r="T121" s="2" t="s">
        <v>132</v>
      </c>
      <c r="U121" s="2" t="s">
        <v>623</v>
      </c>
      <c r="V121" s="2" t="s">
        <v>246</v>
      </c>
      <c r="W121" s="2" t="s">
        <v>246</v>
      </c>
      <c r="X121" s="2" t="s">
        <v>132</v>
      </c>
      <c r="Y121" s="2" t="s">
        <v>1813</v>
      </c>
      <c r="Z121" s="4">
        <v>20</v>
      </c>
      <c r="AA121" s="4">
        <f>=ROUNDDOWN(2.63157894736842,0)</f>
      </c>
      <c r="AB121" s="5">
        <v>7.6</v>
      </c>
      <c r="AC121" s="2" t="s">
        <v>826</v>
      </c>
      <c r="AD121" s="4">
        <v>150</v>
      </c>
      <c r="AE121" s="4">
        <v>150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63</v>
      </c>
      <c r="AQ121" s="8">
        <v>1801.93</v>
      </c>
      <c r="AR121" s="4"/>
      <c r="AS121" s="8"/>
      <c r="AT121" s="7"/>
      <c r="AU121" s="7"/>
      <c r="AV121" s="4">
        <v>63</v>
      </c>
      <c r="AW121" s="8">
        <v>1801.93</v>
      </c>
      <c r="AX121" s="4"/>
      <c r="AY121" s="8"/>
      <c r="AZ121" s="7"/>
      <c r="BA121" s="7"/>
      <c r="BB121" s="7">
        <v>1</v>
      </c>
      <c r="BC121" s="4">
        <v>63</v>
      </c>
      <c r="BD121" s="8">
        <v>1801.93</v>
      </c>
      <c r="BE121" s="4"/>
      <c r="BF121" s="8"/>
      <c r="BG121" s="7"/>
      <c r="BH121" s="7"/>
      <c r="BI121" s="7">
        <v>1</v>
      </c>
      <c r="BJ121" s="4">
        <v>63</v>
      </c>
      <c r="BK121" s="8">
        <v>1801.93</v>
      </c>
      <c r="BL121" s="2" t="s">
        <v>1814</v>
      </c>
      <c r="BM121" s="7">
        <v>1</v>
      </c>
      <c r="BN121" s="7">
        <v>1</v>
      </c>
      <c r="BO121" s="4">
        <v>26</v>
      </c>
      <c r="BP121" s="8">
        <v>736.06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785</v>
      </c>
      <c r="BY121" s="2" t="s">
        <v>143</v>
      </c>
      <c r="BZ121" s="2" t="s">
        <v>132</v>
      </c>
      <c r="CA121" s="4">
        <v>5</v>
      </c>
      <c r="CB121" s="8">
        <v>121.65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1815</v>
      </c>
      <c r="CJ121" s="2" t="s">
        <v>1816</v>
      </c>
      <c r="CK121" s="2" t="s">
        <v>143</v>
      </c>
      <c r="CL121" s="2" t="s">
        <v>132</v>
      </c>
      <c r="CM121" s="4">
        <v>3</v>
      </c>
      <c r="CN121" s="8">
        <v>90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788</v>
      </c>
      <c r="CV121" s="2" t="s">
        <v>1136</v>
      </c>
      <c r="CW121" s="2" t="s">
        <v>143</v>
      </c>
      <c r="CX121" s="2" t="s">
        <v>132</v>
      </c>
      <c r="CY121" s="4">
        <v>17</v>
      </c>
      <c r="CZ121" s="8">
        <v>462.12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790</v>
      </c>
      <c r="DH121" s="2" t="s">
        <v>1168</v>
      </c>
      <c r="DI121" s="2" t="s">
        <v>143</v>
      </c>
      <c r="DJ121" s="2" t="s">
        <v>132</v>
      </c>
      <c r="DK121" s="4">
        <v>6</v>
      </c>
      <c r="DL121" s="8">
        <v>190.62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792</v>
      </c>
      <c r="DT121" s="2" t="s">
        <v>1657</v>
      </c>
      <c r="DU121" s="2" t="s">
        <v>143</v>
      </c>
      <c r="DV121" s="2" t="s">
        <v>132</v>
      </c>
      <c r="DW121" s="4">
        <v>3</v>
      </c>
      <c r="DX121" s="8">
        <v>99</v>
      </c>
      <c r="DY121" s="4"/>
      <c r="DZ121" s="8"/>
      <c r="EA121" s="7"/>
      <c r="EB121" s="7"/>
      <c r="EC121" s="2" t="s">
        <v>141</v>
      </c>
      <c r="ED121" s="2" t="s">
        <v>129</v>
      </c>
      <c r="EE121" s="2" t="s">
        <v>1185</v>
      </c>
      <c r="EF121" s="2" t="s">
        <v>1817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1588</v>
      </c>
      <c r="ER121" s="2" t="s">
        <v>1816</v>
      </c>
      <c r="ES121" s="2" t="s">
        <v>143</v>
      </c>
      <c r="ET121" s="2" t="s">
        <v>132</v>
      </c>
      <c r="EU121" s="4">
        <v>1</v>
      </c>
      <c r="EV121" s="8">
        <v>44.99</v>
      </c>
      <c r="EW121" s="4"/>
      <c r="EX121" s="8"/>
      <c r="EY121" s="7"/>
      <c r="EZ121" s="7"/>
      <c r="FA121" s="2" t="s">
        <v>141</v>
      </c>
      <c r="FB121" s="2" t="s">
        <v>129</v>
      </c>
      <c r="FC121" s="2" t="s">
        <v>790</v>
      </c>
      <c r="FD121" s="2" t="s">
        <v>1818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156</v>
      </c>
      <c r="FP121" s="2" t="s">
        <v>837</v>
      </c>
      <c r="FQ121" s="2" t="s">
        <v>143</v>
      </c>
      <c r="FR121" s="2" t="s">
        <v>132</v>
      </c>
      <c r="FS121" s="4">
        <v>1</v>
      </c>
      <c r="FT121" s="8">
        <v>31.77</v>
      </c>
      <c r="FU121" s="4"/>
      <c r="FV121" s="8"/>
      <c r="FW121" s="7"/>
      <c r="FX121" s="7"/>
      <c r="FY121" s="2" t="s">
        <v>141</v>
      </c>
      <c r="FZ121" s="2" t="s">
        <v>129</v>
      </c>
      <c r="GA121" s="2" t="s">
        <v>1291</v>
      </c>
      <c r="GB121" s="2" t="s">
        <v>1572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176</v>
      </c>
      <c r="GM121" s="2" t="s">
        <v>1140</v>
      </c>
      <c r="GN121" s="2" t="s">
        <v>1591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176</v>
      </c>
      <c r="GY121" s="2" t="s">
        <v>332</v>
      </c>
      <c r="GZ121" s="2" t="s">
        <v>174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129</v>
      </c>
      <c r="HK121" s="2" t="s">
        <v>520</v>
      </c>
      <c r="HL121" s="2" t="s">
        <v>839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297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165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129</v>
      </c>
      <c r="JG121" s="2" t="s">
        <v>167</v>
      </c>
      <c r="JH121" s="2" t="s">
        <v>132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338</v>
      </c>
      <c r="JT121" s="2" t="s">
        <v>1784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810</v>
      </c>
      <c r="KF121" s="2" t="s">
        <v>197</v>
      </c>
      <c r="KG121" s="2" t="s">
        <v>143</v>
      </c>
      <c r="KH121" s="2" t="s">
        <v>132</v>
      </c>
      <c r="KI121" s="4">
        <v>1</v>
      </c>
      <c r="KJ121" s="8">
        <v>25.72</v>
      </c>
      <c r="KK121" s="4"/>
      <c r="KL121" s="8"/>
      <c r="KM121" s="7"/>
      <c r="KN121" s="7"/>
      <c r="KO121" s="2" t="s">
        <v>141</v>
      </c>
      <c r="KP121" s="2" t="s">
        <v>129</v>
      </c>
      <c r="KQ121" s="2" t="s">
        <v>1734</v>
      </c>
      <c r="KR121" s="2" t="s">
        <v>330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164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141</v>
      </c>
      <c r="LN121" s="2" t="s">
        <v>129</v>
      </c>
      <c r="LO121" s="2" t="s">
        <v>270</v>
      </c>
      <c r="LP121" s="2" t="s">
        <v>132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173</v>
      </c>
      <c r="MM121" s="2" t="s">
        <v>1819</v>
      </c>
      <c r="MN121" s="2" t="s">
        <v>1820</v>
      </c>
      <c r="MO121" s="2" t="s">
        <v>143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129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172</v>
      </c>
      <c r="OT121" s="2" t="s">
        <v>176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165</v>
      </c>
      <c r="PF121" s="2" t="s">
        <v>129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176</v>
      </c>
      <c r="PS121" s="2" t="s">
        <v>525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176</v>
      </c>
      <c r="QQ121" s="2" t="s">
        <v>815</v>
      </c>
      <c r="QR121" s="2" t="s">
        <v>1821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172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178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176</v>
      </c>
      <c r="RO121" s="2" t="s">
        <v>1184</v>
      </c>
      <c r="RP121" s="2" t="s">
        <v>1396</v>
      </c>
      <c r="RQ121" s="2" t="s">
        <v>143</v>
      </c>
      <c r="RR121" s="2" t="s">
        <v>132</v>
      </c>
    </row>
    <row r="122">
      <c r="A122" s="2" t="s">
        <v>1822</v>
      </c>
      <c r="B122" s="2" t="s">
        <v>121</v>
      </c>
      <c r="C122" s="2" t="s">
        <v>122</v>
      </c>
      <c r="D122" s="2" t="s">
        <v>958</v>
      </c>
      <c r="E122" s="2" t="s">
        <v>708</v>
      </c>
      <c r="F122" s="2" t="s">
        <v>1823</v>
      </c>
      <c r="G122" s="2" t="s">
        <v>1823</v>
      </c>
      <c r="H122" s="2" t="s">
        <v>1823</v>
      </c>
      <c r="I122" s="2" t="s">
        <v>1824</v>
      </c>
      <c r="J122" s="2" t="s">
        <v>127</v>
      </c>
      <c r="K122" s="2" t="s">
        <v>313</v>
      </c>
      <c r="L122" s="3">
        <v>46.22</v>
      </c>
      <c r="M122" s="3">
        <v>48.53</v>
      </c>
      <c r="N122" s="3">
        <v>89.24</v>
      </c>
      <c r="O122" s="2" t="s">
        <v>129</v>
      </c>
      <c r="P122" s="2" t="s">
        <v>347</v>
      </c>
      <c r="Q122" s="2" t="s">
        <v>131</v>
      </c>
      <c r="R122" s="2" t="s">
        <v>132</v>
      </c>
      <c r="S122" s="2" t="s">
        <v>1825</v>
      </c>
      <c r="T122" s="2" t="s">
        <v>132</v>
      </c>
      <c r="U122" s="2" t="s">
        <v>134</v>
      </c>
      <c r="V122" s="2" t="s">
        <v>846</v>
      </c>
      <c r="W122" s="2" t="s">
        <v>245</v>
      </c>
      <c r="X122" s="2" t="s">
        <v>132</v>
      </c>
      <c r="Y122" s="2" t="s">
        <v>1826</v>
      </c>
      <c r="Z122" s="4">
        <v>119</v>
      </c>
      <c r="AA122" s="4">
        <f>=ROUNDDOWN(37.1875,0)</f>
      </c>
      <c r="AB122" s="5">
        <v>3.2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31</v>
      </c>
      <c r="AQ122" s="8">
        <v>1739.73</v>
      </c>
      <c r="AR122" s="4"/>
      <c r="AS122" s="8"/>
      <c r="AT122" s="7"/>
      <c r="AU122" s="7"/>
      <c r="AV122" s="4">
        <v>31</v>
      </c>
      <c r="AW122" s="8">
        <v>1739.73</v>
      </c>
      <c r="AX122" s="4"/>
      <c r="AY122" s="8"/>
      <c r="AZ122" s="7"/>
      <c r="BA122" s="7"/>
      <c r="BB122" s="7">
        <v>1</v>
      </c>
      <c r="BC122" s="4">
        <v>31</v>
      </c>
      <c r="BD122" s="8">
        <v>1739.73</v>
      </c>
      <c r="BE122" s="4"/>
      <c r="BF122" s="8"/>
      <c r="BG122" s="7"/>
      <c r="BH122" s="7"/>
      <c r="BI122" s="7">
        <v>1</v>
      </c>
      <c r="BJ122" s="4">
        <v>31</v>
      </c>
      <c r="BK122" s="8">
        <v>1739.73</v>
      </c>
      <c r="BL122" s="2" t="s">
        <v>1827</v>
      </c>
      <c r="BM122" s="7">
        <v>1</v>
      </c>
      <c r="BN122" s="7">
        <v>1</v>
      </c>
      <c r="BO122" s="4">
        <v>3</v>
      </c>
      <c r="BP122" s="8">
        <v>163.03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1047</v>
      </c>
      <c r="BY122" s="2" t="s">
        <v>143</v>
      </c>
      <c r="BZ122" s="2" t="s">
        <v>132</v>
      </c>
      <c r="CA122" s="4">
        <v>1</v>
      </c>
      <c r="CB122" s="8">
        <v>46.33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1713</v>
      </c>
      <c r="CJ122" s="2" t="s">
        <v>1288</v>
      </c>
      <c r="CK122" s="2" t="s">
        <v>143</v>
      </c>
      <c r="CL122" s="2" t="s">
        <v>132</v>
      </c>
      <c r="CM122" s="4">
        <v>6</v>
      </c>
      <c r="CN122" s="8">
        <v>342.72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1828</v>
      </c>
      <c r="CV122" s="2" t="s">
        <v>1829</v>
      </c>
      <c r="CW122" s="2" t="s">
        <v>143</v>
      </c>
      <c r="CX122" s="2" t="s">
        <v>132</v>
      </c>
      <c r="CY122" s="4">
        <v>3</v>
      </c>
      <c r="CZ122" s="8">
        <v>169.04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1830</v>
      </c>
      <c r="DH122" s="2" t="s">
        <v>1831</v>
      </c>
      <c r="DI122" s="2" t="s">
        <v>143</v>
      </c>
      <c r="DJ122" s="2" t="s">
        <v>132</v>
      </c>
      <c r="DK122" s="4">
        <v>3</v>
      </c>
      <c r="DL122" s="8">
        <v>179.88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792</v>
      </c>
      <c r="DT122" s="2" t="s">
        <v>1657</v>
      </c>
      <c r="DU122" s="2" t="s">
        <v>143</v>
      </c>
      <c r="DV122" s="2" t="s">
        <v>132</v>
      </c>
      <c r="DW122" s="4">
        <v>7</v>
      </c>
      <c r="DX122" s="8">
        <v>446.6</v>
      </c>
      <c r="DY122" s="4"/>
      <c r="DZ122" s="8"/>
      <c r="EA122" s="7"/>
      <c r="EB122" s="7"/>
      <c r="EC122" s="2" t="s">
        <v>141</v>
      </c>
      <c r="ED122" s="2" t="s">
        <v>129</v>
      </c>
      <c r="EE122" s="2" t="s">
        <v>1185</v>
      </c>
      <c r="EF122" s="2" t="s">
        <v>1817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141</v>
      </c>
      <c r="EP122" s="2" t="s">
        <v>129</v>
      </c>
      <c r="EQ122" s="2" t="s">
        <v>1715</v>
      </c>
      <c r="ER122" s="2" t="s">
        <v>1832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1139</v>
      </c>
      <c r="FD122" s="2" t="s">
        <v>1395</v>
      </c>
      <c r="FE122" s="2" t="s">
        <v>143</v>
      </c>
      <c r="FF122" s="2" t="s">
        <v>132</v>
      </c>
      <c r="FG122" s="4">
        <v>1</v>
      </c>
      <c r="FH122" s="8">
        <v>52.42</v>
      </c>
      <c r="FI122" s="4"/>
      <c r="FJ122" s="8"/>
      <c r="FK122" s="7"/>
      <c r="FL122" s="7"/>
      <c r="FM122" s="2" t="s">
        <v>141</v>
      </c>
      <c r="FN122" s="2" t="s">
        <v>129</v>
      </c>
      <c r="FO122" s="2" t="s">
        <v>1341</v>
      </c>
      <c r="FP122" s="2" t="s">
        <v>377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129</v>
      </c>
      <c r="GA122" s="2" t="s">
        <v>1291</v>
      </c>
      <c r="GB122" s="2" t="s">
        <v>1057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176</v>
      </c>
      <c r="GM122" s="2" t="s">
        <v>1691</v>
      </c>
      <c r="GN122" s="2" t="s">
        <v>1025</v>
      </c>
      <c r="GO122" s="2" t="s">
        <v>143</v>
      </c>
      <c r="GP122" s="2" t="s">
        <v>132</v>
      </c>
      <c r="GQ122" s="4">
        <v>6</v>
      </c>
      <c r="GR122" s="8">
        <v>291.18</v>
      </c>
      <c r="GS122" s="4"/>
      <c r="GT122" s="8"/>
      <c r="GU122" s="7"/>
      <c r="GV122" s="7"/>
      <c r="GW122" s="2" t="s">
        <v>141</v>
      </c>
      <c r="GX122" s="2" t="s">
        <v>129</v>
      </c>
      <c r="GY122" s="2" t="s">
        <v>332</v>
      </c>
      <c r="GZ122" s="2" t="s">
        <v>333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141</v>
      </c>
      <c r="HJ122" s="2" t="s">
        <v>129</v>
      </c>
      <c r="HK122" s="2" t="s">
        <v>1030</v>
      </c>
      <c r="HL122" s="2" t="s">
        <v>702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1833</v>
      </c>
      <c r="IJ122" s="2" t="s">
        <v>1211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166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167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338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1268</v>
      </c>
      <c r="KF122" s="2" t="s">
        <v>1834</v>
      </c>
      <c r="KG122" s="2" t="s">
        <v>143</v>
      </c>
      <c r="KH122" s="2" t="s">
        <v>132</v>
      </c>
      <c r="KI122" s="4">
        <v>1</v>
      </c>
      <c r="KJ122" s="8">
        <v>48.53</v>
      </c>
      <c r="KK122" s="4"/>
      <c r="KL122" s="8"/>
      <c r="KM122" s="7"/>
      <c r="KN122" s="7"/>
      <c r="KO122" s="2" t="s">
        <v>141</v>
      </c>
      <c r="KP122" s="2" t="s">
        <v>129</v>
      </c>
      <c r="KQ122" s="2" t="s">
        <v>815</v>
      </c>
      <c r="KR122" s="2" t="s">
        <v>1069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129</v>
      </c>
      <c r="LC122" s="2" t="s">
        <v>132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173</v>
      </c>
      <c r="MM122" s="2" t="s">
        <v>1719</v>
      </c>
      <c r="MN122" s="2" t="s">
        <v>1835</v>
      </c>
      <c r="MO122" s="2" t="s">
        <v>143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172</v>
      </c>
      <c r="OT122" s="2" t="s">
        <v>176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165</v>
      </c>
      <c r="PF122" s="2" t="s">
        <v>129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176</v>
      </c>
      <c r="PS122" s="2" t="s">
        <v>212</v>
      </c>
      <c r="PT122" s="2" t="s">
        <v>1836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176</v>
      </c>
      <c r="QQ122" s="2" t="s">
        <v>815</v>
      </c>
      <c r="QR122" s="2" t="s">
        <v>1837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172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178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176</v>
      </c>
      <c r="RO122" s="2" t="s">
        <v>1048</v>
      </c>
      <c r="RP122" s="2" t="s">
        <v>1061</v>
      </c>
      <c r="RQ122" s="2" t="s">
        <v>143</v>
      </c>
      <c r="RR122" s="2" t="s">
        <v>132</v>
      </c>
    </row>
    <row r="123">
      <c r="A123" s="2" t="s">
        <v>1838</v>
      </c>
      <c r="B123" s="2" t="s">
        <v>121</v>
      </c>
      <c r="C123" s="2" t="s">
        <v>122</v>
      </c>
      <c r="D123" s="2" t="s">
        <v>958</v>
      </c>
      <c r="E123" s="2" t="s">
        <v>708</v>
      </c>
      <c r="F123" s="2" t="s">
        <v>1839</v>
      </c>
      <c r="G123" s="2" t="s">
        <v>132</v>
      </c>
      <c r="H123" s="2" t="s">
        <v>132</v>
      </c>
      <c r="I123" s="2" t="s">
        <v>1840</v>
      </c>
      <c r="J123" s="2" t="s">
        <v>127</v>
      </c>
      <c r="K123" s="2" t="s">
        <v>313</v>
      </c>
      <c r="L123" s="3">
        <v>48.43</v>
      </c>
      <c r="M123" s="3">
        <v>50.85</v>
      </c>
      <c r="N123" s="3">
        <v>98.59</v>
      </c>
      <c r="O123" s="2" t="s">
        <v>129</v>
      </c>
      <c r="P123" s="2" t="s">
        <v>347</v>
      </c>
      <c r="Q123" s="2" t="s">
        <v>131</v>
      </c>
      <c r="R123" s="2" t="s">
        <v>132</v>
      </c>
      <c r="S123" s="2" t="s">
        <v>1841</v>
      </c>
      <c r="T123" s="2" t="s">
        <v>132</v>
      </c>
      <c r="U123" s="2" t="s">
        <v>134</v>
      </c>
      <c r="V123" s="2" t="s">
        <v>846</v>
      </c>
      <c r="W123" s="2" t="s">
        <v>245</v>
      </c>
      <c r="X123" s="2" t="s">
        <v>132</v>
      </c>
      <c r="Y123" s="2" t="s">
        <v>1842</v>
      </c>
      <c r="Z123" s="4">
        <v>84</v>
      </c>
      <c r="AA123" s="4">
        <f>=ROUNDDOWN(21,0)</f>
      </c>
      <c r="AB123" s="5">
        <v>4</v>
      </c>
      <c r="AC123" s="2" t="s">
        <v>1843</v>
      </c>
      <c r="AD123" s="4">
        <v>100</v>
      </c>
      <c r="AE123" s="4">
        <v>100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27</v>
      </c>
      <c r="AQ123" s="8">
        <v>1440.8</v>
      </c>
      <c r="AR123" s="4"/>
      <c r="AS123" s="8"/>
      <c r="AT123" s="7"/>
      <c r="AU123" s="7"/>
      <c r="AV123" s="4">
        <v>27</v>
      </c>
      <c r="AW123" s="8">
        <v>1440.8</v>
      </c>
      <c r="AX123" s="4"/>
      <c r="AY123" s="8"/>
      <c r="AZ123" s="7"/>
      <c r="BA123" s="7"/>
      <c r="BB123" s="7">
        <v>1</v>
      </c>
      <c r="BC123" s="4">
        <v>27</v>
      </c>
      <c r="BD123" s="8">
        <v>1440.8</v>
      </c>
      <c r="BE123" s="4"/>
      <c r="BF123" s="8"/>
      <c r="BG123" s="7"/>
      <c r="BH123" s="7"/>
      <c r="BI123" s="7">
        <v>1</v>
      </c>
      <c r="BJ123" s="4">
        <v>27</v>
      </c>
      <c r="BK123" s="8">
        <v>1440.8</v>
      </c>
      <c r="BL123" s="2" t="s">
        <v>1844</v>
      </c>
      <c r="BM123" s="7">
        <v>1</v>
      </c>
      <c r="BN123" s="7">
        <v>1</v>
      </c>
      <c r="BO123" s="4">
        <v>1</v>
      </c>
      <c r="BP123" s="8">
        <v>61.67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1340</v>
      </c>
      <c r="BY123" s="2" t="s">
        <v>143</v>
      </c>
      <c r="BZ123" s="2" t="s">
        <v>132</v>
      </c>
      <c r="CA123" s="4">
        <v>8</v>
      </c>
      <c r="CB123" s="8">
        <v>348.26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1845</v>
      </c>
      <c r="CJ123" s="2" t="s">
        <v>1846</v>
      </c>
      <c r="CK123" s="2" t="s">
        <v>143</v>
      </c>
      <c r="CL123" s="2" t="s">
        <v>132</v>
      </c>
      <c r="CM123" s="4">
        <v>4</v>
      </c>
      <c r="CN123" s="8">
        <v>240.4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1283</v>
      </c>
      <c r="CV123" s="2" t="s">
        <v>1284</v>
      </c>
      <c r="CW123" s="2" t="s">
        <v>143</v>
      </c>
      <c r="CX123" s="2" t="s">
        <v>132</v>
      </c>
      <c r="CY123" s="4">
        <v>4</v>
      </c>
      <c r="CZ123" s="8">
        <v>220.39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1285</v>
      </c>
      <c r="DH123" s="2" t="s">
        <v>1391</v>
      </c>
      <c r="DI123" s="2" t="s">
        <v>143</v>
      </c>
      <c r="DJ123" s="2" t="s">
        <v>132</v>
      </c>
      <c r="DK123" s="4">
        <v>1</v>
      </c>
      <c r="DL123" s="8">
        <v>62.82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1402</v>
      </c>
      <c r="DT123" s="2" t="s">
        <v>1226</v>
      </c>
      <c r="DU123" s="2" t="s">
        <v>143</v>
      </c>
      <c r="DV123" s="2" t="s">
        <v>132</v>
      </c>
      <c r="DW123" s="4">
        <v>2</v>
      </c>
      <c r="DX123" s="8">
        <v>130.9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1185</v>
      </c>
      <c r="EF123" s="2" t="s">
        <v>1456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568</v>
      </c>
      <c r="ER123" s="2" t="s">
        <v>1847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129</v>
      </c>
      <c r="FC123" s="2" t="s">
        <v>1285</v>
      </c>
      <c r="FD123" s="2" t="s">
        <v>1848</v>
      </c>
      <c r="FE123" s="2" t="s">
        <v>143</v>
      </c>
      <c r="FF123" s="2" t="s">
        <v>132</v>
      </c>
      <c r="FG123" s="4">
        <v>4</v>
      </c>
      <c r="FH123" s="8">
        <v>219.72</v>
      </c>
      <c r="FI123" s="4"/>
      <c r="FJ123" s="8"/>
      <c r="FK123" s="7"/>
      <c r="FL123" s="7"/>
      <c r="FM123" s="2" t="s">
        <v>141</v>
      </c>
      <c r="FN123" s="2" t="s">
        <v>129</v>
      </c>
      <c r="FO123" s="2" t="s">
        <v>1341</v>
      </c>
      <c r="FP123" s="2" t="s">
        <v>276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129</v>
      </c>
      <c r="GA123" s="2" t="s">
        <v>1291</v>
      </c>
      <c r="GB123" s="2" t="s">
        <v>1716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176</v>
      </c>
      <c r="GM123" s="2" t="s">
        <v>1293</v>
      </c>
      <c r="GN123" s="2" t="s">
        <v>1578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129</v>
      </c>
      <c r="GY123" s="2" t="s">
        <v>162</v>
      </c>
      <c r="GZ123" s="2" t="s">
        <v>132</v>
      </c>
      <c r="HA123" s="2" t="s">
        <v>143</v>
      </c>
      <c r="HB123" s="2" t="s">
        <v>132</v>
      </c>
      <c r="HC123" s="4">
        <v>1</v>
      </c>
      <c r="HD123" s="8">
        <v>54.93</v>
      </c>
      <c r="HE123" s="4"/>
      <c r="HF123" s="8"/>
      <c r="HG123" s="7"/>
      <c r="HH123" s="7"/>
      <c r="HI123" s="2" t="s">
        <v>141</v>
      </c>
      <c r="HJ123" s="2" t="s">
        <v>129</v>
      </c>
      <c r="HK123" s="2" t="s">
        <v>1030</v>
      </c>
      <c r="HL123" s="2" t="s">
        <v>999</v>
      </c>
      <c r="HM123" s="2" t="s">
        <v>143</v>
      </c>
      <c r="HN123" s="2" t="s">
        <v>132</v>
      </c>
      <c r="HO123" s="4">
        <v>1</v>
      </c>
      <c r="HP123" s="8">
        <v>50.86</v>
      </c>
      <c r="HQ123" s="4"/>
      <c r="HR123" s="8"/>
      <c r="HS123" s="7"/>
      <c r="HT123" s="7"/>
      <c r="HU123" s="2" t="s">
        <v>141</v>
      </c>
      <c r="HV123" s="2" t="s">
        <v>129</v>
      </c>
      <c r="HW123" s="2" t="s">
        <v>335</v>
      </c>
      <c r="HX123" s="2" t="s">
        <v>614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165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166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167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338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129</v>
      </c>
      <c r="KE123" s="2" t="s">
        <v>810</v>
      </c>
      <c r="KF123" s="2" t="s">
        <v>1849</v>
      </c>
      <c r="KG123" s="2" t="s">
        <v>143</v>
      </c>
      <c r="KH123" s="2" t="s">
        <v>132</v>
      </c>
      <c r="KI123" s="4">
        <v>1</v>
      </c>
      <c r="KJ123" s="8">
        <v>50.85</v>
      </c>
      <c r="KK123" s="4"/>
      <c r="KL123" s="8"/>
      <c r="KM123" s="7"/>
      <c r="KN123" s="7"/>
      <c r="KO123" s="2" t="s">
        <v>141</v>
      </c>
      <c r="KP123" s="2" t="s">
        <v>129</v>
      </c>
      <c r="KQ123" s="2" t="s">
        <v>815</v>
      </c>
      <c r="KR123" s="2" t="s">
        <v>1850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173</v>
      </c>
      <c r="MM123" s="2" t="s">
        <v>1403</v>
      </c>
      <c r="MN123" s="2" t="s">
        <v>1093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172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172</v>
      </c>
      <c r="OT123" s="2" t="s">
        <v>176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165</v>
      </c>
      <c r="PF123" s="2" t="s">
        <v>129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176</v>
      </c>
      <c r="PS123" s="2" t="s">
        <v>212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176</v>
      </c>
      <c r="QQ123" s="2" t="s">
        <v>815</v>
      </c>
      <c r="QR123" s="2" t="s">
        <v>1068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817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178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176</v>
      </c>
      <c r="RO123" s="2" t="s">
        <v>1048</v>
      </c>
      <c r="RP123" s="2" t="s">
        <v>338</v>
      </c>
      <c r="RQ123" s="2" t="s">
        <v>143</v>
      </c>
      <c r="RR123" s="2" t="s">
        <v>132</v>
      </c>
    </row>
    <row r="124">
      <c r="A124" s="2" t="s">
        <v>1851</v>
      </c>
      <c r="B124" s="2" t="s">
        <v>121</v>
      </c>
      <c r="C124" s="2" t="s">
        <v>122</v>
      </c>
      <c r="D124" s="2" t="s">
        <v>958</v>
      </c>
      <c r="E124" s="2" t="s">
        <v>708</v>
      </c>
      <c r="F124" s="2" t="s">
        <v>1852</v>
      </c>
      <c r="G124" s="2" t="s">
        <v>1852</v>
      </c>
      <c r="H124" s="2" t="s">
        <v>1852</v>
      </c>
      <c r="I124" s="2" t="s">
        <v>1853</v>
      </c>
      <c r="J124" s="2" t="s">
        <v>127</v>
      </c>
      <c r="K124" s="2" t="s">
        <v>1110</v>
      </c>
      <c r="L124" s="3">
        <v>69.19</v>
      </c>
      <c r="M124" s="3">
        <v>72.65</v>
      </c>
      <c r="N124" s="3">
        <v>135.99</v>
      </c>
      <c r="O124" s="2" t="s">
        <v>129</v>
      </c>
      <c r="P124" s="2" t="s">
        <v>347</v>
      </c>
      <c r="Q124" s="2" t="s">
        <v>131</v>
      </c>
      <c r="R124" s="2" t="s">
        <v>132</v>
      </c>
      <c r="S124" s="2" t="s">
        <v>1854</v>
      </c>
      <c r="T124" s="2" t="s">
        <v>132</v>
      </c>
      <c r="U124" s="2" t="s">
        <v>1388</v>
      </c>
      <c r="V124" s="2" t="s">
        <v>846</v>
      </c>
      <c r="W124" s="2" t="s">
        <v>245</v>
      </c>
      <c r="X124" s="2" t="s">
        <v>1855</v>
      </c>
      <c r="Y124" s="2" t="s">
        <v>1856</v>
      </c>
      <c r="Z124" s="4">
        <v>76</v>
      </c>
      <c r="AA124" s="4">
        <f>=ROUNDDOWN(25.3333333333333,0)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17</v>
      </c>
      <c r="AQ124" s="8">
        <v>1351.85</v>
      </c>
      <c r="AR124" s="4"/>
      <c r="AS124" s="8"/>
      <c r="AT124" s="7"/>
      <c r="AU124" s="7"/>
      <c r="AV124" s="4">
        <v>17</v>
      </c>
      <c r="AW124" s="8">
        <v>1351.85</v>
      </c>
      <c r="AX124" s="4"/>
      <c r="AY124" s="8"/>
      <c r="AZ124" s="7"/>
      <c r="BA124" s="7"/>
      <c r="BB124" s="7">
        <v>1</v>
      </c>
      <c r="BC124" s="4">
        <v>17</v>
      </c>
      <c r="BD124" s="8">
        <v>1351.85</v>
      </c>
      <c r="BE124" s="4"/>
      <c r="BF124" s="8"/>
      <c r="BG124" s="7"/>
      <c r="BH124" s="7"/>
      <c r="BI124" s="7">
        <v>1</v>
      </c>
      <c r="BJ124" s="4">
        <v>17</v>
      </c>
      <c r="BK124" s="8">
        <v>1351.85</v>
      </c>
      <c r="BL124" s="2" t="s">
        <v>1857</v>
      </c>
      <c r="BM124" s="7">
        <v>1</v>
      </c>
      <c r="BN124" s="7">
        <v>1</v>
      </c>
      <c r="BO124" s="4">
        <v>3</v>
      </c>
      <c r="BP124" s="8">
        <v>243.3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1225</v>
      </c>
      <c r="BY124" s="2" t="s">
        <v>143</v>
      </c>
      <c r="BZ124" s="2" t="s">
        <v>132</v>
      </c>
      <c r="CA124" s="4">
        <v>4</v>
      </c>
      <c r="CB124" s="8">
        <v>265.72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805</v>
      </c>
      <c r="CJ124" s="2" t="s">
        <v>1858</v>
      </c>
      <c r="CK124" s="2" t="s">
        <v>143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141</v>
      </c>
      <c r="CT124" s="2" t="s">
        <v>129</v>
      </c>
      <c r="CU124" s="2" t="s">
        <v>863</v>
      </c>
      <c r="CV124" s="2" t="s">
        <v>1859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129</v>
      </c>
      <c r="DG124" s="2" t="s">
        <v>1856</v>
      </c>
      <c r="DH124" s="2" t="s">
        <v>1604</v>
      </c>
      <c r="DI124" s="2" t="s">
        <v>143</v>
      </c>
      <c r="DJ124" s="2" t="s">
        <v>132</v>
      </c>
      <c r="DK124" s="4">
        <v>2</v>
      </c>
      <c r="DL124" s="8">
        <v>179.48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866</v>
      </c>
      <c r="DT124" s="2" t="s">
        <v>1860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129</v>
      </c>
      <c r="EE124" s="2" t="s">
        <v>868</v>
      </c>
      <c r="EF124" s="2" t="s">
        <v>1100</v>
      </c>
      <c r="EG124" s="2" t="s">
        <v>143</v>
      </c>
      <c r="EH124" s="2" t="s">
        <v>132</v>
      </c>
      <c r="EI124" s="4">
        <v>3</v>
      </c>
      <c r="EJ124" s="8">
        <v>277.2</v>
      </c>
      <c r="EK124" s="4"/>
      <c r="EL124" s="8"/>
      <c r="EM124" s="7"/>
      <c r="EN124" s="7"/>
      <c r="EO124" s="2" t="s">
        <v>141</v>
      </c>
      <c r="EP124" s="2" t="s">
        <v>129</v>
      </c>
      <c r="EQ124" s="2" t="s">
        <v>805</v>
      </c>
      <c r="ER124" s="2" t="s">
        <v>1861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129</v>
      </c>
      <c r="FC124" s="2" t="s">
        <v>1862</v>
      </c>
      <c r="FD124" s="2" t="s">
        <v>1604</v>
      </c>
      <c r="FE124" s="2" t="s">
        <v>143</v>
      </c>
      <c r="FF124" s="2" t="s">
        <v>132</v>
      </c>
      <c r="FG124" s="4">
        <v>1</v>
      </c>
      <c r="FH124" s="8">
        <v>78.46</v>
      </c>
      <c r="FI124" s="4"/>
      <c r="FJ124" s="8"/>
      <c r="FK124" s="7"/>
      <c r="FL124" s="7"/>
      <c r="FM124" s="2" t="s">
        <v>141</v>
      </c>
      <c r="FN124" s="2" t="s">
        <v>129</v>
      </c>
      <c r="FO124" s="2" t="s">
        <v>1341</v>
      </c>
      <c r="FP124" s="2" t="s">
        <v>252</v>
      </c>
      <c r="FQ124" s="2" t="s">
        <v>143</v>
      </c>
      <c r="FR124" s="2" t="s">
        <v>132</v>
      </c>
      <c r="FS124" s="4">
        <v>1</v>
      </c>
      <c r="FT124" s="8">
        <v>89.74</v>
      </c>
      <c r="FU124" s="4"/>
      <c r="FV124" s="8"/>
      <c r="FW124" s="7"/>
      <c r="FX124" s="7"/>
      <c r="FY124" s="2" t="s">
        <v>141</v>
      </c>
      <c r="FZ124" s="2" t="s">
        <v>129</v>
      </c>
      <c r="GA124" s="2" t="s">
        <v>874</v>
      </c>
      <c r="GB124" s="2" t="s">
        <v>1863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176</v>
      </c>
      <c r="GM124" s="2" t="s">
        <v>875</v>
      </c>
      <c r="GN124" s="2" t="s">
        <v>1864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129</v>
      </c>
      <c r="GY124" s="2" t="s">
        <v>332</v>
      </c>
      <c r="GZ124" s="2" t="s">
        <v>367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129</v>
      </c>
      <c r="HK124" s="2" t="s">
        <v>386</v>
      </c>
      <c r="HL124" s="2" t="s">
        <v>1000</v>
      </c>
      <c r="HM124" s="2" t="s">
        <v>143</v>
      </c>
      <c r="HN124" s="2" t="s">
        <v>132</v>
      </c>
      <c r="HO124" s="4">
        <v>3</v>
      </c>
      <c r="HP124" s="8">
        <v>217.95</v>
      </c>
      <c r="HQ124" s="4"/>
      <c r="HR124" s="8"/>
      <c r="HS124" s="7"/>
      <c r="HT124" s="7"/>
      <c r="HU124" s="2" t="s">
        <v>141</v>
      </c>
      <c r="HV124" s="2" t="s">
        <v>129</v>
      </c>
      <c r="HW124" s="2" t="s">
        <v>297</v>
      </c>
      <c r="HX124" s="2" t="s">
        <v>1865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165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166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167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300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129</v>
      </c>
      <c r="KE124" s="2" t="s">
        <v>236</v>
      </c>
      <c r="KF124" s="2" t="s">
        <v>666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172</v>
      </c>
      <c r="KP124" s="2" t="s">
        <v>129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141</v>
      </c>
      <c r="ML124" s="2" t="s">
        <v>173</v>
      </c>
      <c r="MM124" s="2" t="s">
        <v>1866</v>
      </c>
      <c r="MN124" s="2" t="s">
        <v>907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172</v>
      </c>
      <c r="OT124" s="2" t="s">
        <v>176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165</v>
      </c>
      <c r="PF124" s="2" t="s">
        <v>129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176</v>
      </c>
      <c r="PS124" s="2" t="s">
        <v>525</v>
      </c>
      <c r="PT124" s="2" t="s">
        <v>1836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165</v>
      </c>
      <c r="QP124" s="2" t="s">
        <v>176</v>
      </c>
      <c r="QQ124" s="2" t="s">
        <v>132</v>
      </c>
      <c r="QR124" s="2" t="s">
        <v>132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172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178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176</v>
      </c>
      <c r="RO124" s="2" t="s">
        <v>214</v>
      </c>
      <c r="RP124" s="2" t="s">
        <v>527</v>
      </c>
      <c r="RQ124" s="2" t="s">
        <v>143</v>
      </c>
      <c r="RR124" s="2" t="s">
        <v>132</v>
      </c>
    </row>
    <row r="125">
      <c r="A125" s="2" t="s">
        <v>1867</v>
      </c>
      <c r="B125" s="2" t="s">
        <v>121</v>
      </c>
      <c r="C125" s="2" t="s">
        <v>122</v>
      </c>
      <c r="D125" s="2" t="s">
        <v>958</v>
      </c>
      <c r="E125" s="2" t="s">
        <v>708</v>
      </c>
      <c r="F125" s="2" t="s">
        <v>1868</v>
      </c>
      <c r="G125" s="2" t="s">
        <v>1868</v>
      </c>
      <c r="H125" s="2" t="s">
        <v>1868</v>
      </c>
      <c r="I125" s="2" t="s">
        <v>1869</v>
      </c>
      <c r="J125" s="2" t="s">
        <v>127</v>
      </c>
      <c r="K125" s="2" t="s">
        <v>1870</v>
      </c>
      <c r="L125" s="3">
        <v>42.18</v>
      </c>
      <c r="M125" s="3">
        <v>44.29</v>
      </c>
      <c r="N125" s="3">
        <v>84.99</v>
      </c>
      <c r="O125" s="2" t="s">
        <v>129</v>
      </c>
      <c r="P125" s="2" t="s">
        <v>683</v>
      </c>
      <c r="Q125" s="2" t="s">
        <v>131</v>
      </c>
      <c r="R125" s="2" t="s">
        <v>132</v>
      </c>
      <c r="S125" s="2" t="s">
        <v>1871</v>
      </c>
      <c r="T125" s="2" t="s">
        <v>132</v>
      </c>
      <c r="U125" s="2" t="s">
        <v>395</v>
      </c>
      <c r="V125" s="2" t="s">
        <v>887</v>
      </c>
      <c r="W125" s="2" t="s">
        <v>946</v>
      </c>
      <c r="X125" s="2" t="s">
        <v>136</v>
      </c>
      <c r="Y125" s="2" t="s">
        <v>1872</v>
      </c>
      <c r="Z125" s="4">
        <v>39</v>
      </c>
      <c r="AA125" s="4">
        <f>=ROUNDDOWN(13,0)</f>
      </c>
      <c r="AB125" s="5">
        <v>3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26</v>
      </c>
      <c r="AQ125" s="8">
        <v>1283.56</v>
      </c>
      <c r="AR125" s="4"/>
      <c r="AS125" s="8"/>
      <c r="AT125" s="7"/>
      <c r="AU125" s="7"/>
      <c r="AV125" s="4">
        <v>26</v>
      </c>
      <c r="AW125" s="8">
        <v>1283.56</v>
      </c>
      <c r="AX125" s="4"/>
      <c r="AY125" s="8"/>
      <c r="AZ125" s="7"/>
      <c r="BA125" s="7"/>
      <c r="BB125" s="7">
        <v>1</v>
      </c>
      <c r="BC125" s="4">
        <v>26</v>
      </c>
      <c r="BD125" s="8">
        <v>1283.56</v>
      </c>
      <c r="BE125" s="4"/>
      <c r="BF125" s="8"/>
      <c r="BG125" s="7"/>
      <c r="BH125" s="7"/>
      <c r="BI125" s="7">
        <v>1</v>
      </c>
      <c r="BJ125" s="4">
        <v>26</v>
      </c>
      <c r="BK125" s="8">
        <v>1283.56</v>
      </c>
      <c r="BL125" s="2" t="s">
        <v>1873</v>
      </c>
      <c r="BM125" s="7">
        <v>1</v>
      </c>
      <c r="BN125" s="7">
        <v>1</v>
      </c>
      <c r="BO125" s="4">
        <v>10</v>
      </c>
      <c r="BP125" s="8">
        <v>500.52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1225</v>
      </c>
      <c r="BY125" s="2" t="s">
        <v>143</v>
      </c>
      <c r="BZ125" s="2" t="s">
        <v>132</v>
      </c>
      <c r="CA125" s="4">
        <v>7</v>
      </c>
      <c r="CB125" s="8">
        <v>288.16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1874</v>
      </c>
      <c r="CJ125" s="2" t="s">
        <v>1323</v>
      </c>
      <c r="CK125" s="2" t="s">
        <v>143</v>
      </c>
      <c r="CL125" s="2" t="s">
        <v>132</v>
      </c>
      <c r="CM125" s="4">
        <v>2</v>
      </c>
      <c r="CN125" s="8">
        <v>103.58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190</v>
      </c>
      <c r="CV125" s="2" t="s">
        <v>1875</v>
      </c>
      <c r="CW125" s="2" t="s">
        <v>143</v>
      </c>
      <c r="CX125" s="2" t="s">
        <v>132</v>
      </c>
      <c r="CY125" s="4">
        <v>1</v>
      </c>
      <c r="CZ125" s="8">
        <v>44.29</v>
      </c>
      <c r="DA125" s="4"/>
      <c r="DB125" s="8"/>
      <c r="DC125" s="7"/>
      <c r="DD125" s="7"/>
      <c r="DE125" s="2" t="s">
        <v>141</v>
      </c>
      <c r="DF125" s="2" t="s">
        <v>129</v>
      </c>
      <c r="DG125" s="2" t="s">
        <v>1876</v>
      </c>
      <c r="DH125" s="2" t="s">
        <v>1877</v>
      </c>
      <c r="DI125" s="2" t="s">
        <v>143</v>
      </c>
      <c r="DJ125" s="2" t="s">
        <v>132</v>
      </c>
      <c r="DK125" s="4">
        <v>1</v>
      </c>
      <c r="DL125" s="8">
        <v>50.97</v>
      </c>
      <c r="DM125" s="4"/>
      <c r="DN125" s="8"/>
      <c r="DO125" s="7"/>
      <c r="DP125" s="7"/>
      <c r="DQ125" s="2" t="s">
        <v>141</v>
      </c>
      <c r="DR125" s="2" t="s">
        <v>129</v>
      </c>
      <c r="DS125" s="2" t="s">
        <v>1237</v>
      </c>
      <c r="DT125" s="2" t="s">
        <v>1878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494</v>
      </c>
      <c r="EF125" s="2" t="s">
        <v>1879</v>
      </c>
      <c r="EG125" s="2" t="s">
        <v>143</v>
      </c>
      <c r="EH125" s="2" t="s">
        <v>132</v>
      </c>
      <c r="EI125" s="4">
        <v>1</v>
      </c>
      <c r="EJ125" s="8">
        <v>54.87</v>
      </c>
      <c r="EK125" s="4"/>
      <c r="EL125" s="8"/>
      <c r="EM125" s="7"/>
      <c r="EN125" s="7"/>
      <c r="EO125" s="2" t="s">
        <v>141</v>
      </c>
      <c r="EP125" s="2" t="s">
        <v>129</v>
      </c>
      <c r="EQ125" s="2" t="s">
        <v>1880</v>
      </c>
      <c r="ER125" s="2" t="s">
        <v>582</v>
      </c>
      <c r="ES125" s="2" t="s">
        <v>143</v>
      </c>
      <c r="ET125" s="2" t="s">
        <v>132</v>
      </c>
      <c r="EU125" s="4">
        <v>1</v>
      </c>
      <c r="EV125" s="8">
        <v>89.99</v>
      </c>
      <c r="EW125" s="4"/>
      <c r="EX125" s="8"/>
      <c r="EY125" s="7"/>
      <c r="EZ125" s="7"/>
      <c r="FA125" s="2" t="s">
        <v>141</v>
      </c>
      <c r="FB125" s="2" t="s">
        <v>129</v>
      </c>
      <c r="FC125" s="2" t="s">
        <v>1872</v>
      </c>
      <c r="FD125" s="2" t="s">
        <v>1881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141</v>
      </c>
      <c r="FN125" s="2" t="s">
        <v>129</v>
      </c>
      <c r="FO125" s="2" t="s">
        <v>156</v>
      </c>
      <c r="FP125" s="2" t="s">
        <v>1094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129</v>
      </c>
      <c r="GA125" s="2" t="s">
        <v>730</v>
      </c>
      <c r="GB125" s="2" t="s">
        <v>203</v>
      </c>
      <c r="GC125" s="2" t="s">
        <v>143</v>
      </c>
      <c r="GD125" s="2" t="s">
        <v>132</v>
      </c>
      <c r="GE125" s="4">
        <v>2</v>
      </c>
      <c r="GF125" s="8">
        <v>103.34</v>
      </c>
      <c r="GG125" s="4"/>
      <c r="GH125" s="8"/>
      <c r="GI125" s="7"/>
      <c r="GJ125" s="7"/>
      <c r="GK125" s="2" t="s">
        <v>141</v>
      </c>
      <c r="GL125" s="2" t="s">
        <v>129</v>
      </c>
      <c r="GM125" s="2" t="s">
        <v>204</v>
      </c>
      <c r="GN125" s="2" t="s">
        <v>661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129</v>
      </c>
      <c r="GY125" s="2" t="s">
        <v>162</v>
      </c>
      <c r="GZ125" s="2" t="s">
        <v>132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520</v>
      </c>
      <c r="HL125" s="2" t="s">
        <v>226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297</v>
      </c>
      <c r="HX125" s="2" t="s">
        <v>1882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165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1431</v>
      </c>
      <c r="JH125" s="2" t="s">
        <v>132</v>
      </c>
      <c r="JI125" s="2" t="s">
        <v>143</v>
      </c>
      <c r="JJ125" s="2" t="s">
        <v>132</v>
      </c>
      <c r="JK125" s="4">
        <v>1</v>
      </c>
      <c r="JL125" s="8">
        <v>47.84</v>
      </c>
      <c r="JM125" s="4"/>
      <c r="JN125" s="8"/>
      <c r="JO125" s="7"/>
      <c r="JP125" s="7"/>
      <c r="JQ125" s="2" t="s">
        <v>141</v>
      </c>
      <c r="JR125" s="2" t="s">
        <v>129</v>
      </c>
      <c r="JS125" s="2" t="s">
        <v>300</v>
      </c>
      <c r="JT125" s="2" t="s">
        <v>1793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129</v>
      </c>
      <c r="KE125" s="2" t="s">
        <v>236</v>
      </c>
      <c r="KF125" s="2" t="s">
        <v>976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129</v>
      </c>
      <c r="KQ125" s="2" t="s">
        <v>1075</v>
      </c>
      <c r="KR125" s="2" t="s">
        <v>1883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141</v>
      </c>
      <c r="ML125" s="2" t="s">
        <v>173</v>
      </c>
      <c r="MM125" s="2" t="s">
        <v>302</v>
      </c>
      <c r="MN125" s="2" t="s">
        <v>1884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175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172</v>
      </c>
      <c r="OT125" s="2" t="s">
        <v>176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129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176</v>
      </c>
      <c r="PS125" s="2" t="s">
        <v>177</v>
      </c>
      <c r="PT125" s="2" t="s">
        <v>1121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165</v>
      </c>
      <c r="QP125" s="2" t="s">
        <v>176</v>
      </c>
      <c r="QQ125" s="2" t="s">
        <v>132</v>
      </c>
      <c r="QR125" s="2" t="s">
        <v>132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172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178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176</v>
      </c>
      <c r="RO125" s="2" t="s">
        <v>214</v>
      </c>
      <c r="RP125" s="2" t="s">
        <v>527</v>
      </c>
      <c r="RQ125" s="2" t="s">
        <v>143</v>
      </c>
      <c r="RR125" s="2" t="s">
        <v>132</v>
      </c>
    </row>
    <row r="126">
      <c r="A126" s="2" t="s">
        <v>1885</v>
      </c>
      <c r="B126" s="2" t="s">
        <v>121</v>
      </c>
      <c r="C126" s="2" t="s">
        <v>122</v>
      </c>
      <c r="D126" s="2" t="s">
        <v>958</v>
      </c>
      <c r="E126" s="2" t="s">
        <v>708</v>
      </c>
      <c r="F126" s="2" t="s">
        <v>1886</v>
      </c>
      <c r="G126" s="2" t="s">
        <v>132</v>
      </c>
      <c r="H126" s="2" t="s">
        <v>132</v>
      </c>
      <c r="I126" s="2" t="s">
        <v>1887</v>
      </c>
      <c r="J126" s="2" t="s">
        <v>127</v>
      </c>
      <c r="K126" s="2" t="s">
        <v>313</v>
      </c>
      <c r="L126" s="3">
        <v>21.58</v>
      </c>
      <c r="M126" s="3">
        <v>22.66</v>
      </c>
      <c r="N126" s="3">
        <v>49.99</v>
      </c>
      <c r="O126" s="2" t="s">
        <v>657</v>
      </c>
      <c r="P126" s="2" t="s">
        <v>621</v>
      </c>
      <c r="Q126" s="2" t="s">
        <v>131</v>
      </c>
      <c r="R126" s="2" t="s">
        <v>132</v>
      </c>
      <c r="S126" s="2" t="s">
        <v>1888</v>
      </c>
      <c r="T126" s="2" t="s">
        <v>132</v>
      </c>
      <c r="U126" s="2" t="s">
        <v>315</v>
      </c>
      <c r="V126" s="2" t="s">
        <v>824</v>
      </c>
      <c r="W126" s="2" t="s">
        <v>136</v>
      </c>
      <c r="X126" s="2" t="s">
        <v>132</v>
      </c>
      <c r="Y126" s="2" t="s">
        <v>1130</v>
      </c>
      <c r="Z126" s="4">
        <v>46</v>
      </c>
      <c r="AA126" s="4">
        <f>=ROUNDDOWN(9.2,0)</f>
      </c>
      <c r="AB126" s="5">
        <v>5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37</v>
      </c>
      <c r="AQ126" s="8">
        <v>1112.04</v>
      </c>
      <c r="AR126" s="4"/>
      <c r="AS126" s="8"/>
      <c r="AT126" s="7"/>
      <c r="AU126" s="7"/>
      <c r="AV126" s="4">
        <v>37</v>
      </c>
      <c r="AW126" s="8">
        <v>1112.04</v>
      </c>
      <c r="AX126" s="4"/>
      <c r="AY126" s="8"/>
      <c r="AZ126" s="7"/>
      <c r="BA126" s="7"/>
      <c r="BB126" s="7">
        <v>1</v>
      </c>
      <c r="BC126" s="4">
        <v>37</v>
      </c>
      <c r="BD126" s="8">
        <v>1112.04</v>
      </c>
      <c r="BE126" s="4"/>
      <c r="BF126" s="8"/>
      <c r="BG126" s="7"/>
      <c r="BH126" s="7"/>
      <c r="BI126" s="7">
        <v>1</v>
      </c>
      <c r="BJ126" s="4">
        <v>37</v>
      </c>
      <c r="BK126" s="8">
        <v>1112.04</v>
      </c>
      <c r="BL126" s="2" t="s">
        <v>1889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534</v>
      </c>
      <c r="BV126" s="2" t="s">
        <v>176</v>
      </c>
      <c r="BW126" s="2" t="s">
        <v>132</v>
      </c>
      <c r="BX126" s="2" t="s">
        <v>1890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1036</v>
      </c>
      <c r="CJ126" s="2" t="s">
        <v>1891</v>
      </c>
      <c r="CK126" s="2" t="s">
        <v>143</v>
      </c>
      <c r="CL126" s="2" t="s">
        <v>132</v>
      </c>
      <c r="CM126" s="4">
        <v>7</v>
      </c>
      <c r="CN126" s="8">
        <v>154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788</v>
      </c>
      <c r="CV126" s="2" t="s">
        <v>1892</v>
      </c>
      <c r="CW126" s="2" t="s">
        <v>143</v>
      </c>
      <c r="CX126" s="2" t="s">
        <v>132</v>
      </c>
      <c r="CY126" s="4">
        <v>2</v>
      </c>
      <c r="CZ126" s="8">
        <v>45.32</v>
      </c>
      <c r="DA126" s="4"/>
      <c r="DB126" s="8"/>
      <c r="DC126" s="7"/>
      <c r="DD126" s="7"/>
      <c r="DE126" s="2" t="s">
        <v>141</v>
      </c>
      <c r="DF126" s="2" t="s">
        <v>129</v>
      </c>
      <c r="DG126" s="2" t="s">
        <v>790</v>
      </c>
      <c r="DH126" s="2" t="s">
        <v>1587</v>
      </c>
      <c r="DI126" s="2" t="s">
        <v>143</v>
      </c>
      <c r="DJ126" s="2" t="s">
        <v>132</v>
      </c>
      <c r="DK126" s="4">
        <v>8</v>
      </c>
      <c r="DL126" s="8">
        <v>57.12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792</v>
      </c>
      <c r="DT126" s="2" t="s">
        <v>1568</v>
      </c>
      <c r="DU126" s="2" t="s">
        <v>143</v>
      </c>
      <c r="DV126" s="2" t="s">
        <v>132</v>
      </c>
      <c r="DW126" s="4">
        <v>1</v>
      </c>
      <c r="DX126" s="8">
        <v>12</v>
      </c>
      <c r="DY126" s="4"/>
      <c r="DZ126" s="8"/>
      <c r="EA126" s="7"/>
      <c r="EB126" s="7"/>
      <c r="EC126" s="2" t="s">
        <v>141</v>
      </c>
      <c r="ED126" s="2" t="s">
        <v>129</v>
      </c>
      <c r="EE126" s="2" t="s">
        <v>1135</v>
      </c>
      <c r="EF126" s="2" t="s">
        <v>1893</v>
      </c>
      <c r="EG126" s="2" t="s">
        <v>143</v>
      </c>
      <c r="EH126" s="2" t="s">
        <v>132</v>
      </c>
      <c r="EI126" s="4">
        <v>1</v>
      </c>
      <c r="EJ126" s="8">
        <v>15.84</v>
      </c>
      <c r="EK126" s="4"/>
      <c r="EL126" s="8"/>
      <c r="EM126" s="7"/>
      <c r="EN126" s="7"/>
      <c r="EO126" s="2" t="s">
        <v>141</v>
      </c>
      <c r="EP126" s="2" t="s">
        <v>129</v>
      </c>
      <c r="EQ126" s="2" t="s">
        <v>1588</v>
      </c>
      <c r="ER126" s="2" t="s">
        <v>1894</v>
      </c>
      <c r="ES126" s="2" t="s">
        <v>143</v>
      </c>
      <c r="ET126" s="2" t="s">
        <v>132</v>
      </c>
      <c r="EU126" s="4">
        <v>14</v>
      </c>
      <c r="EV126" s="8">
        <v>734.86</v>
      </c>
      <c r="EW126" s="4"/>
      <c r="EX126" s="8"/>
      <c r="EY126" s="7"/>
      <c r="EZ126" s="7"/>
      <c r="FA126" s="2" t="s">
        <v>141</v>
      </c>
      <c r="FB126" s="2" t="s">
        <v>129</v>
      </c>
      <c r="FC126" s="2" t="s">
        <v>790</v>
      </c>
      <c r="FD126" s="2" t="s">
        <v>1895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172</v>
      </c>
      <c r="FN126" s="2" t="s">
        <v>129</v>
      </c>
      <c r="FO126" s="2" t="s">
        <v>132</v>
      </c>
      <c r="FP126" s="2" t="s">
        <v>132</v>
      </c>
      <c r="FQ126" s="2" t="s">
        <v>143</v>
      </c>
      <c r="FR126" s="2" t="s">
        <v>132</v>
      </c>
      <c r="FS126" s="4">
        <v>1</v>
      </c>
      <c r="FT126" s="8">
        <v>23.79</v>
      </c>
      <c r="FU126" s="4"/>
      <c r="FV126" s="8"/>
      <c r="FW126" s="7"/>
      <c r="FX126" s="7"/>
      <c r="FY126" s="2" t="s">
        <v>141</v>
      </c>
      <c r="FZ126" s="2" t="s">
        <v>129</v>
      </c>
      <c r="GA126" s="2" t="s">
        <v>799</v>
      </c>
      <c r="GB126" s="2" t="s">
        <v>1896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176</v>
      </c>
      <c r="GM126" s="2" t="s">
        <v>1140</v>
      </c>
      <c r="GN126" s="2" t="s">
        <v>1897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176</v>
      </c>
      <c r="GY126" s="2" t="s">
        <v>332</v>
      </c>
      <c r="GZ126" s="2" t="s">
        <v>1898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129</v>
      </c>
      <c r="HK126" s="2" t="s">
        <v>520</v>
      </c>
      <c r="HL126" s="2" t="s">
        <v>269</v>
      </c>
      <c r="HM126" s="2" t="s">
        <v>143</v>
      </c>
      <c r="HN126" s="2" t="s">
        <v>132</v>
      </c>
      <c r="HO126" s="4">
        <v>1</v>
      </c>
      <c r="HP126" s="8">
        <v>22.66</v>
      </c>
      <c r="HQ126" s="4"/>
      <c r="HR126" s="8"/>
      <c r="HS126" s="7"/>
      <c r="HT126" s="7"/>
      <c r="HU126" s="2" t="s">
        <v>141</v>
      </c>
      <c r="HV126" s="2" t="s">
        <v>129</v>
      </c>
      <c r="HW126" s="2" t="s">
        <v>335</v>
      </c>
      <c r="HX126" s="2" t="s">
        <v>1201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172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808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338</v>
      </c>
      <c r="JT126" s="2" t="s">
        <v>1899</v>
      </c>
      <c r="JU126" s="2" t="s">
        <v>143</v>
      </c>
      <c r="JV126" s="2" t="s">
        <v>132</v>
      </c>
      <c r="JW126" s="4">
        <v>1</v>
      </c>
      <c r="JX126" s="8">
        <v>23.79</v>
      </c>
      <c r="JY126" s="4"/>
      <c r="JZ126" s="8"/>
      <c r="KA126" s="7"/>
      <c r="KB126" s="7"/>
      <c r="KC126" s="2" t="s">
        <v>141</v>
      </c>
      <c r="KD126" s="2" t="s">
        <v>129</v>
      </c>
      <c r="KE126" s="2" t="s">
        <v>1296</v>
      </c>
      <c r="KF126" s="2" t="s">
        <v>608</v>
      </c>
      <c r="KG126" s="2" t="s">
        <v>143</v>
      </c>
      <c r="KH126" s="2" t="s">
        <v>132</v>
      </c>
      <c r="KI126" s="4">
        <v>1</v>
      </c>
      <c r="KJ126" s="8">
        <v>22.66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815</v>
      </c>
      <c r="KR126" s="2" t="s">
        <v>994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141</v>
      </c>
      <c r="LB126" s="2" t="s">
        <v>129</v>
      </c>
      <c r="LC126" s="2" t="s">
        <v>812</v>
      </c>
      <c r="LD126" s="2" t="s">
        <v>400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141</v>
      </c>
      <c r="ML126" s="2" t="s">
        <v>173</v>
      </c>
      <c r="MM126" s="2" t="s">
        <v>813</v>
      </c>
      <c r="MN126" s="2" t="s">
        <v>1595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129</v>
      </c>
      <c r="MY126" s="2" t="s">
        <v>132</v>
      </c>
      <c r="MZ126" s="2" t="s">
        <v>132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172</v>
      </c>
      <c r="OT126" s="2" t="s">
        <v>176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165</v>
      </c>
      <c r="PF126" s="2" t="s">
        <v>129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176</v>
      </c>
      <c r="PS126" s="2" t="s">
        <v>525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176</v>
      </c>
      <c r="QQ126" s="2" t="s">
        <v>815</v>
      </c>
      <c r="QR126" s="2" t="s">
        <v>1900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172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178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176</v>
      </c>
      <c r="RO126" s="2" t="s">
        <v>1039</v>
      </c>
      <c r="RP126" s="2" t="s">
        <v>1185</v>
      </c>
      <c r="RQ126" s="2" t="s">
        <v>143</v>
      </c>
      <c r="RR126" s="2" t="s">
        <v>132</v>
      </c>
    </row>
    <row r="127">
      <c r="A127" s="2" t="s">
        <v>1901</v>
      </c>
      <c r="B127" s="2" t="s">
        <v>121</v>
      </c>
      <c r="C127" s="2" t="s">
        <v>122</v>
      </c>
      <c r="D127" s="2" t="s">
        <v>958</v>
      </c>
      <c r="E127" s="2" t="s">
        <v>708</v>
      </c>
      <c r="F127" s="2" t="s">
        <v>1902</v>
      </c>
      <c r="G127" s="2" t="s">
        <v>1902</v>
      </c>
      <c r="H127" s="2" t="s">
        <v>1902</v>
      </c>
      <c r="I127" s="2" t="s">
        <v>1903</v>
      </c>
      <c r="J127" s="2" t="s">
        <v>127</v>
      </c>
      <c r="K127" s="2" t="s">
        <v>393</v>
      </c>
      <c r="L127" s="3">
        <v>44.47</v>
      </c>
      <c r="M127" s="3">
        <v>46.69</v>
      </c>
      <c r="N127" s="3">
        <v>96.04</v>
      </c>
      <c r="O127" s="2" t="s">
        <v>129</v>
      </c>
      <c r="P127" s="2" t="s">
        <v>621</v>
      </c>
      <c r="Q127" s="2" t="s">
        <v>131</v>
      </c>
      <c r="R127" s="2" t="s">
        <v>132</v>
      </c>
      <c r="S127" s="2" t="s">
        <v>1904</v>
      </c>
      <c r="T127" s="2" t="s">
        <v>132</v>
      </c>
      <c r="U127" s="2" t="s">
        <v>395</v>
      </c>
      <c r="V127" s="2" t="s">
        <v>846</v>
      </c>
      <c r="W127" s="2" t="s">
        <v>245</v>
      </c>
      <c r="X127" s="2" t="s">
        <v>132</v>
      </c>
      <c r="Y127" s="2" t="s">
        <v>1681</v>
      </c>
      <c r="Z127" s="4">
        <v>143</v>
      </c>
      <c r="AA127" s="4">
        <f>=ROUNDDOWN(89.375,0)</f>
      </c>
      <c r="AB127" s="5">
        <v>1.6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17</v>
      </c>
      <c r="AQ127" s="8">
        <v>1100.19</v>
      </c>
      <c r="AR127" s="4"/>
      <c r="AS127" s="8"/>
      <c r="AT127" s="7"/>
      <c r="AU127" s="7"/>
      <c r="AV127" s="4">
        <v>17</v>
      </c>
      <c r="AW127" s="8">
        <v>1100.19</v>
      </c>
      <c r="AX127" s="4"/>
      <c r="AY127" s="8"/>
      <c r="AZ127" s="7"/>
      <c r="BA127" s="7"/>
      <c r="BB127" s="7">
        <v>1</v>
      </c>
      <c r="BC127" s="4">
        <v>17</v>
      </c>
      <c r="BD127" s="8">
        <v>1100.19</v>
      </c>
      <c r="BE127" s="4"/>
      <c r="BF127" s="8"/>
      <c r="BG127" s="7"/>
      <c r="BH127" s="7"/>
      <c r="BI127" s="7">
        <v>1</v>
      </c>
      <c r="BJ127" s="4">
        <v>17</v>
      </c>
      <c r="BK127" s="8">
        <v>1100.19</v>
      </c>
      <c r="BL127" s="2" t="s">
        <v>1905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534</v>
      </c>
      <c r="BV127" s="2" t="s">
        <v>176</v>
      </c>
      <c r="BW127" s="2" t="s">
        <v>132</v>
      </c>
      <c r="BX127" s="2" t="s">
        <v>1047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1404</v>
      </c>
      <c r="CJ127" s="2" t="s">
        <v>1906</v>
      </c>
      <c r="CK127" s="2" t="s">
        <v>143</v>
      </c>
      <c r="CL127" s="2" t="s">
        <v>132</v>
      </c>
      <c r="CM127" s="4">
        <v>7</v>
      </c>
      <c r="CN127" s="8">
        <v>386.33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1152</v>
      </c>
      <c r="CV127" s="2" t="s">
        <v>1311</v>
      </c>
      <c r="CW127" s="2" t="s">
        <v>143</v>
      </c>
      <c r="CX127" s="2" t="s">
        <v>132</v>
      </c>
      <c r="CY127" s="4">
        <v>4</v>
      </c>
      <c r="CZ127" s="8">
        <v>214.01</v>
      </c>
      <c r="DA127" s="4"/>
      <c r="DB127" s="8"/>
      <c r="DC127" s="7"/>
      <c r="DD127" s="7"/>
      <c r="DE127" s="2" t="s">
        <v>141</v>
      </c>
      <c r="DF127" s="2" t="s">
        <v>129</v>
      </c>
      <c r="DG127" s="2" t="s">
        <v>1907</v>
      </c>
      <c r="DH127" s="2" t="s">
        <v>1685</v>
      </c>
      <c r="DI127" s="2" t="s">
        <v>143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141</v>
      </c>
      <c r="DR127" s="2" t="s">
        <v>129</v>
      </c>
      <c r="DS127" s="2" t="s">
        <v>1024</v>
      </c>
      <c r="DT127" s="2" t="s">
        <v>1106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176</v>
      </c>
      <c r="EE127" s="2" t="s">
        <v>1088</v>
      </c>
      <c r="EF127" s="2" t="s">
        <v>1686</v>
      </c>
      <c r="EG127" s="2" t="s">
        <v>143</v>
      </c>
      <c r="EH127" s="2" t="s">
        <v>132</v>
      </c>
      <c r="EI127" s="4">
        <v>1</v>
      </c>
      <c r="EJ127" s="8">
        <v>58.48</v>
      </c>
      <c r="EK127" s="4"/>
      <c r="EL127" s="8"/>
      <c r="EM127" s="7"/>
      <c r="EN127" s="7"/>
      <c r="EO127" s="2" t="s">
        <v>141</v>
      </c>
      <c r="EP127" s="2" t="s">
        <v>129</v>
      </c>
      <c r="EQ127" s="2" t="s">
        <v>1764</v>
      </c>
      <c r="ER127" s="2" t="s">
        <v>1690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141</v>
      </c>
      <c r="FB127" s="2" t="s">
        <v>129</v>
      </c>
      <c r="FC127" s="2" t="s">
        <v>1907</v>
      </c>
      <c r="FD127" s="2" t="s">
        <v>1685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129</v>
      </c>
      <c r="FO127" s="2" t="s">
        <v>1341</v>
      </c>
      <c r="FP127" s="2" t="s">
        <v>261</v>
      </c>
      <c r="FQ127" s="2" t="s">
        <v>143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141</v>
      </c>
      <c r="FZ127" s="2" t="s">
        <v>129</v>
      </c>
      <c r="GA127" s="2" t="s">
        <v>1291</v>
      </c>
      <c r="GB127" s="2" t="s">
        <v>1908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176</v>
      </c>
      <c r="GM127" s="2" t="s">
        <v>1088</v>
      </c>
      <c r="GN127" s="2" t="s">
        <v>1909</v>
      </c>
      <c r="GO127" s="2" t="s">
        <v>143</v>
      </c>
      <c r="GP127" s="2" t="s">
        <v>132</v>
      </c>
      <c r="GQ127" s="4">
        <v>1</v>
      </c>
      <c r="GR127" s="8">
        <v>46.7</v>
      </c>
      <c r="GS127" s="4"/>
      <c r="GT127" s="8"/>
      <c r="GU127" s="7"/>
      <c r="GV127" s="7"/>
      <c r="GW127" s="2" t="s">
        <v>141</v>
      </c>
      <c r="GX127" s="2" t="s">
        <v>129</v>
      </c>
      <c r="GY127" s="2" t="s">
        <v>332</v>
      </c>
      <c r="GZ127" s="2" t="s">
        <v>1910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129</v>
      </c>
      <c r="HK127" s="2" t="s">
        <v>386</v>
      </c>
      <c r="HL127" s="2" t="s">
        <v>1911</v>
      </c>
      <c r="HM127" s="2" t="s">
        <v>143</v>
      </c>
      <c r="HN127" s="2" t="s">
        <v>132</v>
      </c>
      <c r="HO127" s="4">
        <v>1</v>
      </c>
      <c r="HP127" s="8">
        <v>46.7</v>
      </c>
      <c r="HQ127" s="4"/>
      <c r="HR127" s="8"/>
      <c r="HS127" s="7"/>
      <c r="HT127" s="7"/>
      <c r="HU127" s="2" t="s">
        <v>141</v>
      </c>
      <c r="HV127" s="2" t="s">
        <v>129</v>
      </c>
      <c r="HW127" s="2" t="s">
        <v>297</v>
      </c>
      <c r="HX127" s="2" t="s">
        <v>475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165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>
        <v>3</v>
      </c>
      <c r="IZ127" s="8">
        <v>347.97</v>
      </c>
      <c r="JA127" s="4"/>
      <c r="JB127" s="8"/>
      <c r="JC127" s="7"/>
      <c r="JD127" s="7"/>
      <c r="JE127" s="2" t="s">
        <v>141</v>
      </c>
      <c r="JF127" s="2" t="s">
        <v>129</v>
      </c>
      <c r="JG127" s="2" t="s">
        <v>167</v>
      </c>
      <c r="JH127" s="2" t="s">
        <v>1912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129</v>
      </c>
      <c r="JS127" s="2" t="s">
        <v>338</v>
      </c>
      <c r="JT127" s="2" t="s">
        <v>1006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129</v>
      </c>
      <c r="KE127" s="2" t="s">
        <v>1296</v>
      </c>
      <c r="KF127" s="2" t="s">
        <v>1913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141</v>
      </c>
      <c r="KP127" s="2" t="s">
        <v>129</v>
      </c>
      <c r="KQ127" s="2" t="s">
        <v>1402</v>
      </c>
      <c r="KR127" s="2" t="s">
        <v>499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141</v>
      </c>
      <c r="ML127" s="2" t="s">
        <v>173</v>
      </c>
      <c r="MM127" s="2" t="s">
        <v>1914</v>
      </c>
      <c r="MN127" s="2" t="s">
        <v>587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129</v>
      </c>
      <c r="MY127" s="2" t="s">
        <v>132</v>
      </c>
      <c r="MZ127" s="2" t="s">
        <v>132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172</v>
      </c>
      <c r="OT127" s="2" t="s">
        <v>176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165</v>
      </c>
      <c r="PF127" s="2" t="s">
        <v>129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141</v>
      </c>
      <c r="PR127" s="2" t="s">
        <v>176</v>
      </c>
      <c r="PS127" s="2" t="s">
        <v>525</v>
      </c>
      <c r="PT127" s="2" t="s">
        <v>263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141</v>
      </c>
      <c r="QP127" s="2" t="s">
        <v>176</v>
      </c>
      <c r="QQ127" s="2" t="s">
        <v>1695</v>
      </c>
      <c r="QR127" s="2" t="s">
        <v>1345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172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178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176</v>
      </c>
      <c r="RO127" s="2" t="s">
        <v>1697</v>
      </c>
      <c r="RP127" s="2" t="s">
        <v>870</v>
      </c>
      <c r="RQ127" s="2" t="s">
        <v>143</v>
      </c>
      <c r="RR127" s="2" t="s">
        <v>132</v>
      </c>
    </row>
    <row r="128">
      <c r="A128" s="2" t="s">
        <v>1915</v>
      </c>
      <c r="B128" s="2" t="s">
        <v>121</v>
      </c>
      <c r="C128" s="2" t="s">
        <v>122</v>
      </c>
      <c r="D128" s="2" t="s">
        <v>958</v>
      </c>
      <c r="E128" s="2" t="s">
        <v>708</v>
      </c>
      <c r="F128" s="2" t="s">
        <v>1916</v>
      </c>
      <c r="G128" s="2" t="s">
        <v>1916</v>
      </c>
      <c r="H128" s="2" t="s">
        <v>1916</v>
      </c>
      <c r="I128" s="2" t="s">
        <v>1811</v>
      </c>
      <c r="J128" s="2" t="s">
        <v>127</v>
      </c>
      <c r="K128" s="2" t="s">
        <v>313</v>
      </c>
      <c r="L128" s="3">
        <v>55.77</v>
      </c>
      <c r="M128" s="3">
        <v>58.56</v>
      </c>
      <c r="N128" s="3">
        <v>118.99</v>
      </c>
      <c r="O128" s="2" t="s">
        <v>129</v>
      </c>
      <c r="P128" s="2" t="s">
        <v>347</v>
      </c>
      <c r="Q128" s="2" t="s">
        <v>131</v>
      </c>
      <c r="R128" s="2" t="s">
        <v>132</v>
      </c>
      <c r="S128" s="2" t="s">
        <v>1917</v>
      </c>
      <c r="T128" s="2" t="s">
        <v>132</v>
      </c>
      <c r="U128" s="2" t="s">
        <v>623</v>
      </c>
      <c r="V128" s="2" t="s">
        <v>246</v>
      </c>
      <c r="W128" s="2" t="s">
        <v>246</v>
      </c>
      <c r="X128" s="2" t="s">
        <v>132</v>
      </c>
      <c r="Y128" s="2" t="s">
        <v>1681</v>
      </c>
      <c r="Z128" s="4">
        <v>104</v>
      </c>
      <c r="AA128" s="4">
        <f>=ROUNDDOWN(54.7368421052632,0)</f>
      </c>
      <c r="AB128" s="5">
        <v>1.9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15</v>
      </c>
      <c r="AQ128" s="8">
        <v>1042.84</v>
      </c>
      <c r="AR128" s="4"/>
      <c r="AS128" s="8"/>
      <c r="AT128" s="7"/>
      <c r="AU128" s="7"/>
      <c r="AV128" s="4">
        <v>15</v>
      </c>
      <c r="AW128" s="8">
        <v>1042.84</v>
      </c>
      <c r="AX128" s="4"/>
      <c r="AY128" s="8"/>
      <c r="AZ128" s="7"/>
      <c r="BA128" s="7"/>
      <c r="BB128" s="7">
        <v>1</v>
      </c>
      <c r="BC128" s="4">
        <v>15</v>
      </c>
      <c r="BD128" s="8">
        <v>1042.84</v>
      </c>
      <c r="BE128" s="4"/>
      <c r="BF128" s="8"/>
      <c r="BG128" s="7"/>
      <c r="BH128" s="7"/>
      <c r="BI128" s="7">
        <v>1</v>
      </c>
      <c r="BJ128" s="4">
        <v>15</v>
      </c>
      <c r="BK128" s="8">
        <v>1042.84</v>
      </c>
      <c r="BL128" s="2" t="s">
        <v>1918</v>
      </c>
      <c r="BM128" s="7">
        <v>1</v>
      </c>
      <c r="BN128" s="7">
        <v>1</v>
      </c>
      <c r="BO128" s="4">
        <v>1</v>
      </c>
      <c r="BP128" s="8">
        <v>75.78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1229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1404</v>
      </c>
      <c r="CJ128" s="2" t="s">
        <v>1323</v>
      </c>
      <c r="CK128" s="2" t="s">
        <v>143</v>
      </c>
      <c r="CL128" s="2" t="s">
        <v>132</v>
      </c>
      <c r="CM128" s="4">
        <v>2</v>
      </c>
      <c r="CN128" s="8">
        <v>132.46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1152</v>
      </c>
      <c r="CV128" s="2" t="s">
        <v>1919</v>
      </c>
      <c r="CW128" s="2" t="s">
        <v>143</v>
      </c>
      <c r="CX128" s="2" t="s">
        <v>132</v>
      </c>
      <c r="CY128" s="4">
        <v>2</v>
      </c>
      <c r="CZ128" s="8">
        <v>169.38</v>
      </c>
      <c r="DA128" s="4"/>
      <c r="DB128" s="8"/>
      <c r="DC128" s="7"/>
      <c r="DD128" s="7"/>
      <c r="DE128" s="2" t="s">
        <v>141</v>
      </c>
      <c r="DF128" s="2" t="s">
        <v>129</v>
      </c>
      <c r="DG128" s="2" t="s">
        <v>1907</v>
      </c>
      <c r="DH128" s="2" t="s">
        <v>1920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129</v>
      </c>
      <c r="DS128" s="2" t="s">
        <v>792</v>
      </c>
      <c r="DT128" s="2" t="s">
        <v>1054</v>
      </c>
      <c r="DU128" s="2" t="s">
        <v>143</v>
      </c>
      <c r="DV128" s="2" t="s">
        <v>132</v>
      </c>
      <c r="DW128" s="4">
        <v>3</v>
      </c>
      <c r="DX128" s="8">
        <v>219</v>
      </c>
      <c r="DY128" s="4"/>
      <c r="DZ128" s="8"/>
      <c r="EA128" s="7"/>
      <c r="EB128" s="7"/>
      <c r="EC128" s="2" t="s">
        <v>141</v>
      </c>
      <c r="ED128" s="2" t="s">
        <v>129</v>
      </c>
      <c r="EE128" s="2" t="s">
        <v>1088</v>
      </c>
      <c r="EF128" s="2" t="s">
        <v>1921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129</v>
      </c>
      <c r="EQ128" s="2" t="s">
        <v>1764</v>
      </c>
      <c r="ER128" s="2" t="s">
        <v>1690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1907</v>
      </c>
      <c r="FD128" s="2" t="s">
        <v>1406</v>
      </c>
      <c r="FE128" s="2" t="s">
        <v>143</v>
      </c>
      <c r="FF128" s="2" t="s">
        <v>132</v>
      </c>
      <c r="FG128" s="4">
        <v>4</v>
      </c>
      <c r="FH128" s="8">
        <v>252.96</v>
      </c>
      <c r="FI128" s="4"/>
      <c r="FJ128" s="8"/>
      <c r="FK128" s="7"/>
      <c r="FL128" s="7"/>
      <c r="FM128" s="2" t="s">
        <v>141</v>
      </c>
      <c r="FN128" s="2" t="s">
        <v>129</v>
      </c>
      <c r="FO128" s="2" t="s">
        <v>156</v>
      </c>
      <c r="FP128" s="2" t="s">
        <v>837</v>
      </c>
      <c r="FQ128" s="2" t="s">
        <v>143</v>
      </c>
      <c r="FR128" s="2" t="s">
        <v>132</v>
      </c>
      <c r="FS128" s="4">
        <v>1</v>
      </c>
      <c r="FT128" s="8">
        <v>76.14</v>
      </c>
      <c r="FU128" s="4"/>
      <c r="FV128" s="8"/>
      <c r="FW128" s="7"/>
      <c r="FX128" s="7"/>
      <c r="FY128" s="2" t="s">
        <v>141</v>
      </c>
      <c r="FZ128" s="2" t="s">
        <v>129</v>
      </c>
      <c r="GA128" s="2" t="s">
        <v>1291</v>
      </c>
      <c r="GB128" s="2" t="s">
        <v>573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176</v>
      </c>
      <c r="GM128" s="2" t="s">
        <v>1088</v>
      </c>
      <c r="GN128" s="2" t="s">
        <v>1229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176</v>
      </c>
      <c r="GY128" s="2" t="s">
        <v>332</v>
      </c>
      <c r="GZ128" s="2" t="s">
        <v>593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141</v>
      </c>
      <c r="HJ128" s="2" t="s">
        <v>129</v>
      </c>
      <c r="HK128" s="2" t="s">
        <v>520</v>
      </c>
      <c r="HL128" s="2" t="s">
        <v>1078</v>
      </c>
      <c r="HM128" s="2" t="s">
        <v>143</v>
      </c>
      <c r="HN128" s="2" t="s">
        <v>132</v>
      </c>
      <c r="HO128" s="4">
        <v>1</v>
      </c>
      <c r="HP128" s="8">
        <v>58.56</v>
      </c>
      <c r="HQ128" s="4"/>
      <c r="HR128" s="8"/>
      <c r="HS128" s="7"/>
      <c r="HT128" s="7"/>
      <c r="HU128" s="2" t="s">
        <v>141</v>
      </c>
      <c r="HV128" s="2" t="s">
        <v>129</v>
      </c>
      <c r="HW128" s="2" t="s">
        <v>297</v>
      </c>
      <c r="HX128" s="2" t="s">
        <v>666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165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166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129</v>
      </c>
      <c r="JG128" s="2" t="s">
        <v>167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338</v>
      </c>
      <c r="JT128" s="2" t="s">
        <v>162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129</v>
      </c>
      <c r="KE128" s="2" t="s">
        <v>1296</v>
      </c>
      <c r="KF128" s="2" t="s">
        <v>1355</v>
      </c>
      <c r="KG128" s="2" t="s">
        <v>143</v>
      </c>
      <c r="KH128" s="2" t="s">
        <v>132</v>
      </c>
      <c r="KI128" s="4">
        <v>1</v>
      </c>
      <c r="KJ128" s="8">
        <v>58.56</v>
      </c>
      <c r="KK128" s="4"/>
      <c r="KL128" s="8"/>
      <c r="KM128" s="7"/>
      <c r="KN128" s="7"/>
      <c r="KO128" s="2" t="s">
        <v>141</v>
      </c>
      <c r="KP128" s="2" t="s">
        <v>129</v>
      </c>
      <c r="KQ128" s="2" t="s">
        <v>1402</v>
      </c>
      <c r="KR128" s="2" t="s">
        <v>1025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141</v>
      </c>
      <c r="LN128" s="2" t="s">
        <v>129</v>
      </c>
      <c r="LO128" s="2" t="s">
        <v>270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173</v>
      </c>
      <c r="MM128" s="2" t="s">
        <v>1102</v>
      </c>
      <c r="MN128" s="2" t="s">
        <v>1922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129</v>
      </c>
      <c r="MY128" s="2" t="s">
        <v>132</v>
      </c>
      <c r="MZ128" s="2" t="s">
        <v>132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172</v>
      </c>
      <c r="OT128" s="2" t="s">
        <v>176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165</v>
      </c>
      <c r="PF128" s="2" t="s">
        <v>129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176</v>
      </c>
      <c r="PS128" s="2" t="s">
        <v>1246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176</v>
      </c>
      <c r="QQ128" s="2" t="s">
        <v>1695</v>
      </c>
      <c r="QR128" s="2" t="s">
        <v>1025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172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178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176</v>
      </c>
      <c r="RO128" s="2" t="s">
        <v>1697</v>
      </c>
      <c r="RP128" s="2" t="s">
        <v>1106</v>
      </c>
      <c r="RQ128" s="2" t="s">
        <v>143</v>
      </c>
      <c r="RR128" s="2" t="s">
        <v>132</v>
      </c>
    </row>
    <row r="129">
      <c r="A129" s="2" t="s">
        <v>1923</v>
      </c>
      <c r="B129" s="2" t="s">
        <v>121</v>
      </c>
      <c r="C129" s="2" t="s">
        <v>122</v>
      </c>
      <c r="D129" s="2" t="s">
        <v>958</v>
      </c>
      <c r="E129" s="2" t="s">
        <v>708</v>
      </c>
      <c r="F129" s="2" t="s">
        <v>1924</v>
      </c>
      <c r="G129" s="2" t="s">
        <v>1924</v>
      </c>
      <c r="H129" s="2" t="s">
        <v>1924</v>
      </c>
      <c r="I129" s="2" t="s">
        <v>1925</v>
      </c>
      <c r="J129" s="2" t="s">
        <v>127</v>
      </c>
      <c r="K129" s="2" t="s">
        <v>374</v>
      </c>
      <c r="L129" s="3">
        <v>49.13</v>
      </c>
      <c r="M129" s="3">
        <v>51.59</v>
      </c>
      <c r="N129" s="3">
        <v>111.34</v>
      </c>
      <c r="O129" s="2" t="s">
        <v>129</v>
      </c>
      <c r="P129" s="2" t="s">
        <v>683</v>
      </c>
      <c r="Q129" s="2" t="s">
        <v>131</v>
      </c>
      <c r="R129" s="2" t="s">
        <v>132</v>
      </c>
      <c r="S129" s="2" t="s">
        <v>1926</v>
      </c>
      <c r="T129" s="2" t="s">
        <v>132</v>
      </c>
      <c r="U129" s="2" t="s">
        <v>315</v>
      </c>
      <c r="V129" s="2" t="s">
        <v>846</v>
      </c>
      <c r="W129" s="2" t="s">
        <v>245</v>
      </c>
      <c r="X129" s="2" t="s">
        <v>132</v>
      </c>
      <c r="Y129" s="2" t="s">
        <v>1927</v>
      </c>
      <c r="Z129" s="4">
        <v>62</v>
      </c>
      <c r="AA129" s="4">
        <f>=ROUNDDOWN(38.75,0)</f>
      </c>
      <c r="AB129" s="5"/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15</v>
      </c>
      <c r="AQ129" s="8">
        <v>886.5</v>
      </c>
      <c r="AR129" s="4"/>
      <c r="AS129" s="8"/>
      <c r="AT129" s="7"/>
      <c r="AU129" s="7"/>
      <c r="AV129" s="4">
        <v>15</v>
      </c>
      <c r="AW129" s="8">
        <v>886.5</v>
      </c>
      <c r="AX129" s="4"/>
      <c r="AY129" s="8"/>
      <c r="AZ129" s="7"/>
      <c r="BA129" s="7"/>
      <c r="BB129" s="7">
        <v>1</v>
      </c>
      <c r="BC129" s="4">
        <v>15</v>
      </c>
      <c r="BD129" s="8">
        <v>886.5</v>
      </c>
      <c r="BE129" s="4"/>
      <c r="BF129" s="8"/>
      <c r="BG129" s="7"/>
      <c r="BH129" s="7"/>
      <c r="BI129" s="7">
        <v>1</v>
      </c>
      <c r="BJ129" s="4">
        <v>15</v>
      </c>
      <c r="BK129" s="8">
        <v>886.5</v>
      </c>
      <c r="BL129" s="2" t="s">
        <v>1928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534</v>
      </c>
      <c r="BV129" s="2" t="s">
        <v>176</v>
      </c>
      <c r="BW129" s="2" t="s">
        <v>132</v>
      </c>
      <c r="BX129" s="2" t="s">
        <v>1929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319</v>
      </c>
      <c r="CJ129" s="2" t="s">
        <v>1930</v>
      </c>
      <c r="CK129" s="2" t="s">
        <v>143</v>
      </c>
      <c r="CL129" s="2" t="s">
        <v>132</v>
      </c>
      <c r="CM129" s="4">
        <v>4</v>
      </c>
      <c r="CN129" s="8">
        <v>264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319</v>
      </c>
      <c r="CV129" s="2" t="s">
        <v>1566</v>
      </c>
      <c r="CW129" s="2" t="s">
        <v>143</v>
      </c>
      <c r="CX129" s="2" t="s">
        <v>132</v>
      </c>
      <c r="CY129" s="4">
        <v>4</v>
      </c>
      <c r="CZ129" s="8">
        <v>227.65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322</v>
      </c>
      <c r="DH129" s="2" t="s">
        <v>1931</v>
      </c>
      <c r="DI129" s="2" t="s">
        <v>143</v>
      </c>
      <c r="DJ129" s="2" t="s">
        <v>132</v>
      </c>
      <c r="DK129" s="4">
        <v>2</v>
      </c>
      <c r="DL129" s="8">
        <v>112.64</v>
      </c>
      <c r="DM129" s="4"/>
      <c r="DN129" s="8"/>
      <c r="DO129" s="7"/>
      <c r="DP129" s="7"/>
      <c r="DQ129" s="2" t="s">
        <v>141</v>
      </c>
      <c r="DR129" s="2" t="s">
        <v>129</v>
      </c>
      <c r="DS129" s="2" t="s">
        <v>792</v>
      </c>
      <c r="DT129" s="2" t="s">
        <v>1568</v>
      </c>
      <c r="DU129" s="2" t="s">
        <v>143</v>
      </c>
      <c r="DV129" s="2" t="s">
        <v>132</v>
      </c>
      <c r="DW129" s="4">
        <v>1</v>
      </c>
      <c r="DX129" s="8">
        <v>67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1185</v>
      </c>
      <c r="EF129" s="2" t="s">
        <v>343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1765</v>
      </c>
      <c r="ER129" s="2" t="s">
        <v>1569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141</v>
      </c>
      <c r="FB129" s="2" t="s">
        <v>129</v>
      </c>
      <c r="FC129" s="2" t="s">
        <v>322</v>
      </c>
      <c r="FD129" s="2" t="s">
        <v>1932</v>
      </c>
      <c r="FE129" s="2" t="s">
        <v>143</v>
      </c>
      <c r="FF129" s="2" t="s">
        <v>132</v>
      </c>
      <c r="FG129" s="4">
        <v>1</v>
      </c>
      <c r="FH129" s="8">
        <v>55.71</v>
      </c>
      <c r="FI129" s="4"/>
      <c r="FJ129" s="8"/>
      <c r="FK129" s="7"/>
      <c r="FL129" s="7"/>
      <c r="FM129" s="2" t="s">
        <v>141</v>
      </c>
      <c r="FN129" s="2" t="s">
        <v>129</v>
      </c>
      <c r="FO129" s="2" t="s">
        <v>1341</v>
      </c>
      <c r="FP129" s="2" t="s">
        <v>516</v>
      </c>
      <c r="FQ129" s="2" t="s">
        <v>143</v>
      </c>
      <c r="FR129" s="2" t="s">
        <v>132</v>
      </c>
      <c r="FS129" s="4">
        <v>1</v>
      </c>
      <c r="FT129" s="8">
        <v>56.32</v>
      </c>
      <c r="FU129" s="4"/>
      <c r="FV129" s="8"/>
      <c r="FW129" s="7"/>
      <c r="FX129" s="7"/>
      <c r="FY129" s="2" t="s">
        <v>141</v>
      </c>
      <c r="FZ129" s="2" t="s">
        <v>129</v>
      </c>
      <c r="GA129" s="2" t="s">
        <v>1291</v>
      </c>
      <c r="GB129" s="2" t="s">
        <v>1933</v>
      </c>
      <c r="GC129" s="2" t="s">
        <v>143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176</v>
      </c>
      <c r="GM129" s="2" t="s">
        <v>1573</v>
      </c>
      <c r="GN129" s="2" t="s">
        <v>1289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141</v>
      </c>
      <c r="GX129" s="2" t="s">
        <v>129</v>
      </c>
      <c r="GY129" s="2" t="s">
        <v>162</v>
      </c>
      <c r="GZ129" s="2" t="s">
        <v>132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129</v>
      </c>
      <c r="HK129" s="2" t="s">
        <v>1030</v>
      </c>
      <c r="HL129" s="2" t="s">
        <v>1934</v>
      </c>
      <c r="HM129" s="2" t="s">
        <v>143</v>
      </c>
      <c r="HN129" s="2" t="s">
        <v>132</v>
      </c>
      <c r="HO129" s="4">
        <v>2</v>
      </c>
      <c r="HP129" s="8">
        <v>103.18</v>
      </c>
      <c r="HQ129" s="4"/>
      <c r="HR129" s="8"/>
      <c r="HS129" s="7"/>
      <c r="HT129" s="7"/>
      <c r="HU129" s="2" t="s">
        <v>141</v>
      </c>
      <c r="HV129" s="2" t="s">
        <v>129</v>
      </c>
      <c r="HW129" s="2" t="s">
        <v>335</v>
      </c>
      <c r="HX129" s="2" t="s">
        <v>1201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165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167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338</v>
      </c>
      <c r="JT129" s="2" t="s">
        <v>1935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810</v>
      </c>
      <c r="KF129" s="2" t="s">
        <v>194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141</v>
      </c>
      <c r="KP129" s="2" t="s">
        <v>129</v>
      </c>
      <c r="KQ129" s="2" t="s">
        <v>815</v>
      </c>
      <c r="KR129" s="2" t="s">
        <v>215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141</v>
      </c>
      <c r="ML129" s="2" t="s">
        <v>173</v>
      </c>
      <c r="MM129" s="2" t="s">
        <v>1029</v>
      </c>
      <c r="MN129" s="2" t="s">
        <v>1769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129</v>
      </c>
      <c r="MY129" s="2" t="s">
        <v>132</v>
      </c>
      <c r="MZ129" s="2" t="s">
        <v>132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172</v>
      </c>
      <c r="OT129" s="2" t="s">
        <v>176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165</v>
      </c>
      <c r="PF129" s="2" t="s">
        <v>129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176</v>
      </c>
      <c r="PS129" s="2" t="s">
        <v>525</v>
      </c>
      <c r="PT129" s="2" t="s">
        <v>475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141</v>
      </c>
      <c r="QP129" s="2" t="s">
        <v>176</v>
      </c>
      <c r="QQ129" s="2" t="s">
        <v>815</v>
      </c>
      <c r="QR129" s="2" t="s">
        <v>1307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817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178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176</v>
      </c>
      <c r="RO129" s="2" t="s">
        <v>343</v>
      </c>
      <c r="RP129" s="2" t="s">
        <v>1936</v>
      </c>
      <c r="RQ129" s="2" t="s">
        <v>143</v>
      </c>
      <c r="RR129" s="2" t="s">
        <v>132</v>
      </c>
    </row>
    <row r="130">
      <c r="A130" s="2" t="s">
        <v>1937</v>
      </c>
      <c r="B130" s="2" t="s">
        <v>121</v>
      </c>
      <c r="C130" s="2" t="s">
        <v>122</v>
      </c>
      <c r="D130" s="2" t="s">
        <v>958</v>
      </c>
      <c r="E130" s="2" t="s">
        <v>708</v>
      </c>
      <c r="F130" s="2" t="s">
        <v>1938</v>
      </c>
      <c r="G130" s="2" t="s">
        <v>1938</v>
      </c>
      <c r="H130" s="2" t="s">
        <v>1938</v>
      </c>
      <c r="I130" s="2" t="s">
        <v>1188</v>
      </c>
      <c r="J130" s="2" t="s">
        <v>127</v>
      </c>
      <c r="K130" s="2" t="s">
        <v>1706</v>
      </c>
      <c r="L130" s="3">
        <v>26.91</v>
      </c>
      <c r="M130" s="3">
        <v>28.26</v>
      </c>
      <c r="N130" s="3">
        <v>55.24</v>
      </c>
      <c r="O130" s="2" t="s">
        <v>620</v>
      </c>
      <c r="P130" s="2" t="s">
        <v>621</v>
      </c>
      <c r="Q130" s="2" t="s">
        <v>131</v>
      </c>
      <c r="R130" s="2" t="s">
        <v>132</v>
      </c>
      <c r="S130" s="2" t="s">
        <v>1939</v>
      </c>
      <c r="T130" s="2" t="s">
        <v>132</v>
      </c>
      <c r="U130" s="2" t="s">
        <v>395</v>
      </c>
      <c r="V130" s="2" t="s">
        <v>846</v>
      </c>
      <c r="W130" s="2" t="s">
        <v>245</v>
      </c>
      <c r="X130" s="2" t="s">
        <v>132</v>
      </c>
      <c r="Y130" s="2" t="s">
        <v>1940</v>
      </c>
      <c r="Z130" s="4"/>
      <c r="AA130" s="4">
        <f>=ROUNDDOWN({0},0)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0.3571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8</v>
      </c>
      <c r="AQ130" s="8">
        <v>257.66</v>
      </c>
      <c r="AR130" s="4"/>
      <c r="AS130" s="8"/>
      <c r="AT130" s="7"/>
      <c r="AU130" s="7"/>
      <c r="AV130" s="4">
        <v>8</v>
      </c>
      <c r="AW130" s="8">
        <v>257.66</v>
      </c>
      <c r="AX130" s="4"/>
      <c r="AY130" s="8"/>
      <c r="AZ130" s="7"/>
      <c r="BA130" s="7"/>
      <c r="BB130" s="7">
        <v>1</v>
      </c>
      <c r="BC130" s="4">
        <v>8</v>
      </c>
      <c r="BD130" s="8">
        <v>257.66</v>
      </c>
      <c r="BE130" s="4"/>
      <c r="BF130" s="8"/>
      <c r="BG130" s="7"/>
      <c r="BH130" s="7"/>
      <c r="BI130" s="7">
        <v>1</v>
      </c>
      <c r="BJ130" s="4">
        <v>8</v>
      </c>
      <c r="BK130" s="8">
        <v>257.66</v>
      </c>
      <c r="BL130" s="2" t="s">
        <v>1941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534</v>
      </c>
      <c r="BV130" s="2" t="s">
        <v>176</v>
      </c>
      <c r="BW130" s="2" t="s">
        <v>132</v>
      </c>
      <c r="BX130" s="2" t="s">
        <v>192</v>
      </c>
      <c r="BY130" s="2" t="s">
        <v>143</v>
      </c>
      <c r="BZ130" s="2" t="s">
        <v>132</v>
      </c>
      <c r="CA130" s="4">
        <v>1</v>
      </c>
      <c r="CB130" s="8">
        <v>26.97</v>
      </c>
      <c r="CC130" s="4"/>
      <c r="CD130" s="8"/>
      <c r="CE130" s="7"/>
      <c r="CF130" s="7"/>
      <c r="CG130" s="2" t="s">
        <v>141</v>
      </c>
      <c r="CH130" s="2" t="s">
        <v>176</v>
      </c>
      <c r="CI130" s="2" t="s">
        <v>1391</v>
      </c>
      <c r="CJ130" s="2" t="s">
        <v>1395</v>
      </c>
      <c r="CK130" s="2" t="s">
        <v>143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141</v>
      </c>
      <c r="CT130" s="2" t="s">
        <v>176</v>
      </c>
      <c r="CU130" s="2" t="s">
        <v>1283</v>
      </c>
      <c r="CV130" s="2" t="s">
        <v>1942</v>
      </c>
      <c r="CW130" s="2" t="s">
        <v>143</v>
      </c>
      <c r="CX130" s="2" t="s">
        <v>132</v>
      </c>
      <c r="CY130" s="4">
        <v>1</v>
      </c>
      <c r="CZ130" s="8">
        <v>41.92</v>
      </c>
      <c r="DA130" s="4"/>
      <c r="DB130" s="8"/>
      <c r="DC130" s="7"/>
      <c r="DD130" s="7"/>
      <c r="DE130" s="2" t="s">
        <v>141</v>
      </c>
      <c r="DF130" s="2" t="s">
        <v>176</v>
      </c>
      <c r="DG130" s="2" t="s">
        <v>1394</v>
      </c>
      <c r="DH130" s="2" t="s">
        <v>1147</v>
      </c>
      <c r="DI130" s="2" t="s">
        <v>143</v>
      </c>
      <c r="DJ130" s="2" t="s">
        <v>132</v>
      </c>
      <c r="DK130" s="4">
        <v>2</v>
      </c>
      <c r="DL130" s="8">
        <v>69.8</v>
      </c>
      <c r="DM130" s="4"/>
      <c r="DN130" s="8"/>
      <c r="DO130" s="7"/>
      <c r="DP130" s="7"/>
      <c r="DQ130" s="2" t="s">
        <v>141</v>
      </c>
      <c r="DR130" s="2" t="s">
        <v>176</v>
      </c>
      <c r="DS130" s="2" t="s">
        <v>1024</v>
      </c>
      <c r="DT130" s="2" t="s">
        <v>1692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176</v>
      </c>
      <c r="EE130" s="2" t="s">
        <v>1185</v>
      </c>
      <c r="EF130" s="2" t="s">
        <v>1920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176</v>
      </c>
      <c r="EQ130" s="2" t="s">
        <v>1397</v>
      </c>
      <c r="ER130" s="2" t="s">
        <v>1943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176</v>
      </c>
      <c r="FC130" s="2" t="s">
        <v>1394</v>
      </c>
      <c r="FD130" s="2" t="s">
        <v>1944</v>
      </c>
      <c r="FE130" s="2" t="s">
        <v>143</v>
      </c>
      <c r="FF130" s="2" t="s">
        <v>132</v>
      </c>
      <c r="FG130" s="4">
        <v>2</v>
      </c>
      <c r="FH130" s="8">
        <v>61.04</v>
      </c>
      <c r="FI130" s="4"/>
      <c r="FJ130" s="8"/>
      <c r="FK130" s="7"/>
      <c r="FL130" s="7"/>
      <c r="FM130" s="2" t="s">
        <v>141</v>
      </c>
      <c r="FN130" s="2" t="s">
        <v>176</v>
      </c>
      <c r="FO130" s="2" t="s">
        <v>1341</v>
      </c>
      <c r="FP130" s="2" t="s">
        <v>1379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176</v>
      </c>
      <c r="GA130" s="2" t="s">
        <v>1291</v>
      </c>
      <c r="GB130" s="2" t="s">
        <v>1716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176</v>
      </c>
      <c r="GM130" s="2" t="s">
        <v>1293</v>
      </c>
      <c r="GN130" s="2" t="s">
        <v>341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176</v>
      </c>
      <c r="GY130" s="2" t="s">
        <v>332</v>
      </c>
      <c r="GZ130" s="2" t="s">
        <v>814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176</v>
      </c>
      <c r="HK130" s="2" t="s">
        <v>1030</v>
      </c>
      <c r="HL130" s="2" t="s">
        <v>442</v>
      </c>
      <c r="HM130" s="2" t="s">
        <v>143</v>
      </c>
      <c r="HN130" s="2" t="s">
        <v>132</v>
      </c>
      <c r="HO130" s="4">
        <v>1</v>
      </c>
      <c r="HP130" s="8">
        <v>28.26</v>
      </c>
      <c r="HQ130" s="4"/>
      <c r="HR130" s="8"/>
      <c r="HS130" s="7"/>
      <c r="HT130" s="7"/>
      <c r="HU130" s="2" t="s">
        <v>141</v>
      </c>
      <c r="HV130" s="2" t="s">
        <v>176</v>
      </c>
      <c r="HW130" s="2" t="s">
        <v>335</v>
      </c>
      <c r="HX130" s="2" t="s">
        <v>651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172</v>
      </c>
      <c r="IH130" s="2" t="s">
        <v>176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176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176</v>
      </c>
      <c r="JG130" s="2" t="s">
        <v>167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176</v>
      </c>
      <c r="JS130" s="2" t="s">
        <v>338</v>
      </c>
      <c r="JT130" s="2" t="s">
        <v>401</v>
      </c>
      <c r="JU130" s="2" t="s">
        <v>143</v>
      </c>
      <c r="JV130" s="2" t="s">
        <v>132</v>
      </c>
      <c r="JW130" s="4">
        <v>1</v>
      </c>
      <c r="JX130" s="8">
        <v>29.67</v>
      </c>
      <c r="JY130" s="4"/>
      <c r="JZ130" s="8"/>
      <c r="KA130" s="7"/>
      <c r="KB130" s="7"/>
      <c r="KC130" s="2" t="s">
        <v>141</v>
      </c>
      <c r="KD130" s="2" t="s">
        <v>176</v>
      </c>
      <c r="KE130" s="2" t="s">
        <v>810</v>
      </c>
      <c r="KF130" s="2" t="s">
        <v>196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141</v>
      </c>
      <c r="KP130" s="2" t="s">
        <v>176</v>
      </c>
      <c r="KQ130" s="2" t="s">
        <v>815</v>
      </c>
      <c r="KR130" s="2" t="s">
        <v>1945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172</v>
      </c>
      <c r="LB130" s="2" t="s">
        <v>176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176</v>
      </c>
      <c r="MM130" s="2" t="s">
        <v>1403</v>
      </c>
      <c r="MN130" s="2" t="s">
        <v>1058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176</v>
      </c>
      <c r="MY130" s="2" t="s">
        <v>132</v>
      </c>
      <c r="MZ130" s="2" t="s">
        <v>132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176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176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172</v>
      </c>
      <c r="OT130" s="2" t="s">
        <v>176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165</v>
      </c>
      <c r="PF130" s="2" t="s">
        <v>176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176</v>
      </c>
      <c r="PS130" s="2" t="s">
        <v>525</v>
      </c>
      <c r="PT130" s="2" t="s">
        <v>1946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141</v>
      </c>
      <c r="QP130" s="2" t="s">
        <v>176</v>
      </c>
      <c r="QQ130" s="2" t="s">
        <v>815</v>
      </c>
      <c r="QR130" s="2" t="s">
        <v>1947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172</v>
      </c>
      <c r="RB130" s="2" t="s">
        <v>176</v>
      </c>
      <c r="RC130" s="2" t="s">
        <v>132</v>
      </c>
      <c r="RD130" s="2" t="s">
        <v>132</v>
      </c>
      <c r="RE130" s="2" t="s">
        <v>143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176</v>
      </c>
      <c r="RO130" s="2" t="s">
        <v>1105</v>
      </c>
      <c r="RP130" s="2" t="s">
        <v>1106</v>
      </c>
      <c r="RQ130" s="2" t="s">
        <v>143</v>
      </c>
      <c r="RR130" s="2" t="s">
        <v>132</v>
      </c>
    </row>
    <row r="131">
      <c r="A131" s="2" t="s">
        <v>1948</v>
      </c>
      <c r="B131" s="2" t="s">
        <v>121</v>
      </c>
      <c r="C131" s="2" t="s">
        <v>122</v>
      </c>
      <c r="D131" s="2" t="s">
        <v>958</v>
      </c>
      <c r="E131" s="2" t="s">
        <v>708</v>
      </c>
      <c r="F131" s="2" t="s">
        <v>1949</v>
      </c>
      <c r="G131" s="2" t="s">
        <v>1949</v>
      </c>
      <c r="H131" s="2" t="s">
        <v>1949</v>
      </c>
      <c r="I131" s="2" t="s">
        <v>1950</v>
      </c>
      <c r="J131" s="2" t="s">
        <v>127</v>
      </c>
      <c r="K131" s="2" t="s">
        <v>1951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921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395</v>
      </c>
      <c r="V131" s="2" t="s">
        <v>914</v>
      </c>
      <c r="W131" s="2" t="s">
        <v>246</v>
      </c>
      <c r="X131" s="2" t="s">
        <v>136</v>
      </c>
      <c r="Y131" s="2" t="s">
        <v>1952</v>
      </c>
      <c r="Z131" s="4">
        <v>74</v>
      </c>
      <c r="AA131" s="4">
        <f>=ROUNDDOWN(123.333333333333,0)</f>
      </c>
      <c r="AB131" s="5">
        <v>0.6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4</v>
      </c>
      <c r="AQ131" s="8">
        <v>225.5</v>
      </c>
      <c r="AR131" s="4"/>
      <c r="AS131" s="8"/>
      <c r="AT131" s="7"/>
      <c r="AU131" s="7"/>
      <c r="AV131" s="4">
        <v>4</v>
      </c>
      <c r="AW131" s="8">
        <v>225.5</v>
      </c>
      <c r="AX131" s="4"/>
      <c r="AY131" s="8"/>
      <c r="AZ131" s="7"/>
      <c r="BA131" s="7"/>
      <c r="BB131" s="7">
        <v>1</v>
      </c>
      <c r="BC131" s="4">
        <v>4</v>
      </c>
      <c r="BD131" s="8">
        <v>225.5</v>
      </c>
      <c r="BE131" s="4"/>
      <c r="BF131" s="8"/>
      <c r="BG131" s="7"/>
      <c r="BH131" s="7"/>
      <c r="BI131" s="7">
        <v>1</v>
      </c>
      <c r="BJ131" s="4">
        <v>4</v>
      </c>
      <c r="BK131" s="8">
        <v>225.5</v>
      </c>
      <c r="BL131" s="2" t="s">
        <v>1953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165</v>
      </c>
      <c r="BV131" s="2" t="s">
        <v>129</v>
      </c>
      <c r="BW131" s="2" t="s">
        <v>132</v>
      </c>
      <c r="BX131" s="2" t="s">
        <v>132</v>
      </c>
      <c r="BY131" s="2" t="s">
        <v>143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141</v>
      </c>
      <c r="CH131" s="2" t="s">
        <v>129</v>
      </c>
      <c r="CI131" s="2" t="s">
        <v>1954</v>
      </c>
      <c r="CJ131" s="2" t="s">
        <v>132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141</v>
      </c>
      <c r="CT131" s="2" t="s">
        <v>129</v>
      </c>
      <c r="CU131" s="2" t="s">
        <v>922</v>
      </c>
      <c r="CV131" s="2" t="s">
        <v>132</v>
      </c>
      <c r="CW131" s="2" t="s">
        <v>143</v>
      </c>
      <c r="CX131" s="2" t="s">
        <v>132</v>
      </c>
      <c r="CY131" s="4">
        <v>2</v>
      </c>
      <c r="CZ131" s="8">
        <v>110</v>
      </c>
      <c r="DA131" s="4"/>
      <c r="DB131" s="8"/>
      <c r="DC131" s="7"/>
      <c r="DD131" s="7"/>
      <c r="DE131" s="2" t="s">
        <v>141</v>
      </c>
      <c r="DF131" s="2" t="s">
        <v>129</v>
      </c>
      <c r="DG131" s="2" t="s">
        <v>1218</v>
      </c>
      <c r="DH131" s="2" t="s">
        <v>1955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172</v>
      </c>
      <c r="DR131" s="2" t="s">
        <v>129</v>
      </c>
      <c r="DS131" s="2" t="s">
        <v>132</v>
      </c>
      <c r="DT131" s="2" t="s">
        <v>132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129</v>
      </c>
      <c r="EE131" s="2" t="s">
        <v>926</v>
      </c>
      <c r="EF131" s="2" t="s">
        <v>132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141</v>
      </c>
      <c r="EP131" s="2" t="s">
        <v>129</v>
      </c>
      <c r="EQ131" s="2" t="s">
        <v>1504</v>
      </c>
      <c r="ER131" s="2" t="s">
        <v>1956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129</v>
      </c>
      <c r="FC131" s="2" t="s">
        <v>1957</v>
      </c>
      <c r="FD131" s="2" t="s">
        <v>1489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164</v>
      </c>
      <c r="FN131" s="2" t="s">
        <v>129</v>
      </c>
      <c r="FO131" s="2" t="s">
        <v>132</v>
      </c>
      <c r="FP131" s="2" t="s">
        <v>132</v>
      </c>
      <c r="FQ131" s="2" t="s">
        <v>143</v>
      </c>
      <c r="FR131" s="2" t="s">
        <v>132</v>
      </c>
      <c r="FS131" s="4">
        <v>2</v>
      </c>
      <c r="FT131" s="8">
        <v>115.5</v>
      </c>
      <c r="FU131" s="4"/>
      <c r="FV131" s="8"/>
      <c r="FW131" s="7"/>
      <c r="FX131" s="7"/>
      <c r="FY131" s="2" t="s">
        <v>141</v>
      </c>
      <c r="FZ131" s="2" t="s">
        <v>129</v>
      </c>
      <c r="GA131" s="2" t="s">
        <v>954</v>
      </c>
      <c r="GB131" s="2" t="s">
        <v>1958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165</v>
      </c>
      <c r="GL131" s="2" t="s">
        <v>129</v>
      </c>
      <c r="GM131" s="2" t="s">
        <v>132</v>
      </c>
      <c r="GN131" s="2" t="s">
        <v>132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172</v>
      </c>
      <c r="GX131" s="2" t="s">
        <v>129</v>
      </c>
      <c r="GY131" s="2" t="s">
        <v>132</v>
      </c>
      <c r="GZ131" s="2" t="s">
        <v>132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141</v>
      </c>
      <c r="HJ131" s="2" t="s">
        <v>129</v>
      </c>
      <c r="HK131" s="2" t="s">
        <v>926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129</v>
      </c>
      <c r="HW131" s="2" t="s">
        <v>132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165</v>
      </c>
      <c r="IH131" s="2" t="s">
        <v>129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167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956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129</v>
      </c>
      <c r="KE131" s="2" t="s">
        <v>132</v>
      </c>
      <c r="KF131" s="2" t="s">
        <v>132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172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129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129</v>
      </c>
      <c r="MY131" s="2" t="s">
        <v>132</v>
      </c>
      <c r="MZ131" s="2" t="s">
        <v>132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165</v>
      </c>
      <c r="PF131" s="2" t="s">
        <v>129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172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172</v>
      </c>
      <c r="QD131" s="2" t="s">
        <v>129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172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178</v>
      </c>
      <c r="RG131" s="4"/>
      <c r="RH131" s="8"/>
      <c r="RI131" s="4"/>
      <c r="RJ131" s="8"/>
      <c r="RK131" s="7"/>
      <c r="RL131" s="7"/>
      <c r="RM131" s="2" t="s">
        <v>172</v>
      </c>
      <c r="RN131" s="2" t="s">
        <v>129</v>
      </c>
      <c r="RO131" s="2" t="s">
        <v>132</v>
      </c>
      <c r="RP131" s="2" t="s">
        <v>132</v>
      </c>
      <c r="RQ131" s="2" t="s">
        <v>143</v>
      </c>
      <c r="RR131" s="2" t="s">
        <v>132</v>
      </c>
    </row>
    <row r="132">
      <c r="A132" s="2" t="s">
        <v>1959</v>
      </c>
      <c r="B132" s="2" t="s">
        <v>121</v>
      </c>
      <c r="C132" s="2" t="s">
        <v>122</v>
      </c>
      <c r="D132" s="2" t="s">
        <v>958</v>
      </c>
      <c r="E132" s="2" t="s">
        <v>708</v>
      </c>
      <c r="F132" s="2" t="s">
        <v>1960</v>
      </c>
      <c r="G132" s="2" t="s">
        <v>132</v>
      </c>
      <c r="H132" s="2" t="s">
        <v>132</v>
      </c>
      <c r="I132" s="2" t="s">
        <v>1961</v>
      </c>
      <c r="J132" s="2" t="s">
        <v>127</v>
      </c>
      <c r="K132" s="2" t="s">
        <v>945</v>
      </c>
      <c r="L132" s="3">
        <v>26.97</v>
      </c>
      <c r="M132" s="3">
        <v>28.32</v>
      </c>
      <c r="N132" s="3">
        <v>59.99</v>
      </c>
      <c r="O132" s="2" t="s">
        <v>657</v>
      </c>
      <c r="P132" s="2" t="s">
        <v>621</v>
      </c>
      <c r="Q132" s="2" t="s">
        <v>131</v>
      </c>
      <c r="R132" s="2" t="s">
        <v>132</v>
      </c>
      <c r="S132" s="2" t="s">
        <v>1962</v>
      </c>
      <c r="T132" s="2" t="s">
        <v>132</v>
      </c>
      <c r="U132" s="2" t="s">
        <v>623</v>
      </c>
      <c r="V132" s="2" t="s">
        <v>135</v>
      </c>
      <c r="W132" s="2" t="s">
        <v>136</v>
      </c>
      <c r="X132" s="2" t="s">
        <v>132</v>
      </c>
      <c r="Y132" s="2" t="s">
        <v>783</v>
      </c>
      <c r="Z132" s="4">
        <v>9</v>
      </c>
      <c r="AA132" s="4">
        <f>=ROUNDDOWN(11.25,0)</f>
      </c>
      <c r="AB132" s="5">
        <v>0.8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3</v>
      </c>
      <c r="AQ132" s="8">
        <v>89.19</v>
      </c>
      <c r="AR132" s="4"/>
      <c r="AS132" s="8"/>
      <c r="AT132" s="7"/>
      <c r="AU132" s="7"/>
      <c r="AV132" s="4">
        <v>3</v>
      </c>
      <c r="AW132" s="8">
        <v>89.19</v>
      </c>
      <c r="AX132" s="4"/>
      <c r="AY132" s="8"/>
      <c r="AZ132" s="7"/>
      <c r="BA132" s="7"/>
      <c r="BB132" s="7">
        <v>1</v>
      </c>
      <c r="BC132" s="4">
        <v>3</v>
      </c>
      <c r="BD132" s="8">
        <v>89.19</v>
      </c>
      <c r="BE132" s="4"/>
      <c r="BF132" s="8"/>
      <c r="BG132" s="7"/>
      <c r="BH132" s="7"/>
      <c r="BI132" s="7">
        <v>1</v>
      </c>
      <c r="BJ132" s="4">
        <v>3</v>
      </c>
      <c r="BK132" s="8">
        <v>89.19</v>
      </c>
      <c r="BL132" s="2" t="s">
        <v>25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534</v>
      </c>
      <c r="BV132" s="2" t="s">
        <v>176</v>
      </c>
      <c r="BW132" s="2" t="s">
        <v>132</v>
      </c>
      <c r="BX132" s="2" t="s">
        <v>785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141</v>
      </c>
      <c r="CH132" s="2" t="s">
        <v>129</v>
      </c>
      <c r="CI132" s="2" t="s">
        <v>1036</v>
      </c>
      <c r="CJ132" s="2" t="s">
        <v>802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141</v>
      </c>
      <c r="CT132" s="2" t="s">
        <v>129</v>
      </c>
      <c r="CU132" s="2" t="s">
        <v>788</v>
      </c>
      <c r="CV132" s="2" t="s">
        <v>1963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129</v>
      </c>
      <c r="DG132" s="2" t="s">
        <v>790</v>
      </c>
      <c r="DH132" s="2" t="s">
        <v>1964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129</v>
      </c>
      <c r="DS132" s="2" t="s">
        <v>1024</v>
      </c>
      <c r="DT132" s="2" t="s">
        <v>989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176</v>
      </c>
      <c r="EE132" s="2" t="s">
        <v>1185</v>
      </c>
      <c r="EF132" s="2" t="s">
        <v>1817</v>
      </c>
      <c r="EG132" s="2" t="s">
        <v>178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129</v>
      </c>
      <c r="EQ132" s="2" t="s">
        <v>1588</v>
      </c>
      <c r="ER132" s="2" t="s">
        <v>1036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129</v>
      </c>
      <c r="FC132" s="2" t="s">
        <v>790</v>
      </c>
      <c r="FD132" s="2" t="s">
        <v>1965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172</v>
      </c>
      <c r="FN132" s="2" t="s">
        <v>129</v>
      </c>
      <c r="FO132" s="2" t="s">
        <v>132</v>
      </c>
      <c r="FP132" s="2" t="s">
        <v>132</v>
      </c>
      <c r="FQ132" s="2" t="s">
        <v>143</v>
      </c>
      <c r="FR132" s="2" t="s">
        <v>132</v>
      </c>
      <c r="FS132" s="4">
        <v>3</v>
      </c>
      <c r="FT132" s="8">
        <v>89.19</v>
      </c>
      <c r="FU132" s="4"/>
      <c r="FV132" s="8"/>
      <c r="FW132" s="7"/>
      <c r="FX132" s="7"/>
      <c r="FY132" s="2" t="s">
        <v>141</v>
      </c>
      <c r="FZ132" s="2" t="s">
        <v>129</v>
      </c>
      <c r="GA132" s="2" t="s">
        <v>799</v>
      </c>
      <c r="GB132" s="2" t="s">
        <v>1567</v>
      </c>
      <c r="GC132" s="2" t="s">
        <v>178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1140</v>
      </c>
      <c r="GN132" s="2" t="s">
        <v>1966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129</v>
      </c>
      <c r="GY132" s="2" t="s">
        <v>332</v>
      </c>
      <c r="GZ132" s="2" t="s">
        <v>1141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129</v>
      </c>
      <c r="HK132" s="2" t="s">
        <v>520</v>
      </c>
      <c r="HL132" s="2" t="s">
        <v>1343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335</v>
      </c>
      <c r="HX132" s="2" t="s">
        <v>1967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172</v>
      </c>
      <c r="IH132" s="2" t="s">
        <v>129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338</v>
      </c>
      <c r="JT132" s="2" t="s">
        <v>1968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129</v>
      </c>
      <c r="KE132" s="2" t="s">
        <v>810</v>
      </c>
      <c r="KF132" s="2" t="s">
        <v>689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129</v>
      </c>
      <c r="KQ132" s="2" t="s">
        <v>815</v>
      </c>
      <c r="KR132" s="2" t="s">
        <v>1061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129</v>
      </c>
      <c r="LC132" s="2" t="s">
        <v>812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176</v>
      </c>
      <c r="MM132" s="2" t="s">
        <v>1819</v>
      </c>
      <c r="MN132" s="2" t="s">
        <v>1969</v>
      </c>
      <c r="MO132" s="2" t="s">
        <v>178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165</v>
      </c>
      <c r="PF132" s="2" t="s">
        <v>129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176</v>
      </c>
      <c r="PS132" s="2" t="s">
        <v>525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176</v>
      </c>
      <c r="QQ132" s="2" t="s">
        <v>815</v>
      </c>
      <c r="QR132" s="2" t="s">
        <v>1862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172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178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176</v>
      </c>
      <c r="RO132" s="2" t="s">
        <v>1148</v>
      </c>
      <c r="RP132" s="2" t="s">
        <v>321</v>
      </c>
      <c r="RQ132" s="2" t="s">
        <v>143</v>
      </c>
      <c r="RR132" s="2" t="s">
        <v>132</v>
      </c>
    </row>
    <row r="133">
      <c r="A133" s="2" t="s">
        <v>1970</v>
      </c>
      <c r="B133" s="2" t="s">
        <v>121</v>
      </c>
      <c r="C133" s="2" t="s">
        <v>122</v>
      </c>
      <c r="D133" s="2" t="s">
        <v>958</v>
      </c>
      <c r="E133" s="2" t="s">
        <v>124</v>
      </c>
      <c r="F133" s="2" t="s">
        <v>1971</v>
      </c>
      <c r="G133" s="2" t="s">
        <v>1971</v>
      </c>
      <c r="H133" s="2" t="s">
        <v>1971</v>
      </c>
      <c r="I133" s="2" t="s">
        <v>1972</v>
      </c>
      <c r="J133" s="2" t="s">
        <v>127</v>
      </c>
      <c r="K133" s="2" t="s">
        <v>482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683</v>
      </c>
      <c r="Q133" s="2" t="s">
        <v>131</v>
      </c>
      <c r="R133" s="2" t="s">
        <v>132</v>
      </c>
      <c r="S133" s="2" t="s">
        <v>1973</v>
      </c>
      <c r="T133" s="2" t="s">
        <v>132</v>
      </c>
      <c r="U133" s="2" t="s">
        <v>1388</v>
      </c>
      <c r="V133" s="2" t="s">
        <v>846</v>
      </c>
      <c r="W133" s="2" t="s">
        <v>245</v>
      </c>
      <c r="X133" s="2" t="s">
        <v>946</v>
      </c>
      <c r="Y133" s="2" t="s">
        <v>1974</v>
      </c>
      <c r="Z133" s="4">
        <v>60</v>
      </c>
      <c r="AA133" s="4">
        <f>=ROUNDDOWN(28.5714285714286,0)</f>
      </c>
      <c r="AB133" s="5">
        <v>2.1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16</v>
      </c>
      <c r="AQ133" s="8">
        <v>1520.49</v>
      </c>
      <c r="AR133" s="4"/>
      <c r="AS133" s="8"/>
      <c r="AT133" s="7"/>
      <c r="AU133" s="7"/>
      <c r="AV133" s="4">
        <v>16</v>
      </c>
      <c r="AW133" s="8">
        <v>1520.49</v>
      </c>
      <c r="AX133" s="4"/>
      <c r="AY133" s="8"/>
      <c r="AZ133" s="7"/>
      <c r="BA133" s="7"/>
      <c r="BB133" s="7">
        <v>1</v>
      </c>
      <c r="BC133" s="4">
        <v>16</v>
      </c>
      <c r="BD133" s="8">
        <v>1520.49</v>
      </c>
      <c r="BE133" s="4"/>
      <c r="BF133" s="8"/>
      <c r="BG133" s="7"/>
      <c r="BH133" s="7"/>
      <c r="BI133" s="7">
        <v>1</v>
      </c>
      <c r="BJ133" s="4">
        <v>16</v>
      </c>
      <c r="BK133" s="8">
        <v>1520.49</v>
      </c>
      <c r="BL133" s="2" t="s">
        <v>1975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132</v>
      </c>
      <c r="BY133" s="2" t="s">
        <v>143</v>
      </c>
      <c r="BZ133" s="2" t="s">
        <v>132</v>
      </c>
      <c r="CA133" s="4">
        <v>1</v>
      </c>
      <c r="CB133" s="8">
        <v>81.59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358</v>
      </c>
      <c r="CJ133" s="2" t="s">
        <v>1976</v>
      </c>
      <c r="CK133" s="2" t="s">
        <v>143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353</v>
      </c>
      <c r="CV133" s="2" t="s">
        <v>1977</v>
      </c>
      <c r="CW133" s="2" t="s">
        <v>143</v>
      </c>
      <c r="CX133" s="2" t="s">
        <v>132</v>
      </c>
      <c r="CY133" s="4">
        <v>1</v>
      </c>
      <c r="CZ133" s="8">
        <v>81.59</v>
      </c>
      <c r="DA133" s="4"/>
      <c r="DB133" s="8"/>
      <c r="DC133" s="7"/>
      <c r="DD133" s="7"/>
      <c r="DE133" s="2" t="s">
        <v>141</v>
      </c>
      <c r="DF133" s="2" t="s">
        <v>129</v>
      </c>
      <c r="DG133" s="2" t="s">
        <v>1974</v>
      </c>
      <c r="DH133" s="2" t="s">
        <v>355</v>
      </c>
      <c r="DI133" s="2" t="s">
        <v>143</v>
      </c>
      <c r="DJ133" s="2" t="s">
        <v>132</v>
      </c>
      <c r="DK133" s="4">
        <v>6</v>
      </c>
      <c r="DL133" s="8">
        <v>604.74</v>
      </c>
      <c r="DM133" s="4"/>
      <c r="DN133" s="8"/>
      <c r="DO133" s="7"/>
      <c r="DP133" s="7"/>
      <c r="DQ133" s="2" t="s">
        <v>141</v>
      </c>
      <c r="DR133" s="2" t="s">
        <v>129</v>
      </c>
      <c r="DS133" s="2" t="s">
        <v>734</v>
      </c>
      <c r="DT133" s="2" t="s">
        <v>358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356</v>
      </c>
      <c r="EF133" s="2" t="s">
        <v>1912</v>
      </c>
      <c r="EG133" s="2" t="s">
        <v>143</v>
      </c>
      <c r="EH133" s="2" t="s">
        <v>132</v>
      </c>
      <c r="EI133" s="4">
        <v>2</v>
      </c>
      <c r="EJ133" s="8">
        <v>211.18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348</v>
      </c>
      <c r="ER133" s="2" t="s">
        <v>748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734</v>
      </c>
      <c r="FD133" s="2" t="s">
        <v>1978</v>
      </c>
      <c r="FE133" s="2" t="s">
        <v>143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1359</v>
      </c>
      <c r="FP133" s="2" t="s">
        <v>923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360</v>
      </c>
      <c r="GB133" s="2" t="s">
        <v>266</v>
      </c>
      <c r="GC133" s="2" t="s">
        <v>143</v>
      </c>
      <c r="GD133" s="2" t="s">
        <v>132</v>
      </c>
      <c r="GE133" s="4">
        <v>1</v>
      </c>
      <c r="GF133" s="8">
        <v>100.79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233</v>
      </c>
      <c r="GN133" s="2" t="s">
        <v>365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162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171</v>
      </c>
      <c r="HL133" s="2" t="s">
        <v>132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129</v>
      </c>
      <c r="HW133" s="2" t="s">
        <v>132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649</v>
      </c>
      <c r="IJ133" s="2" t="s">
        <v>132</v>
      </c>
      <c r="IK133" s="2" t="s">
        <v>143</v>
      </c>
      <c r="IL133" s="2" t="s">
        <v>132</v>
      </c>
      <c r="IM133" s="4">
        <v>3</v>
      </c>
      <c r="IN133" s="8">
        <v>264.36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474</v>
      </c>
      <c r="IV133" s="2" t="s">
        <v>1979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167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475</v>
      </c>
      <c r="JT133" s="2" t="s">
        <v>132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368</v>
      </c>
      <c r="KF133" s="2" t="s">
        <v>1504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129</v>
      </c>
      <c r="KQ133" s="2" t="s">
        <v>1075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166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141</v>
      </c>
      <c r="LN133" s="2" t="s">
        <v>129</v>
      </c>
      <c r="LO133" s="2" t="s">
        <v>270</v>
      </c>
      <c r="LP133" s="2" t="s">
        <v>132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173</v>
      </c>
      <c r="MM133" s="2" t="s">
        <v>369</v>
      </c>
      <c r="MN133" s="2" t="s">
        <v>1980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172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165</v>
      </c>
      <c r="PF133" s="2" t="s">
        <v>129</v>
      </c>
      <c r="PG133" s="2" t="s">
        <v>132</v>
      </c>
      <c r="PH133" s="2" t="s">
        <v>132</v>
      </c>
      <c r="PI133" s="2" t="s">
        <v>143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176</v>
      </c>
      <c r="PS133" s="2" t="s">
        <v>304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172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172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178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176</v>
      </c>
      <c r="RO133" s="2" t="s">
        <v>355</v>
      </c>
      <c r="RP133" s="2" t="s">
        <v>1162</v>
      </c>
      <c r="RQ133" s="2" t="s">
        <v>143</v>
      </c>
      <c r="RR133" s="2" t="s">
        <v>132</v>
      </c>
    </row>
    <row r="134">
      <c r="A134" s="2" t="s">
        <v>1981</v>
      </c>
      <c r="B134" s="2" t="s">
        <v>121</v>
      </c>
      <c r="C134" s="2" t="s">
        <v>122</v>
      </c>
      <c r="D134" s="2" t="s">
        <v>958</v>
      </c>
      <c r="E134" s="2" t="s">
        <v>124</v>
      </c>
      <c r="F134" s="2" t="s">
        <v>1982</v>
      </c>
      <c r="G134" s="2" t="s">
        <v>1982</v>
      </c>
      <c r="H134" s="2" t="s">
        <v>1982</v>
      </c>
      <c r="I134" s="2" t="s">
        <v>1983</v>
      </c>
      <c r="J134" s="2" t="s">
        <v>127</v>
      </c>
      <c r="K134" s="2" t="s">
        <v>482</v>
      </c>
      <c r="L134" s="3">
        <v>38.67</v>
      </c>
      <c r="M134" s="3">
        <v>40.6</v>
      </c>
      <c r="N134" s="3">
        <v>79.99</v>
      </c>
      <c r="O134" s="2" t="s">
        <v>657</v>
      </c>
      <c r="P134" s="2" t="s">
        <v>621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435</v>
      </c>
      <c r="X134" s="2" t="s">
        <v>485</v>
      </c>
      <c r="Y134" s="2" t="s">
        <v>1984</v>
      </c>
      <c r="Z134" s="4">
        <v>15</v>
      </c>
      <c r="AA134" s="4">
        <f>=ROUNDDOWN(6.25,0)</f>
      </c>
      <c r="AB134" s="5">
        <v>2.4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18</v>
      </c>
      <c r="AQ134" s="8">
        <v>675.77</v>
      </c>
      <c r="AR134" s="4"/>
      <c r="AS134" s="8"/>
      <c r="AT134" s="7"/>
      <c r="AU134" s="7"/>
      <c r="AV134" s="4">
        <v>18</v>
      </c>
      <c r="AW134" s="8">
        <v>675.77</v>
      </c>
      <c r="AX134" s="4"/>
      <c r="AY134" s="8"/>
      <c r="AZ134" s="7"/>
      <c r="BA134" s="7"/>
      <c r="BB134" s="7">
        <v>1</v>
      </c>
      <c r="BC134" s="4">
        <v>18</v>
      </c>
      <c r="BD134" s="8">
        <v>675.77</v>
      </c>
      <c r="BE134" s="4"/>
      <c r="BF134" s="8"/>
      <c r="BG134" s="7"/>
      <c r="BH134" s="7"/>
      <c r="BI134" s="7">
        <v>1</v>
      </c>
      <c r="BJ134" s="4">
        <v>18</v>
      </c>
      <c r="BK134" s="8">
        <v>675.77</v>
      </c>
      <c r="BL134" s="2" t="s">
        <v>1985</v>
      </c>
      <c r="BM134" s="7">
        <v>1</v>
      </c>
      <c r="BN134" s="7">
        <v>1</v>
      </c>
      <c r="BO134" s="4">
        <v>2</v>
      </c>
      <c r="BP134" s="8">
        <v>56.18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132</v>
      </c>
      <c r="BY134" s="2" t="s">
        <v>143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141</v>
      </c>
      <c r="CH134" s="2" t="s">
        <v>129</v>
      </c>
      <c r="CI134" s="2" t="s">
        <v>230</v>
      </c>
      <c r="CJ134" s="2" t="s">
        <v>1986</v>
      </c>
      <c r="CK134" s="2" t="s">
        <v>143</v>
      </c>
      <c r="CL134" s="2" t="s">
        <v>132</v>
      </c>
      <c r="CM134" s="4">
        <v>4</v>
      </c>
      <c r="CN134" s="8">
        <v>147.92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353</v>
      </c>
      <c r="CV134" s="2" t="s">
        <v>1987</v>
      </c>
      <c r="CW134" s="2" t="s">
        <v>143</v>
      </c>
      <c r="CX134" s="2" t="s">
        <v>132</v>
      </c>
      <c r="CY134" s="4">
        <v>2</v>
      </c>
      <c r="CZ134" s="8">
        <v>81.2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1984</v>
      </c>
      <c r="DH134" s="2" t="s">
        <v>661</v>
      </c>
      <c r="DI134" s="2" t="s">
        <v>143</v>
      </c>
      <c r="DJ134" s="2" t="s">
        <v>132</v>
      </c>
      <c r="DK134" s="4">
        <v>4</v>
      </c>
      <c r="DL134" s="8">
        <v>85.28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230</v>
      </c>
      <c r="DT134" s="2" t="s">
        <v>348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172</v>
      </c>
      <c r="ED134" s="2" t="s">
        <v>129</v>
      </c>
      <c r="EE134" s="2" t="s">
        <v>132</v>
      </c>
      <c r="EF134" s="2" t="s">
        <v>132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1988</v>
      </c>
      <c r="ER134" s="2" t="s">
        <v>1989</v>
      </c>
      <c r="ES134" s="2" t="s">
        <v>143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906</v>
      </c>
      <c r="FD134" s="2" t="s">
        <v>773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172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>
        <v>1</v>
      </c>
      <c r="FT134" s="8">
        <v>44.88</v>
      </c>
      <c r="FU134" s="4"/>
      <c r="FV134" s="8"/>
      <c r="FW134" s="7"/>
      <c r="FX134" s="7"/>
      <c r="FY134" s="2" t="s">
        <v>141</v>
      </c>
      <c r="FZ134" s="2" t="s">
        <v>129</v>
      </c>
      <c r="GA134" s="2" t="s">
        <v>360</v>
      </c>
      <c r="GB134" s="2" t="s">
        <v>474</v>
      </c>
      <c r="GC134" s="2" t="s">
        <v>143</v>
      </c>
      <c r="GD134" s="2" t="s">
        <v>132</v>
      </c>
      <c r="GE134" s="4">
        <v>1</v>
      </c>
      <c r="GF134" s="8">
        <v>42.63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233</v>
      </c>
      <c r="GN134" s="2" t="s">
        <v>472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162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129</v>
      </c>
      <c r="HK134" s="2" t="s">
        <v>171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129</v>
      </c>
      <c r="HW134" s="2" t="s">
        <v>132</v>
      </c>
      <c r="HX134" s="2" t="s">
        <v>132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165</v>
      </c>
      <c r="IH134" s="2" t="s">
        <v>129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>
        <v>2</v>
      </c>
      <c r="IN134" s="8">
        <v>87.7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474</v>
      </c>
      <c r="IV134" s="2" t="s">
        <v>1990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475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172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173</v>
      </c>
      <c r="MM134" s="2" t="s">
        <v>369</v>
      </c>
      <c r="MN134" s="2" t="s">
        <v>718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172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165</v>
      </c>
      <c r="PF134" s="2" t="s">
        <v>129</v>
      </c>
      <c r="PG134" s="2" t="s">
        <v>132</v>
      </c>
      <c r="PH134" s="2" t="s">
        <v>132</v>
      </c>
      <c r="PI134" s="2" t="s">
        <v>143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172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172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172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178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176</v>
      </c>
      <c r="RO134" s="2" t="s">
        <v>455</v>
      </c>
      <c r="RP134" s="2" t="s">
        <v>132</v>
      </c>
      <c r="RQ134" s="2" t="s">
        <v>143</v>
      </c>
      <c r="RR134" s="2" t="s">
        <v>132</v>
      </c>
    </row>
    <row r="135">
      <c r="A135" s="2" t="s">
        <v>1991</v>
      </c>
      <c r="B135" s="2" t="s">
        <v>121</v>
      </c>
      <c r="C135" s="2" t="s">
        <v>122</v>
      </c>
      <c r="D135" s="2" t="s">
        <v>958</v>
      </c>
      <c r="E135" s="2" t="s">
        <v>124</v>
      </c>
      <c r="F135" s="2" t="s">
        <v>1992</v>
      </c>
      <c r="G135" s="2" t="s">
        <v>1992</v>
      </c>
      <c r="H135" s="2" t="s">
        <v>1992</v>
      </c>
      <c r="I135" s="2" t="s">
        <v>1993</v>
      </c>
      <c r="J135" s="2" t="s">
        <v>127</v>
      </c>
      <c r="K135" s="2" t="s">
        <v>858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621</v>
      </c>
      <c r="Q135" s="2" t="s">
        <v>131</v>
      </c>
      <c r="R135" s="2" t="s">
        <v>132</v>
      </c>
      <c r="S135" s="2" t="s">
        <v>1994</v>
      </c>
      <c r="T135" s="2" t="s">
        <v>132</v>
      </c>
      <c r="U135" s="2" t="s">
        <v>134</v>
      </c>
      <c r="V135" s="2" t="s">
        <v>824</v>
      </c>
      <c r="W135" s="2" t="s">
        <v>435</v>
      </c>
      <c r="X135" s="2" t="s">
        <v>245</v>
      </c>
      <c r="Y135" s="2" t="s">
        <v>160</v>
      </c>
      <c r="Z135" s="4">
        <v>17</v>
      </c>
      <c r="AA135" s="4">
        <f>=ROUNDDOWN(10,0)</f>
      </c>
      <c r="AB135" s="5">
        <v>1.7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20</v>
      </c>
      <c r="AQ135" s="8">
        <v>411.37</v>
      </c>
      <c r="AR135" s="4"/>
      <c r="AS135" s="8"/>
      <c r="AT135" s="7"/>
      <c r="AU135" s="7"/>
      <c r="AV135" s="4">
        <v>20</v>
      </c>
      <c r="AW135" s="8">
        <v>411.37</v>
      </c>
      <c r="AX135" s="4"/>
      <c r="AY135" s="8"/>
      <c r="AZ135" s="7"/>
      <c r="BA135" s="7"/>
      <c r="BB135" s="7">
        <v>1</v>
      </c>
      <c r="BC135" s="4">
        <v>20</v>
      </c>
      <c r="BD135" s="8">
        <v>411.37</v>
      </c>
      <c r="BE135" s="4"/>
      <c r="BF135" s="8"/>
      <c r="BG135" s="7"/>
      <c r="BH135" s="7"/>
      <c r="BI135" s="7">
        <v>1</v>
      </c>
      <c r="BJ135" s="4">
        <v>20</v>
      </c>
      <c r="BK135" s="8">
        <v>411.37</v>
      </c>
      <c r="BL135" s="2" t="s">
        <v>1995</v>
      </c>
      <c r="BM135" s="7">
        <v>1</v>
      </c>
      <c r="BN135" s="7">
        <v>1</v>
      </c>
      <c r="BO135" s="4">
        <v>3</v>
      </c>
      <c r="BP135" s="8">
        <v>96.1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132</v>
      </c>
      <c r="BY135" s="2" t="s">
        <v>143</v>
      </c>
      <c r="BZ135" s="2" t="s">
        <v>132</v>
      </c>
      <c r="CA135" s="4">
        <v>3</v>
      </c>
      <c r="CB135" s="8">
        <v>31.32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142</v>
      </c>
      <c r="CJ135" s="2" t="s">
        <v>503</v>
      </c>
      <c r="CK135" s="2" t="s">
        <v>143</v>
      </c>
      <c r="CL135" s="2" t="s">
        <v>132</v>
      </c>
      <c r="CM135" s="4">
        <v>1</v>
      </c>
      <c r="CN135" s="8">
        <v>27.55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353</v>
      </c>
      <c r="CV135" s="2" t="s">
        <v>354</v>
      </c>
      <c r="CW135" s="2" t="s">
        <v>143</v>
      </c>
      <c r="CX135" s="2" t="s">
        <v>132</v>
      </c>
      <c r="CY135" s="4">
        <v>1</v>
      </c>
      <c r="CZ135" s="8">
        <v>34.03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160</v>
      </c>
      <c r="DH135" s="2" t="s">
        <v>851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176</v>
      </c>
      <c r="DS135" s="2" t="s">
        <v>230</v>
      </c>
      <c r="DT135" s="2" t="s">
        <v>502</v>
      </c>
      <c r="DU135" s="2" t="s">
        <v>143</v>
      </c>
      <c r="DV135" s="2" t="s">
        <v>132</v>
      </c>
      <c r="DW135" s="4">
        <v>10</v>
      </c>
      <c r="DX135" s="8">
        <v>151.2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356</v>
      </c>
      <c r="EF135" s="2" t="s">
        <v>1213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1475</v>
      </c>
      <c r="ER135" s="2" t="s">
        <v>669</v>
      </c>
      <c r="ES135" s="2" t="s">
        <v>143</v>
      </c>
      <c r="ET135" s="2" t="s">
        <v>132</v>
      </c>
      <c r="EU135" s="4">
        <v>1</v>
      </c>
      <c r="EV135" s="8">
        <v>46.39</v>
      </c>
      <c r="EW135" s="4"/>
      <c r="EX135" s="8"/>
      <c r="EY135" s="7"/>
      <c r="EZ135" s="7"/>
      <c r="FA135" s="2" t="s">
        <v>141</v>
      </c>
      <c r="FB135" s="2" t="s">
        <v>129</v>
      </c>
      <c r="FC135" s="2" t="s">
        <v>665</v>
      </c>
      <c r="FD135" s="2" t="s">
        <v>646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172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141</v>
      </c>
      <c r="FZ135" s="2" t="s">
        <v>129</v>
      </c>
      <c r="GA135" s="2" t="s">
        <v>360</v>
      </c>
      <c r="GB135" s="2" t="s">
        <v>632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233</v>
      </c>
      <c r="GN135" s="2" t="s">
        <v>1996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1997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141</v>
      </c>
      <c r="HJ135" s="2" t="s">
        <v>129</v>
      </c>
      <c r="HK135" s="2" t="s">
        <v>171</v>
      </c>
      <c r="HL135" s="2" t="s">
        <v>1998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165</v>
      </c>
      <c r="IH135" s="2" t="s">
        <v>129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>
        <v>1</v>
      </c>
      <c r="IN135" s="8">
        <v>24.78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474</v>
      </c>
      <c r="IV135" s="2" t="s">
        <v>364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167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475</v>
      </c>
      <c r="JT135" s="2" t="s">
        <v>1999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368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172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172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173</v>
      </c>
      <c r="MM135" s="2" t="s">
        <v>369</v>
      </c>
      <c r="MN135" s="2" t="s">
        <v>614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129</v>
      </c>
      <c r="MY135" s="2" t="s">
        <v>132</v>
      </c>
      <c r="MZ135" s="2" t="s">
        <v>132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165</v>
      </c>
      <c r="PF135" s="2" t="s">
        <v>129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176</v>
      </c>
      <c r="PS135" s="2" t="s">
        <v>177</v>
      </c>
      <c r="PT135" s="2" t="s">
        <v>739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172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172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178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176</v>
      </c>
      <c r="RO135" s="2" t="s">
        <v>455</v>
      </c>
      <c r="RP135" s="2" t="s">
        <v>2000</v>
      </c>
      <c r="RQ135" s="2" t="s">
        <v>143</v>
      </c>
      <c r="RR135" s="2" t="s">
        <v>132</v>
      </c>
    </row>
    <row r="136">
      <c r="A136" s="2" t="s">
        <v>2001</v>
      </c>
      <c r="B136" s="2" t="s">
        <v>121</v>
      </c>
      <c r="C136" s="2" t="s">
        <v>122</v>
      </c>
      <c r="D136" s="2" t="s">
        <v>2002</v>
      </c>
      <c r="E136" s="2" t="s">
        <v>708</v>
      </c>
      <c r="F136" s="2" t="s">
        <v>2003</v>
      </c>
      <c r="G136" s="2" t="s">
        <v>2003</v>
      </c>
      <c r="H136" s="2" t="s">
        <v>2003</v>
      </c>
      <c r="I136" s="2" t="s">
        <v>2004</v>
      </c>
      <c r="J136" s="2" t="s">
        <v>127</v>
      </c>
      <c r="K136" s="2" t="s">
        <v>313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218</v>
      </c>
      <c r="Q136" s="2" t="s">
        <v>131</v>
      </c>
      <c r="R136" s="2" t="s">
        <v>132</v>
      </c>
      <c r="S136" s="2" t="s">
        <v>2005</v>
      </c>
      <c r="T136" s="2" t="s">
        <v>132</v>
      </c>
      <c r="U136" s="2" t="s">
        <v>395</v>
      </c>
      <c r="V136" s="2" t="s">
        <v>513</v>
      </c>
      <c r="W136" s="2" t="s">
        <v>137</v>
      </c>
      <c r="X136" s="2" t="s">
        <v>132</v>
      </c>
      <c r="Y136" s="2" t="s">
        <v>783</v>
      </c>
      <c r="Z136" s="4">
        <v>66</v>
      </c>
      <c r="AA136" s="4">
        <f>=ROUNDDOWN(6.6,0)</f>
      </c>
      <c r="AB136" s="5">
        <v>10</v>
      </c>
      <c r="AC136" s="2" t="s">
        <v>2006</v>
      </c>
      <c r="AD136" s="4">
        <v>110</v>
      </c>
      <c r="AE136" s="4">
        <v>380</v>
      </c>
      <c r="AF136" s="6">
        <v>63</v>
      </c>
      <c r="AG136" s="6"/>
      <c r="AH136" s="7">
        <v>0.7857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77</v>
      </c>
      <c r="AQ136" s="8">
        <v>5182.84</v>
      </c>
      <c r="AR136" s="4"/>
      <c r="AS136" s="8"/>
      <c r="AT136" s="7"/>
      <c r="AU136" s="7"/>
      <c r="AV136" s="4">
        <v>77</v>
      </c>
      <c r="AW136" s="8">
        <v>5182.84</v>
      </c>
      <c r="AX136" s="4"/>
      <c r="AY136" s="8"/>
      <c r="AZ136" s="7"/>
      <c r="BA136" s="7"/>
      <c r="BB136" s="7">
        <v>1</v>
      </c>
      <c r="BC136" s="4">
        <v>102</v>
      </c>
      <c r="BD136" s="8">
        <v>6573.66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0.7884</v>
      </c>
      <c r="BJ136" s="4">
        <v>77</v>
      </c>
      <c r="BK136" s="8">
        <v>5182.84</v>
      </c>
      <c r="BL136" s="2" t="s">
        <v>2007</v>
      </c>
      <c r="BM136" s="7">
        <v>1</v>
      </c>
      <c r="BN136" s="7">
        <v>1</v>
      </c>
      <c r="BO136" s="4">
        <v>24</v>
      </c>
      <c r="BP136" s="8">
        <v>1721.64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785</v>
      </c>
      <c r="BY136" s="2" t="s">
        <v>143</v>
      </c>
      <c r="BZ136" s="2" t="s">
        <v>132</v>
      </c>
      <c r="CA136" s="4">
        <v>6</v>
      </c>
      <c r="CB136" s="8">
        <v>318.48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790</v>
      </c>
      <c r="CJ136" s="2" t="s">
        <v>2008</v>
      </c>
      <c r="CK136" s="2" t="s">
        <v>143</v>
      </c>
      <c r="CL136" s="2" t="s">
        <v>132</v>
      </c>
      <c r="CM136" s="4">
        <v>22</v>
      </c>
      <c r="CN136" s="8">
        <v>1398.32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790</v>
      </c>
      <c r="CV136" s="2" t="s">
        <v>2009</v>
      </c>
      <c r="CW136" s="2" t="s">
        <v>143</v>
      </c>
      <c r="CX136" s="2" t="s">
        <v>132</v>
      </c>
      <c r="CY136" s="4">
        <v>15</v>
      </c>
      <c r="CZ136" s="8">
        <v>967.24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790</v>
      </c>
      <c r="DH136" s="2" t="s">
        <v>2010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129</v>
      </c>
      <c r="DS136" s="2" t="s">
        <v>605</v>
      </c>
      <c r="DT136" s="2" t="s">
        <v>441</v>
      </c>
      <c r="DU136" s="2" t="s">
        <v>143</v>
      </c>
      <c r="DV136" s="2" t="s">
        <v>132</v>
      </c>
      <c r="DW136" s="4">
        <v>3</v>
      </c>
      <c r="DX136" s="8">
        <v>234.96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794</v>
      </c>
      <c r="EF136" s="2" t="s">
        <v>1552</v>
      </c>
      <c r="EG136" s="2" t="s">
        <v>143</v>
      </c>
      <c r="EH136" s="2" t="s">
        <v>132</v>
      </c>
      <c r="EI136" s="4">
        <v>1</v>
      </c>
      <c r="EJ136" s="8">
        <v>70.48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790</v>
      </c>
      <c r="ER136" s="2" t="s">
        <v>2011</v>
      </c>
      <c r="ES136" s="2" t="s">
        <v>143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141</v>
      </c>
      <c r="FB136" s="2" t="s">
        <v>129</v>
      </c>
      <c r="FC136" s="2" t="s">
        <v>790</v>
      </c>
      <c r="FD136" s="2" t="s">
        <v>2012</v>
      </c>
      <c r="FE136" s="2" t="s">
        <v>143</v>
      </c>
      <c r="FF136" s="2" t="s">
        <v>132</v>
      </c>
      <c r="FG136" s="4">
        <v>1</v>
      </c>
      <c r="FH136" s="8">
        <v>67.47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156</v>
      </c>
      <c r="FP136" s="2" t="s">
        <v>2013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129</v>
      </c>
      <c r="GA136" s="2" t="s">
        <v>799</v>
      </c>
      <c r="GB136" s="2" t="s">
        <v>1282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176</v>
      </c>
      <c r="GM136" s="2" t="s">
        <v>1293</v>
      </c>
      <c r="GN136" s="2" t="s">
        <v>2014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332</v>
      </c>
      <c r="GZ136" s="2" t="s">
        <v>1381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804</v>
      </c>
      <c r="HL136" s="2" t="s">
        <v>537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335</v>
      </c>
      <c r="HX136" s="2" t="s">
        <v>298</v>
      </c>
      <c r="HY136" s="2" t="s">
        <v>143</v>
      </c>
      <c r="HZ136" s="2" t="s">
        <v>132</v>
      </c>
      <c r="IA136" s="4">
        <v>5</v>
      </c>
      <c r="IB136" s="8">
        <v>404.25</v>
      </c>
      <c r="IC136" s="4"/>
      <c r="ID136" s="8"/>
      <c r="IE136" s="7"/>
      <c r="IF136" s="7"/>
      <c r="IG136" s="2" t="s">
        <v>141</v>
      </c>
      <c r="IH136" s="2" t="s">
        <v>129</v>
      </c>
      <c r="II136" s="2" t="s">
        <v>1833</v>
      </c>
      <c r="IJ136" s="2" t="s">
        <v>2015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973</v>
      </c>
      <c r="JH136" s="2" t="s">
        <v>132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338</v>
      </c>
      <c r="JT136" s="2" t="s">
        <v>223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129</v>
      </c>
      <c r="KE136" s="2" t="s">
        <v>1296</v>
      </c>
      <c r="KF136" s="2" t="s">
        <v>582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172</v>
      </c>
      <c r="KP136" s="2" t="s">
        <v>129</v>
      </c>
      <c r="KQ136" s="2" t="s">
        <v>790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164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173</v>
      </c>
      <c r="MM136" s="2" t="s">
        <v>813</v>
      </c>
      <c r="MN136" s="2" t="s">
        <v>2016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176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165</v>
      </c>
      <c r="PF136" s="2" t="s">
        <v>129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176</v>
      </c>
      <c r="PS136" s="2" t="s">
        <v>212</v>
      </c>
      <c r="PT136" s="2" t="s">
        <v>2017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176</v>
      </c>
      <c r="QQ136" s="2" t="s">
        <v>1695</v>
      </c>
      <c r="QR136" s="2" t="s">
        <v>981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817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178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176</v>
      </c>
      <c r="RO136" s="2" t="s">
        <v>343</v>
      </c>
      <c r="RP136" s="2" t="s">
        <v>1689</v>
      </c>
      <c r="RQ136" s="2" t="s">
        <v>143</v>
      </c>
      <c r="RR136" s="2" t="s">
        <v>132</v>
      </c>
    </row>
    <row r="137">
      <c r="A137" s="2" t="s">
        <v>2018</v>
      </c>
      <c r="B137" s="2" t="s">
        <v>121</v>
      </c>
      <c r="C137" s="2" t="s">
        <v>122</v>
      </c>
      <c r="D137" s="2" t="s">
        <v>2002</v>
      </c>
      <c r="E137" s="2" t="s">
        <v>708</v>
      </c>
      <c r="F137" s="2" t="s">
        <v>2003</v>
      </c>
      <c r="G137" s="2" t="s">
        <v>2003</v>
      </c>
      <c r="H137" s="2" t="s">
        <v>2003</v>
      </c>
      <c r="I137" s="2" t="s">
        <v>2004</v>
      </c>
      <c r="J137" s="2" t="s">
        <v>127</v>
      </c>
      <c r="K137" s="2" t="s">
        <v>393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621</v>
      </c>
      <c r="Q137" s="2" t="s">
        <v>131</v>
      </c>
      <c r="R137" s="2" t="s">
        <v>132</v>
      </c>
      <c r="S137" s="2" t="s">
        <v>2019</v>
      </c>
      <c r="T137" s="2" t="s">
        <v>132</v>
      </c>
      <c r="U137" s="2" t="s">
        <v>395</v>
      </c>
      <c r="V137" s="2" t="s">
        <v>513</v>
      </c>
      <c r="W137" s="2" t="s">
        <v>137</v>
      </c>
      <c r="X137" s="2" t="s">
        <v>132</v>
      </c>
      <c r="Y137" s="2" t="s">
        <v>783</v>
      </c>
      <c r="Z137" s="4">
        <v>17</v>
      </c>
      <c r="AA137" s="4">
        <f>=ROUNDDOWN(8.5,0)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25</v>
      </c>
      <c r="AQ137" s="8">
        <v>1390.82</v>
      </c>
      <c r="AR137" s="4"/>
      <c r="AS137" s="8"/>
      <c r="AT137" s="7"/>
      <c r="AU137" s="7"/>
      <c r="AV137" s="4">
        <v>25</v>
      </c>
      <c r="AW137" s="8">
        <v>1390.82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0.2116</v>
      </c>
      <c r="BJ137" s="4">
        <v>25</v>
      </c>
      <c r="BK137" s="8">
        <v>1390.82</v>
      </c>
      <c r="BL137" s="2" t="s">
        <v>2020</v>
      </c>
      <c r="BM137" s="7">
        <v>1</v>
      </c>
      <c r="BN137" s="7">
        <v>1</v>
      </c>
      <c r="BO137" s="4">
        <v>2</v>
      </c>
      <c r="BP137" s="8">
        <v>136.85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785</v>
      </c>
      <c r="BY137" s="2" t="s">
        <v>143</v>
      </c>
      <c r="BZ137" s="2" t="s">
        <v>132</v>
      </c>
      <c r="CA137" s="4">
        <v>10</v>
      </c>
      <c r="CB137" s="8">
        <v>280.15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790</v>
      </c>
      <c r="CJ137" s="2" t="s">
        <v>2021</v>
      </c>
      <c r="CK137" s="2" t="s">
        <v>143</v>
      </c>
      <c r="CL137" s="2" t="s">
        <v>132</v>
      </c>
      <c r="CM137" s="4">
        <v>1</v>
      </c>
      <c r="CN137" s="8">
        <v>63.56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790</v>
      </c>
      <c r="CV137" s="2" t="s">
        <v>2022</v>
      </c>
      <c r="CW137" s="2" t="s">
        <v>143</v>
      </c>
      <c r="CX137" s="2" t="s">
        <v>132</v>
      </c>
      <c r="CY137" s="4">
        <v>4</v>
      </c>
      <c r="CZ137" s="8">
        <v>291.54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790</v>
      </c>
      <c r="DH137" s="2" t="s">
        <v>2023</v>
      </c>
      <c r="DI137" s="2" t="s">
        <v>143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176</v>
      </c>
      <c r="DS137" s="2" t="s">
        <v>627</v>
      </c>
      <c r="DT137" s="2" t="s">
        <v>132</v>
      </c>
      <c r="DU137" s="2" t="s">
        <v>143</v>
      </c>
      <c r="DV137" s="2" t="s">
        <v>132</v>
      </c>
      <c r="DW137" s="4">
        <v>7</v>
      </c>
      <c r="DX137" s="8">
        <v>548.24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794</v>
      </c>
      <c r="EF137" s="2" t="s">
        <v>2024</v>
      </c>
      <c r="EG137" s="2" t="s">
        <v>143</v>
      </c>
      <c r="EH137" s="2" t="s">
        <v>132</v>
      </c>
      <c r="EI137" s="4">
        <v>1</v>
      </c>
      <c r="EJ137" s="8">
        <v>70.48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790</v>
      </c>
      <c r="ER137" s="2" t="s">
        <v>2025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129</v>
      </c>
      <c r="FC137" s="2" t="s">
        <v>790</v>
      </c>
      <c r="FD137" s="2" t="s">
        <v>2026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164</v>
      </c>
      <c r="FN137" s="2" t="s">
        <v>129</v>
      </c>
      <c r="FO137" s="2" t="s">
        <v>132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1291</v>
      </c>
      <c r="GB137" s="2" t="s">
        <v>2027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176</v>
      </c>
      <c r="GM137" s="2" t="s">
        <v>1293</v>
      </c>
      <c r="GN137" s="2" t="s">
        <v>132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332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129</v>
      </c>
      <c r="HK137" s="2" t="s">
        <v>2028</v>
      </c>
      <c r="HL137" s="2" t="s">
        <v>132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297</v>
      </c>
      <c r="HX137" s="2" t="s">
        <v>2029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129</v>
      </c>
      <c r="II137" s="2" t="s">
        <v>132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166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973</v>
      </c>
      <c r="JH137" s="2" t="s">
        <v>132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338</v>
      </c>
      <c r="JT137" s="2" t="s">
        <v>2030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129</v>
      </c>
      <c r="KE137" s="2" t="s">
        <v>810</v>
      </c>
      <c r="KF137" s="2" t="s">
        <v>2031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172</v>
      </c>
      <c r="KP137" s="2" t="s">
        <v>129</v>
      </c>
      <c r="KQ137" s="2" t="s">
        <v>790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173</v>
      </c>
      <c r="MM137" s="2" t="s">
        <v>813</v>
      </c>
      <c r="MN137" s="2" t="s">
        <v>1589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129</v>
      </c>
      <c r="MY137" s="2" t="s">
        <v>132</v>
      </c>
      <c r="MZ137" s="2" t="s">
        <v>132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172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172</v>
      </c>
      <c r="OT137" s="2" t="s">
        <v>176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165</v>
      </c>
      <c r="PF137" s="2" t="s">
        <v>129</v>
      </c>
      <c r="PG137" s="2" t="s">
        <v>1036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176</v>
      </c>
      <c r="PS137" s="2" t="s">
        <v>525</v>
      </c>
      <c r="PT137" s="2" t="s">
        <v>1946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176</v>
      </c>
      <c r="QQ137" s="2" t="s">
        <v>1695</v>
      </c>
      <c r="QR137" s="2" t="s">
        <v>893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172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178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176</v>
      </c>
      <c r="RO137" s="2" t="s">
        <v>1866</v>
      </c>
      <c r="RP137" s="2" t="s">
        <v>154</v>
      </c>
      <c r="RQ137" s="2" t="s">
        <v>143</v>
      </c>
      <c r="RR137" s="2" t="s">
        <v>132</v>
      </c>
    </row>
    <row r="138">
      <c r="A138" s="2" t="s">
        <v>2032</v>
      </c>
      <c r="B138" s="2" t="s">
        <v>121</v>
      </c>
      <c r="C138" s="2" t="s">
        <v>122</v>
      </c>
      <c r="D138" s="2" t="s">
        <v>2002</v>
      </c>
      <c r="E138" s="2" t="s">
        <v>708</v>
      </c>
      <c r="F138" s="2" t="s">
        <v>2033</v>
      </c>
      <c r="G138" s="2" t="s">
        <v>2033</v>
      </c>
      <c r="H138" s="2" t="s">
        <v>2033</v>
      </c>
      <c r="I138" s="2" t="s">
        <v>2034</v>
      </c>
      <c r="J138" s="2" t="s">
        <v>127</v>
      </c>
      <c r="K138" s="2" t="s">
        <v>858</v>
      </c>
      <c r="L138" s="3">
        <v>25.25</v>
      </c>
      <c r="M138" s="3">
        <v>26.51</v>
      </c>
      <c r="N138" s="3">
        <v>53.54</v>
      </c>
      <c r="O138" s="2" t="s">
        <v>129</v>
      </c>
      <c r="P138" s="2" t="s">
        <v>347</v>
      </c>
      <c r="Q138" s="2" t="s">
        <v>131</v>
      </c>
      <c r="R138" s="2" t="s">
        <v>132</v>
      </c>
      <c r="S138" s="2" t="s">
        <v>2035</v>
      </c>
      <c r="T138" s="2" t="s">
        <v>132</v>
      </c>
      <c r="U138" s="2" t="s">
        <v>134</v>
      </c>
      <c r="V138" s="2" t="s">
        <v>2036</v>
      </c>
      <c r="W138" s="2" t="s">
        <v>245</v>
      </c>
      <c r="X138" s="2" t="s">
        <v>132</v>
      </c>
      <c r="Y138" s="2" t="s">
        <v>810</v>
      </c>
      <c r="Z138" s="4">
        <v>152</v>
      </c>
      <c r="AA138" s="4">
        <f>=ROUNDDOWN(10.1333333333333,0)</f>
      </c>
      <c r="AB138" s="5">
        <v>15</v>
      </c>
      <c r="AC138" s="2" t="s">
        <v>764</v>
      </c>
      <c r="AD138" s="4">
        <v>50</v>
      </c>
      <c r="AE138" s="4">
        <v>200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165</v>
      </c>
      <c r="AQ138" s="8">
        <v>4057.34</v>
      </c>
      <c r="AR138" s="4"/>
      <c r="AS138" s="8"/>
      <c r="AT138" s="7"/>
      <c r="AU138" s="7"/>
      <c r="AV138" s="4">
        <v>165</v>
      </c>
      <c r="AW138" s="8">
        <v>4057.34</v>
      </c>
      <c r="AX138" s="4"/>
      <c r="AY138" s="8"/>
      <c r="AZ138" s="7"/>
      <c r="BA138" s="7"/>
      <c r="BB138" s="7">
        <v>1</v>
      </c>
      <c r="BC138" s="4">
        <v>165</v>
      </c>
      <c r="BD138" s="8">
        <v>4057.34</v>
      </c>
      <c r="BE138" s="4"/>
      <c r="BF138" s="8"/>
      <c r="BG138" s="7"/>
      <c r="BH138" s="7"/>
      <c r="BI138" s="7">
        <v>1</v>
      </c>
      <c r="BJ138" s="4">
        <v>165</v>
      </c>
      <c r="BK138" s="8">
        <v>4057.34</v>
      </c>
      <c r="BL138" s="2" t="s">
        <v>2037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488</v>
      </c>
      <c r="BV138" s="2" t="s">
        <v>129</v>
      </c>
      <c r="BW138" s="2" t="s">
        <v>132</v>
      </c>
      <c r="BX138" s="2" t="s">
        <v>132</v>
      </c>
      <c r="BY138" s="2" t="s">
        <v>143</v>
      </c>
      <c r="BZ138" s="2" t="s">
        <v>132</v>
      </c>
      <c r="CA138" s="4">
        <v>89</v>
      </c>
      <c r="CB138" s="8">
        <v>1787.18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188</v>
      </c>
      <c r="CJ138" s="2" t="s">
        <v>1471</v>
      </c>
      <c r="CK138" s="2" t="s">
        <v>143</v>
      </c>
      <c r="CL138" s="2" t="s">
        <v>132</v>
      </c>
      <c r="CM138" s="4">
        <v>11</v>
      </c>
      <c r="CN138" s="8">
        <v>310.53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190</v>
      </c>
      <c r="CV138" s="2" t="s">
        <v>897</v>
      </c>
      <c r="CW138" s="2" t="s">
        <v>143</v>
      </c>
      <c r="CX138" s="2" t="s">
        <v>132</v>
      </c>
      <c r="CY138" s="4">
        <v>23</v>
      </c>
      <c r="CZ138" s="8">
        <v>608.52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810</v>
      </c>
      <c r="DH138" s="2" t="s">
        <v>196</v>
      </c>
      <c r="DI138" s="2" t="s">
        <v>143</v>
      </c>
      <c r="DJ138" s="2" t="s">
        <v>132</v>
      </c>
      <c r="DK138" s="4">
        <v>5</v>
      </c>
      <c r="DL138" s="8">
        <v>153.4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1116</v>
      </c>
      <c r="DT138" s="2" t="s">
        <v>2028</v>
      </c>
      <c r="DU138" s="2" t="s">
        <v>143</v>
      </c>
      <c r="DV138" s="2" t="s">
        <v>132</v>
      </c>
      <c r="DW138" s="4">
        <v>19</v>
      </c>
      <c r="DX138" s="8">
        <v>660.63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494</v>
      </c>
      <c r="EF138" s="2" t="s">
        <v>2038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2039</v>
      </c>
      <c r="ER138" s="2" t="s">
        <v>197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810</v>
      </c>
      <c r="FD138" s="2" t="s">
        <v>597</v>
      </c>
      <c r="FE138" s="2" t="s">
        <v>143</v>
      </c>
      <c r="FF138" s="2" t="s">
        <v>132</v>
      </c>
      <c r="FG138" s="4">
        <v>2</v>
      </c>
      <c r="FH138" s="8">
        <v>57.26</v>
      </c>
      <c r="FI138" s="4"/>
      <c r="FJ138" s="8"/>
      <c r="FK138" s="7"/>
      <c r="FL138" s="7"/>
      <c r="FM138" s="2" t="s">
        <v>141</v>
      </c>
      <c r="FN138" s="2" t="s">
        <v>129</v>
      </c>
      <c r="FO138" s="2" t="s">
        <v>156</v>
      </c>
      <c r="FP138" s="2" t="s">
        <v>837</v>
      </c>
      <c r="FQ138" s="2" t="s">
        <v>143</v>
      </c>
      <c r="FR138" s="2" t="s">
        <v>132</v>
      </c>
      <c r="FS138" s="4">
        <v>4</v>
      </c>
      <c r="FT138" s="8">
        <v>104.76</v>
      </c>
      <c r="FU138" s="4"/>
      <c r="FV138" s="8"/>
      <c r="FW138" s="7"/>
      <c r="FX138" s="7"/>
      <c r="FY138" s="2" t="s">
        <v>141</v>
      </c>
      <c r="FZ138" s="2" t="s">
        <v>129</v>
      </c>
      <c r="GA138" s="2" t="s">
        <v>138</v>
      </c>
      <c r="GB138" s="2" t="s">
        <v>575</v>
      </c>
      <c r="GC138" s="2" t="s">
        <v>143</v>
      </c>
      <c r="GD138" s="2" t="s">
        <v>132</v>
      </c>
      <c r="GE138" s="4">
        <v>6</v>
      </c>
      <c r="GF138" s="8">
        <v>196.44</v>
      </c>
      <c r="GG138" s="4"/>
      <c r="GH138" s="8"/>
      <c r="GI138" s="7"/>
      <c r="GJ138" s="7"/>
      <c r="GK138" s="2" t="s">
        <v>141</v>
      </c>
      <c r="GL138" s="2" t="s">
        <v>129</v>
      </c>
      <c r="GM138" s="2" t="s">
        <v>204</v>
      </c>
      <c r="GN138" s="2" t="s">
        <v>851</v>
      </c>
      <c r="GO138" s="2" t="s">
        <v>143</v>
      </c>
      <c r="GP138" s="2" t="s">
        <v>132</v>
      </c>
      <c r="GQ138" s="4">
        <v>2</v>
      </c>
      <c r="GR138" s="8">
        <v>53.02</v>
      </c>
      <c r="GS138" s="4"/>
      <c r="GT138" s="8"/>
      <c r="GU138" s="7"/>
      <c r="GV138" s="7"/>
      <c r="GW138" s="2" t="s">
        <v>141</v>
      </c>
      <c r="GX138" s="2" t="s">
        <v>129</v>
      </c>
      <c r="GY138" s="2" t="s">
        <v>332</v>
      </c>
      <c r="GZ138" s="2" t="s">
        <v>2040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141</v>
      </c>
      <c r="HJ138" s="2" t="s">
        <v>129</v>
      </c>
      <c r="HK138" s="2" t="s">
        <v>520</v>
      </c>
      <c r="HL138" s="2" t="s">
        <v>1335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297</v>
      </c>
      <c r="HX138" s="2" t="s">
        <v>1979</v>
      </c>
      <c r="HY138" s="2" t="s">
        <v>143</v>
      </c>
      <c r="HZ138" s="2" t="s">
        <v>132</v>
      </c>
      <c r="IA138" s="4">
        <v>2</v>
      </c>
      <c r="IB138" s="8">
        <v>68.6</v>
      </c>
      <c r="IC138" s="4"/>
      <c r="ID138" s="8"/>
      <c r="IE138" s="7"/>
      <c r="IF138" s="7"/>
      <c r="IG138" s="2" t="s">
        <v>141</v>
      </c>
      <c r="IH138" s="2" t="s">
        <v>129</v>
      </c>
      <c r="II138" s="2" t="s">
        <v>1833</v>
      </c>
      <c r="IJ138" s="2" t="s">
        <v>449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166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167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1116</v>
      </c>
      <c r="JT138" s="2" t="s">
        <v>2041</v>
      </c>
      <c r="JU138" s="2" t="s">
        <v>143</v>
      </c>
      <c r="JV138" s="2" t="s">
        <v>132</v>
      </c>
      <c r="JW138" s="4">
        <v>1</v>
      </c>
      <c r="JX138" s="8">
        <v>27.84</v>
      </c>
      <c r="JY138" s="4"/>
      <c r="JZ138" s="8"/>
      <c r="KA138" s="7"/>
      <c r="KB138" s="7"/>
      <c r="KC138" s="2" t="s">
        <v>141</v>
      </c>
      <c r="KD138" s="2" t="s">
        <v>129</v>
      </c>
      <c r="KE138" s="2" t="s">
        <v>210</v>
      </c>
      <c r="KF138" s="2" t="s">
        <v>851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172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>
        <v>1</v>
      </c>
      <c r="LH138" s="8">
        <v>29.16</v>
      </c>
      <c r="LI138" s="4"/>
      <c r="LJ138" s="8"/>
      <c r="LK138" s="7"/>
      <c r="LL138" s="7"/>
      <c r="LM138" s="2" t="s">
        <v>141</v>
      </c>
      <c r="LN138" s="2" t="s">
        <v>129</v>
      </c>
      <c r="LO138" s="2" t="s">
        <v>270</v>
      </c>
      <c r="LP138" s="2" t="s">
        <v>2042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141</v>
      </c>
      <c r="ML138" s="2" t="s">
        <v>173</v>
      </c>
      <c r="MM138" s="2" t="s">
        <v>302</v>
      </c>
      <c r="MN138" s="2" t="s">
        <v>894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129</v>
      </c>
      <c r="MY138" s="2" t="s">
        <v>132</v>
      </c>
      <c r="MZ138" s="2" t="s">
        <v>132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172</v>
      </c>
      <c r="OT138" s="2" t="s">
        <v>176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165</v>
      </c>
      <c r="PF138" s="2" t="s">
        <v>129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176</v>
      </c>
      <c r="PS138" s="2" t="s">
        <v>525</v>
      </c>
      <c r="PT138" s="2" t="s">
        <v>397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165</v>
      </c>
      <c r="QP138" s="2" t="s">
        <v>176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172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178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176</v>
      </c>
      <c r="RO138" s="2" t="s">
        <v>214</v>
      </c>
      <c r="RP138" s="2" t="s">
        <v>2043</v>
      </c>
      <c r="RQ138" s="2" t="s">
        <v>143</v>
      </c>
      <c r="RR138" s="2" t="s">
        <v>132</v>
      </c>
    </row>
    <row r="139">
      <c r="A139" s="2" t="s">
        <v>2044</v>
      </c>
      <c r="B139" s="2" t="s">
        <v>121</v>
      </c>
      <c r="C139" s="2" t="s">
        <v>122</v>
      </c>
      <c r="D139" s="2" t="s">
        <v>2002</v>
      </c>
      <c r="E139" s="2" t="s">
        <v>708</v>
      </c>
      <c r="F139" s="2" t="s">
        <v>2045</v>
      </c>
      <c r="G139" s="2" t="s">
        <v>2045</v>
      </c>
      <c r="H139" s="2" t="s">
        <v>2045</v>
      </c>
      <c r="I139" s="2" t="s">
        <v>2046</v>
      </c>
      <c r="J139" s="2" t="s">
        <v>127</v>
      </c>
      <c r="K139" s="2" t="s">
        <v>482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347</v>
      </c>
      <c r="Q139" s="2" t="s">
        <v>131</v>
      </c>
      <c r="R139" s="2" t="s">
        <v>132</v>
      </c>
      <c r="S139" s="2" t="s">
        <v>2047</v>
      </c>
      <c r="T139" s="2" t="s">
        <v>132</v>
      </c>
      <c r="U139" s="2" t="s">
        <v>395</v>
      </c>
      <c r="V139" s="2" t="s">
        <v>846</v>
      </c>
      <c r="W139" s="2" t="s">
        <v>245</v>
      </c>
      <c r="X139" s="2" t="s">
        <v>132</v>
      </c>
      <c r="Y139" s="2" t="s">
        <v>1002</v>
      </c>
      <c r="Z139" s="4">
        <v>180</v>
      </c>
      <c r="AA139" s="4">
        <f>=ROUNDDOWN(22.5,0)</f>
      </c>
      <c r="AB139" s="5">
        <v>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58</v>
      </c>
      <c r="AQ139" s="8">
        <v>2709.47</v>
      </c>
      <c r="AR139" s="4"/>
      <c r="AS139" s="8"/>
      <c r="AT139" s="7"/>
      <c r="AU139" s="7"/>
      <c r="AV139" s="4">
        <v>58</v>
      </c>
      <c r="AW139" s="8">
        <v>2709.47</v>
      </c>
      <c r="AX139" s="4"/>
      <c r="AY139" s="8"/>
      <c r="AZ139" s="7"/>
      <c r="BA139" s="7"/>
      <c r="BB139" s="7">
        <v>1</v>
      </c>
      <c r="BC139" s="4">
        <v>58</v>
      </c>
      <c r="BD139" s="8">
        <v>2709.47</v>
      </c>
      <c r="BE139" s="4"/>
      <c r="BF139" s="8"/>
      <c r="BG139" s="7"/>
      <c r="BH139" s="7"/>
      <c r="BI139" s="7">
        <v>1</v>
      </c>
      <c r="BJ139" s="4">
        <v>58</v>
      </c>
      <c r="BK139" s="8">
        <v>2709.47</v>
      </c>
      <c r="BL139" s="2" t="s">
        <v>2048</v>
      </c>
      <c r="BM139" s="7">
        <v>1</v>
      </c>
      <c r="BN139" s="7">
        <v>1</v>
      </c>
      <c r="BO139" s="4">
        <v>13</v>
      </c>
      <c r="BP139" s="8">
        <v>576.68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204</v>
      </c>
      <c r="BY139" s="2" t="s">
        <v>143</v>
      </c>
      <c r="BZ139" s="2" t="s">
        <v>132</v>
      </c>
      <c r="CA139" s="4">
        <v>3</v>
      </c>
      <c r="CB139" s="8">
        <v>119.96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1192</v>
      </c>
      <c r="CJ139" s="2" t="s">
        <v>904</v>
      </c>
      <c r="CK139" s="2" t="s">
        <v>143</v>
      </c>
      <c r="CL139" s="2" t="s">
        <v>132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1194</v>
      </c>
      <c r="CV139" s="2" t="s">
        <v>1195</v>
      </c>
      <c r="CW139" s="2" t="s">
        <v>143</v>
      </c>
      <c r="CX139" s="2" t="s">
        <v>132</v>
      </c>
      <c r="CY139" s="4">
        <v>12</v>
      </c>
      <c r="CZ139" s="8">
        <v>597.04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1002</v>
      </c>
      <c r="DH139" s="2" t="s">
        <v>2049</v>
      </c>
      <c r="DI139" s="2" t="s">
        <v>143</v>
      </c>
      <c r="DJ139" s="2" t="s">
        <v>132</v>
      </c>
      <c r="DK139" s="4">
        <v>6</v>
      </c>
      <c r="DL139" s="8">
        <v>280.68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256</v>
      </c>
      <c r="DT139" s="2" t="s">
        <v>749</v>
      </c>
      <c r="DU139" s="2" t="s">
        <v>143</v>
      </c>
      <c r="DV139" s="2" t="s">
        <v>132</v>
      </c>
      <c r="DW139" s="4">
        <v>12</v>
      </c>
      <c r="DX139" s="8">
        <v>534.6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348</v>
      </c>
      <c r="EF139" s="2" t="s">
        <v>358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129</v>
      </c>
      <c r="EQ139" s="2" t="s">
        <v>2050</v>
      </c>
      <c r="ER139" s="2" t="s">
        <v>2051</v>
      </c>
      <c r="ES139" s="2" t="s">
        <v>143</v>
      </c>
      <c r="ET139" s="2" t="s">
        <v>132</v>
      </c>
      <c r="EU139" s="4">
        <v>1</v>
      </c>
      <c r="EV139" s="8">
        <v>108.69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1198</v>
      </c>
      <c r="FD139" s="2" t="s">
        <v>2052</v>
      </c>
      <c r="FE139" s="2" t="s">
        <v>143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141</v>
      </c>
      <c r="FN139" s="2" t="s">
        <v>129</v>
      </c>
      <c r="FO139" s="2" t="s">
        <v>156</v>
      </c>
      <c r="FP139" s="2" t="s">
        <v>292</v>
      </c>
      <c r="FQ139" s="2" t="s">
        <v>143</v>
      </c>
      <c r="FR139" s="2" t="s">
        <v>132</v>
      </c>
      <c r="FS139" s="4">
        <v>2</v>
      </c>
      <c r="FT139" s="8">
        <v>93.56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158</v>
      </c>
      <c r="GB139" s="2" t="s">
        <v>2053</v>
      </c>
      <c r="GC139" s="2" t="s">
        <v>143</v>
      </c>
      <c r="GD139" s="2" t="s">
        <v>132</v>
      </c>
      <c r="GE139" s="4">
        <v>1</v>
      </c>
      <c r="GF139" s="8">
        <v>46.78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348</v>
      </c>
      <c r="GN139" s="2" t="s">
        <v>206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129</v>
      </c>
      <c r="GY139" s="2" t="s">
        <v>162</v>
      </c>
      <c r="GZ139" s="2" t="s">
        <v>132</v>
      </c>
      <c r="HA139" s="2" t="s">
        <v>143</v>
      </c>
      <c r="HB139" s="2" t="s">
        <v>132</v>
      </c>
      <c r="HC139" s="4">
        <v>1</v>
      </c>
      <c r="HD139" s="8">
        <v>48.11</v>
      </c>
      <c r="HE139" s="4"/>
      <c r="HF139" s="8"/>
      <c r="HG139" s="7"/>
      <c r="HH139" s="7"/>
      <c r="HI139" s="2" t="s">
        <v>141</v>
      </c>
      <c r="HJ139" s="2" t="s">
        <v>129</v>
      </c>
      <c r="HK139" s="2" t="s">
        <v>386</v>
      </c>
      <c r="HL139" s="2" t="s">
        <v>2054</v>
      </c>
      <c r="HM139" s="2" t="s">
        <v>143</v>
      </c>
      <c r="HN139" s="2" t="s">
        <v>132</v>
      </c>
      <c r="HO139" s="4">
        <v>3</v>
      </c>
      <c r="HP139" s="8">
        <v>133.65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2055</v>
      </c>
      <c r="HX139" s="2" t="s">
        <v>2056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1833</v>
      </c>
      <c r="IJ139" s="2" t="s">
        <v>2057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141</v>
      </c>
      <c r="IT139" s="2" t="s">
        <v>129</v>
      </c>
      <c r="IU139" s="2" t="s">
        <v>348</v>
      </c>
      <c r="IV139" s="2" t="s">
        <v>596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167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129</v>
      </c>
      <c r="JS139" s="2" t="s">
        <v>774</v>
      </c>
      <c r="JT139" s="2" t="s">
        <v>1424</v>
      </c>
      <c r="JU139" s="2" t="s">
        <v>143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141</v>
      </c>
      <c r="KD139" s="2" t="s">
        <v>129</v>
      </c>
      <c r="KE139" s="2" t="s">
        <v>348</v>
      </c>
      <c r="KF139" s="2" t="s">
        <v>438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172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173</v>
      </c>
      <c r="MM139" s="2" t="s">
        <v>415</v>
      </c>
      <c r="MN139" s="2" t="s">
        <v>2058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176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165</v>
      </c>
      <c r="PF139" s="2" t="s">
        <v>129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176</v>
      </c>
      <c r="PS139" s="2" t="s">
        <v>525</v>
      </c>
      <c r="PT139" s="2" t="s">
        <v>145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165</v>
      </c>
      <c r="QP139" s="2" t="s">
        <v>176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172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178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176</v>
      </c>
      <c r="RO139" s="2" t="s">
        <v>1203</v>
      </c>
      <c r="RP139" s="2" t="s">
        <v>667</v>
      </c>
      <c r="RQ139" s="2" t="s">
        <v>143</v>
      </c>
      <c r="RR139" s="2" t="s">
        <v>132</v>
      </c>
    </row>
    <row r="140">
      <c r="A140" s="2" t="s">
        <v>2059</v>
      </c>
      <c r="B140" s="2" t="s">
        <v>121</v>
      </c>
      <c r="C140" s="2" t="s">
        <v>122</v>
      </c>
      <c r="D140" s="2" t="s">
        <v>2002</v>
      </c>
      <c r="E140" s="2" t="s">
        <v>708</v>
      </c>
      <c r="F140" s="2" t="s">
        <v>2060</v>
      </c>
      <c r="G140" s="2" t="s">
        <v>2060</v>
      </c>
      <c r="H140" s="2" t="s">
        <v>2060</v>
      </c>
      <c r="I140" s="2" t="s">
        <v>2061</v>
      </c>
      <c r="J140" s="2" t="s">
        <v>127</v>
      </c>
      <c r="K140" s="2" t="s">
        <v>313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218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395</v>
      </c>
      <c r="V140" s="2" t="s">
        <v>846</v>
      </c>
      <c r="W140" s="2" t="s">
        <v>245</v>
      </c>
      <c r="X140" s="2" t="s">
        <v>132</v>
      </c>
      <c r="Y140" s="2" t="s">
        <v>367</v>
      </c>
      <c r="Z140" s="4">
        <v>4</v>
      </c>
      <c r="AA140" s="4">
        <f>=ROUNDDOWN(0.571428571428572,0)</f>
      </c>
      <c r="AB140" s="5">
        <v>7</v>
      </c>
      <c r="AC140" s="2" t="s">
        <v>248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48</v>
      </c>
      <c r="AQ140" s="8">
        <v>2681.94</v>
      </c>
      <c r="AR140" s="4"/>
      <c r="AS140" s="8"/>
      <c r="AT140" s="7"/>
      <c r="AU140" s="7"/>
      <c r="AV140" s="4">
        <v>48</v>
      </c>
      <c r="AW140" s="8">
        <v>2681.94</v>
      </c>
      <c r="AX140" s="4"/>
      <c r="AY140" s="8"/>
      <c r="AZ140" s="7"/>
      <c r="BA140" s="7"/>
      <c r="BB140" s="7">
        <v>1</v>
      </c>
      <c r="BC140" s="4">
        <v>48</v>
      </c>
      <c r="BD140" s="8">
        <v>2681.94</v>
      </c>
      <c r="BE140" s="4"/>
      <c r="BF140" s="8"/>
      <c r="BG140" s="7"/>
      <c r="BH140" s="7"/>
      <c r="BI140" s="7">
        <v>1</v>
      </c>
      <c r="BJ140" s="4">
        <v>48</v>
      </c>
      <c r="BK140" s="8">
        <v>2681.94</v>
      </c>
      <c r="BL140" s="2" t="s">
        <v>2062</v>
      </c>
      <c r="BM140" s="7">
        <v>1</v>
      </c>
      <c r="BN140" s="7">
        <v>1</v>
      </c>
      <c r="BO140" s="4">
        <v>6</v>
      </c>
      <c r="BP140" s="8">
        <v>312.78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953</v>
      </c>
      <c r="BY140" s="2" t="s">
        <v>143</v>
      </c>
      <c r="BZ140" s="2" t="s">
        <v>132</v>
      </c>
      <c r="CA140" s="4">
        <v>2</v>
      </c>
      <c r="CB140" s="8">
        <v>89.58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2063</v>
      </c>
      <c r="CJ140" s="2" t="s">
        <v>2064</v>
      </c>
      <c r="CK140" s="2" t="s">
        <v>143</v>
      </c>
      <c r="CL140" s="2" t="s">
        <v>132</v>
      </c>
      <c r="CM140" s="4">
        <v>3</v>
      </c>
      <c r="CN140" s="8">
        <v>159.96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1976</v>
      </c>
      <c r="CV140" s="2" t="s">
        <v>473</v>
      </c>
      <c r="CW140" s="2" t="s">
        <v>143</v>
      </c>
      <c r="CX140" s="2" t="s">
        <v>132</v>
      </c>
      <c r="CY140" s="4">
        <v>14</v>
      </c>
      <c r="CZ140" s="8">
        <v>721.8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367</v>
      </c>
      <c r="DH140" s="2" t="s">
        <v>2065</v>
      </c>
      <c r="DI140" s="2" t="s">
        <v>143</v>
      </c>
      <c r="DJ140" s="2" t="s">
        <v>132</v>
      </c>
      <c r="DK140" s="4">
        <v>4</v>
      </c>
      <c r="DL140" s="8">
        <v>235.2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2066</v>
      </c>
      <c r="DT140" s="2" t="s">
        <v>2067</v>
      </c>
      <c r="DU140" s="2" t="s">
        <v>143</v>
      </c>
      <c r="DV140" s="2" t="s">
        <v>132</v>
      </c>
      <c r="DW140" s="4">
        <v>3</v>
      </c>
      <c r="DX140" s="8">
        <v>188.16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356</v>
      </c>
      <c r="EF140" s="2" t="s">
        <v>2068</v>
      </c>
      <c r="EG140" s="2" t="s">
        <v>143</v>
      </c>
      <c r="EH140" s="2" t="s">
        <v>132</v>
      </c>
      <c r="EI140" s="4">
        <v>3</v>
      </c>
      <c r="EJ140" s="8">
        <v>175.5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364</v>
      </c>
      <c r="ER140" s="2" t="s">
        <v>752</v>
      </c>
      <c r="ES140" s="2" t="s">
        <v>143</v>
      </c>
      <c r="ET140" s="2" t="s">
        <v>132</v>
      </c>
      <c r="EU140" s="4">
        <v>2</v>
      </c>
      <c r="EV140" s="8">
        <v>199.98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367</v>
      </c>
      <c r="FD140" s="2" t="s">
        <v>1425</v>
      </c>
      <c r="FE140" s="2" t="s">
        <v>143</v>
      </c>
      <c r="FF140" s="2" t="s">
        <v>132</v>
      </c>
      <c r="FG140" s="4">
        <v>2</v>
      </c>
      <c r="FH140" s="8">
        <v>102.8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1359</v>
      </c>
      <c r="FP140" s="2" t="s">
        <v>1784</v>
      </c>
      <c r="FQ140" s="2" t="s">
        <v>143</v>
      </c>
      <c r="FR140" s="2" t="s">
        <v>132</v>
      </c>
      <c r="FS140" s="4">
        <v>1</v>
      </c>
      <c r="FT140" s="8">
        <v>49.98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676</v>
      </c>
      <c r="GB140" s="2" t="s">
        <v>2069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937</v>
      </c>
      <c r="GN140" s="2" t="s">
        <v>953</v>
      </c>
      <c r="GO140" s="2" t="s">
        <v>143</v>
      </c>
      <c r="GP140" s="2" t="s">
        <v>132</v>
      </c>
      <c r="GQ140" s="4">
        <v>6</v>
      </c>
      <c r="GR140" s="8">
        <v>336</v>
      </c>
      <c r="GS140" s="4"/>
      <c r="GT140" s="8"/>
      <c r="GU140" s="7"/>
      <c r="GV140" s="7"/>
      <c r="GW140" s="2" t="s">
        <v>141</v>
      </c>
      <c r="GX140" s="2" t="s">
        <v>129</v>
      </c>
      <c r="GY140" s="2" t="s">
        <v>934</v>
      </c>
      <c r="GZ140" s="2" t="s">
        <v>2070</v>
      </c>
      <c r="HA140" s="2" t="s">
        <v>143</v>
      </c>
      <c r="HB140" s="2" t="s">
        <v>132</v>
      </c>
      <c r="HC140" s="4">
        <v>1</v>
      </c>
      <c r="HD140" s="8">
        <v>51.4</v>
      </c>
      <c r="HE140" s="4"/>
      <c r="HF140" s="8"/>
      <c r="HG140" s="7"/>
      <c r="HH140" s="7"/>
      <c r="HI140" s="2" t="s">
        <v>141</v>
      </c>
      <c r="HJ140" s="2" t="s">
        <v>129</v>
      </c>
      <c r="HK140" s="2" t="s">
        <v>2071</v>
      </c>
      <c r="HL140" s="2" t="s">
        <v>2072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129</v>
      </c>
      <c r="HW140" s="2" t="s">
        <v>132</v>
      </c>
      <c r="HX140" s="2" t="s">
        <v>132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165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129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167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427</v>
      </c>
      <c r="JT140" s="2" t="s">
        <v>1247</v>
      </c>
      <c r="JU140" s="2" t="s">
        <v>143</v>
      </c>
      <c r="JV140" s="2" t="s">
        <v>132</v>
      </c>
      <c r="JW140" s="4">
        <v>1</v>
      </c>
      <c r="JX140" s="8">
        <v>58.8</v>
      </c>
      <c r="JY140" s="4"/>
      <c r="JZ140" s="8"/>
      <c r="KA140" s="7"/>
      <c r="KB140" s="7"/>
      <c r="KC140" s="2" t="s">
        <v>141</v>
      </c>
      <c r="KD140" s="2" t="s">
        <v>129</v>
      </c>
      <c r="KE140" s="2" t="s">
        <v>368</v>
      </c>
      <c r="KF140" s="2" t="s">
        <v>1883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172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172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164</v>
      </c>
      <c r="LN140" s="2" t="s">
        <v>129</v>
      </c>
      <c r="LO140" s="2" t="s">
        <v>132</v>
      </c>
      <c r="LP140" s="2" t="s">
        <v>132</v>
      </c>
      <c r="LQ140" s="2" t="s">
        <v>143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129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165</v>
      </c>
      <c r="PF140" s="2" t="s">
        <v>129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176</v>
      </c>
      <c r="PS140" s="2" t="s">
        <v>177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172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172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178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176</v>
      </c>
      <c r="RO140" s="2" t="s">
        <v>905</v>
      </c>
      <c r="RP140" s="2" t="s">
        <v>403</v>
      </c>
      <c r="RQ140" s="2" t="s">
        <v>143</v>
      </c>
      <c r="RR140" s="2" t="s">
        <v>132</v>
      </c>
    </row>
    <row r="141">
      <c r="A141" s="2" t="s">
        <v>2073</v>
      </c>
      <c r="B141" s="2" t="s">
        <v>121</v>
      </c>
      <c r="C141" s="2" t="s">
        <v>122</v>
      </c>
      <c r="D141" s="2" t="s">
        <v>2002</v>
      </c>
      <c r="E141" s="2" t="s">
        <v>708</v>
      </c>
      <c r="F141" s="2" t="s">
        <v>2074</v>
      </c>
      <c r="G141" s="2" t="s">
        <v>2074</v>
      </c>
      <c r="H141" s="2" t="s">
        <v>2074</v>
      </c>
      <c r="I141" s="2" t="s">
        <v>2075</v>
      </c>
      <c r="J141" s="2" t="s">
        <v>127</v>
      </c>
      <c r="K141" s="2" t="s">
        <v>393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683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485</v>
      </c>
      <c r="X141" s="2" t="s">
        <v>435</v>
      </c>
      <c r="Y141" s="2" t="s">
        <v>507</v>
      </c>
      <c r="Z141" s="4">
        <v>69</v>
      </c>
      <c r="AA141" s="4">
        <f>=ROUNDDOWN(16.4285714285714,0)</f>
      </c>
      <c r="AB141" s="5">
        <v>4.2</v>
      </c>
      <c r="AC141" s="2" t="s">
        <v>826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36</v>
      </c>
      <c r="AQ141" s="8">
        <v>940.7</v>
      </c>
      <c r="AR141" s="4"/>
      <c r="AS141" s="8"/>
      <c r="AT141" s="7"/>
      <c r="AU141" s="7"/>
      <c r="AV141" s="4">
        <v>36</v>
      </c>
      <c r="AW141" s="8">
        <v>940.7</v>
      </c>
      <c r="AX141" s="4"/>
      <c r="AY141" s="8"/>
      <c r="AZ141" s="7"/>
      <c r="BA141" s="7"/>
      <c r="BB141" s="7">
        <v>1</v>
      </c>
      <c r="BC141" s="4">
        <v>36</v>
      </c>
      <c r="BD141" s="8">
        <v>940.7</v>
      </c>
      <c r="BE141" s="4"/>
      <c r="BF141" s="8"/>
      <c r="BG141" s="7"/>
      <c r="BH141" s="7"/>
      <c r="BI141" s="7">
        <v>1</v>
      </c>
      <c r="BJ141" s="4">
        <v>36</v>
      </c>
      <c r="BK141" s="8">
        <v>940.7</v>
      </c>
      <c r="BL141" s="2" t="s">
        <v>2076</v>
      </c>
      <c r="BM141" s="7">
        <v>1</v>
      </c>
      <c r="BN141" s="7">
        <v>1</v>
      </c>
      <c r="BO141" s="4">
        <v>2</v>
      </c>
      <c r="BP141" s="8">
        <v>50.1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132</v>
      </c>
      <c r="BY141" s="2" t="s">
        <v>143</v>
      </c>
      <c r="BZ141" s="2" t="s">
        <v>132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2077</v>
      </c>
      <c r="CJ141" s="2" t="s">
        <v>2078</v>
      </c>
      <c r="CK141" s="2" t="s">
        <v>143</v>
      </c>
      <c r="CL141" s="2" t="s">
        <v>132</v>
      </c>
      <c r="CM141" s="4">
        <v>12</v>
      </c>
      <c r="CN141" s="8">
        <v>289.08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2079</v>
      </c>
      <c r="CV141" s="2" t="s">
        <v>2080</v>
      </c>
      <c r="CW141" s="2" t="s">
        <v>143</v>
      </c>
      <c r="CX141" s="2" t="s">
        <v>132</v>
      </c>
      <c r="CY141" s="4">
        <v>4</v>
      </c>
      <c r="CZ141" s="8">
        <v>132.25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507</v>
      </c>
      <c r="DH141" s="2" t="s">
        <v>2077</v>
      </c>
      <c r="DI141" s="2" t="s">
        <v>143</v>
      </c>
      <c r="DJ141" s="2" t="s">
        <v>132</v>
      </c>
      <c r="DK141" s="4">
        <v>6</v>
      </c>
      <c r="DL141" s="8">
        <v>142.2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2081</v>
      </c>
      <c r="DT141" s="2" t="s">
        <v>971</v>
      </c>
      <c r="DU141" s="2" t="s">
        <v>143</v>
      </c>
      <c r="DV141" s="2" t="s">
        <v>132</v>
      </c>
      <c r="DW141" s="4">
        <v>1</v>
      </c>
      <c r="DX141" s="8">
        <v>27.95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400</v>
      </c>
      <c r="EF141" s="2" t="s">
        <v>418</v>
      </c>
      <c r="EG141" s="2" t="s">
        <v>143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129</v>
      </c>
      <c r="EQ141" s="2" t="s">
        <v>2082</v>
      </c>
      <c r="ER141" s="2" t="s">
        <v>1116</v>
      </c>
      <c r="ES141" s="2" t="s">
        <v>143</v>
      </c>
      <c r="ET141" s="2" t="s">
        <v>132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507</v>
      </c>
      <c r="FD141" s="2" t="s">
        <v>2083</v>
      </c>
      <c r="FE141" s="2" t="s">
        <v>143</v>
      </c>
      <c r="FF141" s="2" t="s">
        <v>132</v>
      </c>
      <c r="FG141" s="4">
        <v>1</v>
      </c>
      <c r="FH141" s="8">
        <v>24.7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156</v>
      </c>
      <c r="FP141" s="2" t="s">
        <v>449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129</v>
      </c>
      <c r="GA141" s="2" t="s">
        <v>2081</v>
      </c>
      <c r="GB141" s="2" t="s">
        <v>501</v>
      </c>
      <c r="GC141" s="2" t="s">
        <v>143</v>
      </c>
      <c r="GD141" s="2" t="s">
        <v>132</v>
      </c>
      <c r="GE141" s="4">
        <v>5</v>
      </c>
      <c r="GF141" s="8">
        <v>133.4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519</v>
      </c>
      <c r="GN141" s="2" t="s">
        <v>2084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141</v>
      </c>
      <c r="GX141" s="2" t="s">
        <v>129</v>
      </c>
      <c r="GY141" s="2" t="s">
        <v>162</v>
      </c>
      <c r="GZ141" s="2" t="s">
        <v>132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423</v>
      </c>
      <c r="HL141" s="2" t="s">
        <v>132</v>
      </c>
      <c r="HM141" s="2" t="s">
        <v>143</v>
      </c>
      <c r="HN141" s="2" t="s">
        <v>132</v>
      </c>
      <c r="HO141" s="4">
        <v>3</v>
      </c>
      <c r="HP141" s="8">
        <v>68.61</v>
      </c>
      <c r="HQ141" s="4"/>
      <c r="HR141" s="8"/>
      <c r="HS141" s="7"/>
      <c r="HT141" s="7"/>
      <c r="HU141" s="2" t="s">
        <v>141</v>
      </c>
      <c r="HV141" s="2" t="s">
        <v>129</v>
      </c>
      <c r="HW141" s="2" t="s">
        <v>335</v>
      </c>
      <c r="HX141" s="2" t="s">
        <v>1990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165</v>
      </c>
      <c r="IH141" s="2" t="s">
        <v>129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172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167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164</v>
      </c>
      <c r="JR141" s="2" t="s">
        <v>129</v>
      </c>
      <c r="JS141" s="2" t="s">
        <v>132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129</v>
      </c>
      <c r="KE141" s="2" t="s">
        <v>368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172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164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141</v>
      </c>
      <c r="LN141" s="2" t="s">
        <v>129</v>
      </c>
      <c r="LO141" s="2" t="s">
        <v>270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173</v>
      </c>
      <c r="MM141" s="2" t="s">
        <v>456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172</v>
      </c>
      <c r="OT141" s="2" t="s">
        <v>176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165</v>
      </c>
      <c r="PF141" s="2" t="s">
        <v>129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176</v>
      </c>
      <c r="PS141" s="2" t="s">
        <v>525</v>
      </c>
      <c r="PT141" s="2" t="s">
        <v>1264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165</v>
      </c>
      <c r="QP141" s="2" t="s">
        <v>176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172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178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176</v>
      </c>
      <c r="RO141" s="2" t="s">
        <v>637</v>
      </c>
      <c r="RP141" s="2" t="s">
        <v>522</v>
      </c>
      <c r="RQ141" s="2" t="s">
        <v>143</v>
      </c>
      <c r="RR141" s="2" t="s">
        <v>132</v>
      </c>
    </row>
    <row r="142">
      <c r="A142" s="2" t="s">
        <v>2085</v>
      </c>
      <c r="B142" s="2" t="s">
        <v>121</v>
      </c>
      <c r="C142" s="2" t="s">
        <v>122</v>
      </c>
      <c r="D142" s="2" t="s">
        <v>2002</v>
      </c>
      <c r="E142" s="2" t="s">
        <v>708</v>
      </c>
      <c r="F142" s="2" t="s">
        <v>2086</v>
      </c>
      <c r="G142" s="2" t="s">
        <v>2086</v>
      </c>
      <c r="H142" s="2" t="s">
        <v>2086</v>
      </c>
      <c r="I142" s="2" t="s">
        <v>2004</v>
      </c>
      <c r="J142" s="2" t="s">
        <v>127</v>
      </c>
      <c r="K142" s="2" t="s">
        <v>313</v>
      </c>
      <c r="L142" s="3">
        <v>25.02</v>
      </c>
      <c r="M142" s="3">
        <v>26.27</v>
      </c>
      <c r="N142" s="3">
        <v>55.24</v>
      </c>
      <c r="O142" s="2" t="s">
        <v>129</v>
      </c>
      <c r="P142" s="2" t="s">
        <v>621</v>
      </c>
      <c r="Q142" s="2" t="s">
        <v>131</v>
      </c>
      <c r="R142" s="2" t="s">
        <v>132</v>
      </c>
      <c r="S142" s="2" t="s">
        <v>2087</v>
      </c>
      <c r="T142" s="2" t="s">
        <v>132</v>
      </c>
      <c r="U142" s="2" t="s">
        <v>395</v>
      </c>
      <c r="V142" s="2" t="s">
        <v>513</v>
      </c>
      <c r="W142" s="2" t="s">
        <v>137</v>
      </c>
      <c r="X142" s="2" t="s">
        <v>132</v>
      </c>
      <c r="Y142" s="2" t="s">
        <v>1570</v>
      </c>
      <c r="Z142" s="4">
        <v>76</v>
      </c>
      <c r="AA142" s="4">
        <f>=ROUNDDOWN(38,0)</f>
      </c>
      <c r="AB142" s="5">
        <v>2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26</v>
      </c>
      <c r="AQ142" s="8">
        <v>527.91</v>
      </c>
      <c r="AR142" s="4"/>
      <c r="AS142" s="8"/>
      <c r="AT142" s="7"/>
      <c r="AU142" s="7"/>
      <c r="AV142" s="4">
        <v>26</v>
      </c>
      <c r="AW142" s="8">
        <v>527.91</v>
      </c>
      <c r="AX142" s="4"/>
      <c r="AY142" s="8"/>
      <c r="AZ142" s="7"/>
      <c r="BA142" s="7"/>
      <c r="BB142" s="7">
        <v>1</v>
      </c>
      <c r="BC142" s="4">
        <v>26</v>
      </c>
      <c r="BD142" s="8">
        <v>527.91</v>
      </c>
      <c r="BE142" s="4"/>
      <c r="BF142" s="8"/>
      <c r="BG142" s="7"/>
      <c r="BH142" s="7"/>
      <c r="BI142" s="7">
        <v>1</v>
      </c>
      <c r="BJ142" s="4">
        <v>26</v>
      </c>
      <c r="BK142" s="8">
        <v>527.91</v>
      </c>
      <c r="BL142" s="2" t="s">
        <v>2088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785</v>
      </c>
      <c r="BY142" s="2" t="s">
        <v>143</v>
      </c>
      <c r="BZ142" s="2" t="s">
        <v>132</v>
      </c>
      <c r="CA142" s="4">
        <v>7</v>
      </c>
      <c r="CB142" s="8">
        <v>79.06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790</v>
      </c>
      <c r="CJ142" s="2" t="s">
        <v>2089</v>
      </c>
      <c r="CK142" s="2" t="s">
        <v>143</v>
      </c>
      <c r="CL142" s="2" t="s">
        <v>132</v>
      </c>
      <c r="CM142" s="4">
        <v>6</v>
      </c>
      <c r="CN142" s="8">
        <v>177.42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790</v>
      </c>
      <c r="CV142" s="2" t="s">
        <v>2009</v>
      </c>
      <c r="CW142" s="2" t="s">
        <v>143</v>
      </c>
      <c r="CX142" s="2" t="s">
        <v>132</v>
      </c>
      <c r="CY142" s="4">
        <v>1</v>
      </c>
      <c r="CZ142" s="8">
        <v>38.96</v>
      </c>
      <c r="DA142" s="4"/>
      <c r="DB142" s="8"/>
      <c r="DC142" s="7"/>
      <c r="DD142" s="7"/>
      <c r="DE142" s="2" t="s">
        <v>141</v>
      </c>
      <c r="DF142" s="2" t="s">
        <v>129</v>
      </c>
      <c r="DG142" s="2" t="s">
        <v>790</v>
      </c>
      <c r="DH142" s="2" t="s">
        <v>2090</v>
      </c>
      <c r="DI142" s="2" t="s">
        <v>143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141</v>
      </c>
      <c r="DR142" s="2" t="s">
        <v>176</v>
      </c>
      <c r="DS142" s="2" t="s">
        <v>605</v>
      </c>
      <c r="DT142" s="2" t="s">
        <v>493</v>
      </c>
      <c r="DU142" s="2" t="s">
        <v>143</v>
      </c>
      <c r="DV142" s="2" t="s">
        <v>132</v>
      </c>
      <c r="DW142" s="4">
        <v>8</v>
      </c>
      <c r="DX142" s="8">
        <v>125.36</v>
      </c>
      <c r="DY142" s="4"/>
      <c r="DZ142" s="8"/>
      <c r="EA142" s="7"/>
      <c r="EB142" s="7"/>
      <c r="EC142" s="2" t="s">
        <v>141</v>
      </c>
      <c r="ED142" s="2" t="s">
        <v>129</v>
      </c>
      <c r="EE142" s="2" t="s">
        <v>794</v>
      </c>
      <c r="EF142" s="2" t="s">
        <v>2091</v>
      </c>
      <c r="EG142" s="2" t="s">
        <v>143</v>
      </c>
      <c r="EH142" s="2" t="s">
        <v>132</v>
      </c>
      <c r="EI142" s="4">
        <v>2</v>
      </c>
      <c r="EJ142" s="8">
        <v>53.26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790</v>
      </c>
      <c r="ER142" s="2" t="s">
        <v>2092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129</v>
      </c>
      <c r="FC142" s="2" t="s">
        <v>790</v>
      </c>
      <c r="FD142" s="2" t="s">
        <v>2093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164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1146</v>
      </c>
      <c r="GB142" s="2" t="s">
        <v>2094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176</v>
      </c>
      <c r="GM142" s="2" t="s">
        <v>1293</v>
      </c>
      <c r="GN142" s="2" t="s">
        <v>1058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141</v>
      </c>
      <c r="GX142" s="2" t="s">
        <v>129</v>
      </c>
      <c r="GY142" s="2" t="s">
        <v>332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141</v>
      </c>
      <c r="HJ142" s="2" t="s">
        <v>129</v>
      </c>
      <c r="HK142" s="2" t="s">
        <v>520</v>
      </c>
      <c r="HL142" s="2" t="s">
        <v>210</v>
      </c>
      <c r="HM142" s="2" t="s">
        <v>143</v>
      </c>
      <c r="HN142" s="2" t="s">
        <v>132</v>
      </c>
      <c r="HO142" s="4">
        <v>1</v>
      </c>
      <c r="HP142" s="8">
        <v>26.27</v>
      </c>
      <c r="HQ142" s="4"/>
      <c r="HR142" s="8"/>
      <c r="HS142" s="7"/>
      <c r="HT142" s="7"/>
      <c r="HU142" s="2" t="s">
        <v>141</v>
      </c>
      <c r="HV142" s="2" t="s">
        <v>129</v>
      </c>
      <c r="HW142" s="2" t="s">
        <v>335</v>
      </c>
      <c r="HX142" s="2" t="s">
        <v>546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172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167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338</v>
      </c>
      <c r="JT142" s="2" t="s">
        <v>990</v>
      </c>
      <c r="JU142" s="2" t="s">
        <v>143</v>
      </c>
      <c r="JV142" s="2" t="s">
        <v>132</v>
      </c>
      <c r="JW142" s="4">
        <v>1</v>
      </c>
      <c r="JX142" s="8">
        <v>27.58</v>
      </c>
      <c r="JY142" s="4"/>
      <c r="JZ142" s="8"/>
      <c r="KA142" s="7"/>
      <c r="KB142" s="7"/>
      <c r="KC142" s="2" t="s">
        <v>141</v>
      </c>
      <c r="KD142" s="2" t="s">
        <v>129</v>
      </c>
      <c r="KE142" s="2" t="s">
        <v>1296</v>
      </c>
      <c r="KF142" s="2" t="s">
        <v>2095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172</v>
      </c>
      <c r="KP142" s="2" t="s">
        <v>129</v>
      </c>
      <c r="KQ142" s="2" t="s">
        <v>790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132</v>
      </c>
      <c r="LB142" s="2" t="s">
        <v>132</v>
      </c>
      <c r="LC142" s="2" t="s">
        <v>132</v>
      </c>
      <c r="LD142" s="2" t="s">
        <v>132</v>
      </c>
      <c r="LE142" s="2" t="s">
        <v>132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141</v>
      </c>
      <c r="ML142" s="2" t="s">
        <v>173</v>
      </c>
      <c r="MM142" s="2" t="s">
        <v>813</v>
      </c>
      <c r="MN142" s="2" t="s">
        <v>2096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172</v>
      </c>
      <c r="OT142" s="2" t="s">
        <v>176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165</v>
      </c>
      <c r="PF142" s="2" t="s">
        <v>129</v>
      </c>
      <c r="PG142" s="2" t="s">
        <v>1036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141</v>
      </c>
      <c r="PR142" s="2" t="s">
        <v>176</v>
      </c>
      <c r="PS142" s="2" t="s">
        <v>177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141</v>
      </c>
      <c r="QP142" s="2" t="s">
        <v>176</v>
      </c>
      <c r="QQ142" s="2" t="s">
        <v>1695</v>
      </c>
      <c r="QR142" s="2" t="s">
        <v>2097</v>
      </c>
      <c r="QS142" s="2" t="s">
        <v>143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172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178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176</v>
      </c>
      <c r="RO142" s="2" t="s">
        <v>818</v>
      </c>
      <c r="RP142" s="2" t="s">
        <v>819</v>
      </c>
      <c r="RQ142" s="2" t="s">
        <v>143</v>
      </c>
      <c r="RR142" s="2" t="s">
        <v>132</v>
      </c>
    </row>
    <row r="143">
      <c r="A143" s="2" t="s">
        <v>2098</v>
      </c>
      <c r="B143" s="2" t="s">
        <v>121</v>
      </c>
      <c r="C143" s="2" t="s">
        <v>122</v>
      </c>
      <c r="D143" s="2" t="s">
        <v>2002</v>
      </c>
      <c r="E143" s="2" t="s">
        <v>708</v>
      </c>
      <c r="F143" s="2" t="s">
        <v>2099</v>
      </c>
      <c r="G143" s="2" t="s">
        <v>2099</v>
      </c>
      <c r="H143" s="2" t="s">
        <v>2099</v>
      </c>
      <c r="I143" s="2" t="s">
        <v>2100</v>
      </c>
      <c r="J143" s="2" t="s">
        <v>127</v>
      </c>
      <c r="K143" s="2" t="s">
        <v>1189</v>
      </c>
      <c r="L143" s="3">
        <v>38.57</v>
      </c>
      <c r="M143" s="3">
        <v>40.5</v>
      </c>
      <c r="N143" s="3">
        <v>89.99</v>
      </c>
      <c r="O143" s="2" t="s">
        <v>620</v>
      </c>
      <c r="P143" s="2" t="s">
        <v>621</v>
      </c>
      <c r="Q143" s="2" t="s">
        <v>131</v>
      </c>
      <c r="R143" s="2" t="s">
        <v>132</v>
      </c>
      <c r="S143" s="2" t="s">
        <v>2101</v>
      </c>
      <c r="T143" s="2" t="s">
        <v>132</v>
      </c>
      <c r="U143" s="2" t="s">
        <v>134</v>
      </c>
      <c r="V143" s="2" t="s">
        <v>846</v>
      </c>
      <c r="W143" s="2" t="s">
        <v>245</v>
      </c>
      <c r="X143" s="2" t="s">
        <v>136</v>
      </c>
      <c r="Y143" s="2" t="s">
        <v>1002</v>
      </c>
      <c r="Z143" s="4">
        <v>22</v>
      </c>
      <c r="AA143" s="4">
        <f>=ROUNDDOWN(16.9230769230769,0)</f>
      </c>
      <c r="AB143" s="5">
        <v>1.3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11</v>
      </c>
      <c r="AQ143" s="8">
        <v>497.84</v>
      </c>
      <c r="AR143" s="4"/>
      <c r="AS143" s="8"/>
      <c r="AT143" s="7"/>
      <c r="AU143" s="7"/>
      <c r="AV143" s="4">
        <v>11</v>
      </c>
      <c r="AW143" s="8">
        <v>497.84</v>
      </c>
      <c r="AX143" s="4"/>
      <c r="AY143" s="8"/>
      <c r="AZ143" s="7"/>
      <c r="BA143" s="7"/>
      <c r="BB143" s="7">
        <v>1</v>
      </c>
      <c r="BC143" s="4">
        <v>11</v>
      </c>
      <c r="BD143" s="8">
        <v>497.84</v>
      </c>
      <c r="BE143" s="4"/>
      <c r="BF143" s="8"/>
      <c r="BG143" s="7"/>
      <c r="BH143" s="7"/>
      <c r="BI143" s="7">
        <v>1</v>
      </c>
      <c r="BJ143" s="4">
        <v>11</v>
      </c>
      <c r="BK143" s="8">
        <v>497.84</v>
      </c>
      <c r="BL143" s="2" t="s">
        <v>1626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736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129</v>
      </c>
      <c r="CI143" s="2" t="s">
        <v>1192</v>
      </c>
      <c r="CJ143" s="2" t="s">
        <v>1193</v>
      </c>
      <c r="CK143" s="2" t="s">
        <v>178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141</v>
      </c>
      <c r="CT143" s="2" t="s">
        <v>129</v>
      </c>
      <c r="CU143" s="2" t="s">
        <v>1194</v>
      </c>
      <c r="CV143" s="2" t="s">
        <v>2102</v>
      </c>
      <c r="CW143" s="2" t="s">
        <v>143</v>
      </c>
      <c r="CX143" s="2" t="s">
        <v>132</v>
      </c>
      <c r="CY143" s="4">
        <v>7</v>
      </c>
      <c r="CZ143" s="8">
        <v>319.64</v>
      </c>
      <c r="DA143" s="4"/>
      <c r="DB143" s="8"/>
      <c r="DC143" s="7"/>
      <c r="DD143" s="7"/>
      <c r="DE143" s="2" t="s">
        <v>141</v>
      </c>
      <c r="DF143" s="2" t="s">
        <v>129</v>
      </c>
      <c r="DG143" s="2" t="s">
        <v>1002</v>
      </c>
      <c r="DH143" s="2" t="s">
        <v>226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166</v>
      </c>
      <c r="DR143" s="2" t="s">
        <v>129</v>
      </c>
      <c r="DS143" s="2" t="s">
        <v>132</v>
      </c>
      <c r="DT143" s="2" t="s">
        <v>132</v>
      </c>
      <c r="DU143" s="2" t="s">
        <v>143</v>
      </c>
      <c r="DV143" s="2" t="s">
        <v>132</v>
      </c>
      <c r="DW143" s="4">
        <v>4</v>
      </c>
      <c r="DX143" s="8">
        <v>178.2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258</v>
      </c>
      <c r="EF143" s="2" t="s">
        <v>2103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766</v>
      </c>
      <c r="ER143" s="2" t="s">
        <v>1984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141</v>
      </c>
      <c r="FB143" s="2" t="s">
        <v>129</v>
      </c>
      <c r="FC143" s="2" t="s">
        <v>1198</v>
      </c>
      <c r="FD143" s="2" t="s">
        <v>522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172</v>
      </c>
      <c r="FN143" s="2" t="s">
        <v>129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141</v>
      </c>
      <c r="FZ143" s="2" t="s">
        <v>129</v>
      </c>
      <c r="GA143" s="2" t="s">
        <v>158</v>
      </c>
      <c r="GB143" s="2" t="s">
        <v>2055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204</v>
      </c>
      <c r="GN143" s="2" t="s">
        <v>2104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172</v>
      </c>
      <c r="GX143" s="2" t="s">
        <v>129</v>
      </c>
      <c r="GY143" s="2" t="s">
        <v>132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172</v>
      </c>
      <c r="HJ143" s="2" t="s">
        <v>129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172</v>
      </c>
      <c r="HV143" s="2" t="s">
        <v>129</v>
      </c>
      <c r="HW143" s="2" t="s">
        <v>132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172</v>
      </c>
      <c r="IH143" s="2" t="s">
        <v>129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172</v>
      </c>
      <c r="IT143" s="2" t="s">
        <v>129</v>
      </c>
      <c r="IU143" s="2" t="s">
        <v>132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774</v>
      </c>
      <c r="JT143" s="2" t="s">
        <v>132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175</v>
      </c>
      <c r="KD143" s="2" t="s">
        <v>129</v>
      </c>
      <c r="KE143" s="2" t="s">
        <v>132</v>
      </c>
      <c r="KF143" s="2" t="s">
        <v>132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172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172</v>
      </c>
      <c r="LB143" s="2" t="s">
        <v>129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173</v>
      </c>
      <c r="MM143" s="2" t="s">
        <v>272</v>
      </c>
      <c r="MN143" s="2" t="s">
        <v>1460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172</v>
      </c>
      <c r="OT143" s="2" t="s">
        <v>176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165</v>
      </c>
      <c r="PF143" s="2" t="s">
        <v>129</v>
      </c>
      <c r="PG143" s="2" t="s">
        <v>132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176</v>
      </c>
      <c r="PS143" s="2" t="s">
        <v>525</v>
      </c>
      <c r="PT143" s="2" t="s">
        <v>666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176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172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178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176</v>
      </c>
      <c r="RO143" s="2" t="s">
        <v>1203</v>
      </c>
      <c r="RP143" s="2" t="s">
        <v>2105</v>
      </c>
      <c r="RQ143" s="2" t="s">
        <v>143</v>
      </c>
      <c r="RR143" s="2" t="s">
        <v>132</v>
      </c>
    </row>
    <row r="144">
      <c r="A144" s="2" t="s">
        <v>2106</v>
      </c>
      <c r="B144" s="2" t="s">
        <v>121</v>
      </c>
      <c r="C144" s="2" t="s">
        <v>122</v>
      </c>
      <c r="D144" s="2" t="s">
        <v>2002</v>
      </c>
      <c r="E144" s="2" t="s">
        <v>708</v>
      </c>
      <c r="F144" s="2" t="s">
        <v>2107</v>
      </c>
      <c r="G144" s="2" t="s">
        <v>2107</v>
      </c>
      <c r="H144" s="2" t="s">
        <v>2107</v>
      </c>
      <c r="I144" s="2" t="s">
        <v>2108</v>
      </c>
      <c r="J144" s="2" t="s">
        <v>127</v>
      </c>
      <c r="K144" s="2" t="s">
        <v>2109</v>
      </c>
      <c r="L144" s="3">
        <v>62.86</v>
      </c>
      <c r="M144" s="3">
        <v>66</v>
      </c>
      <c r="N144" s="3">
        <v>139.99</v>
      </c>
      <c r="O144" s="2" t="s">
        <v>620</v>
      </c>
      <c r="P144" s="2" t="s">
        <v>621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395</v>
      </c>
      <c r="V144" s="2" t="s">
        <v>1019</v>
      </c>
      <c r="W144" s="2" t="s">
        <v>136</v>
      </c>
      <c r="X144" s="2" t="s">
        <v>825</v>
      </c>
      <c r="Y144" s="2" t="s">
        <v>367</v>
      </c>
      <c r="Z144" s="4">
        <v>38</v>
      </c>
      <c r="AA144" s="4">
        <f>=ROUNDDOWN(38,0)</f>
      </c>
      <c r="AB144" s="5">
        <v>1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6</v>
      </c>
      <c r="AQ144" s="8">
        <v>459.78</v>
      </c>
      <c r="AR144" s="4"/>
      <c r="AS144" s="8"/>
      <c r="AT144" s="7"/>
      <c r="AU144" s="7"/>
      <c r="AV144" s="4">
        <v>6</v>
      </c>
      <c r="AW144" s="8">
        <v>459.78</v>
      </c>
      <c r="AX144" s="4"/>
      <c r="AY144" s="8"/>
      <c r="AZ144" s="7"/>
      <c r="BA144" s="7"/>
      <c r="BB144" s="7">
        <v>1</v>
      </c>
      <c r="BC144" s="4">
        <v>6</v>
      </c>
      <c r="BD144" s="8">
        <v>459.78</v>
      </c>
      <c r="BE144" s="4"/>
      <c r="BF144" s="8"/>
      <c r="BG144" s="7"/>
      <c r="BH144" s="7"/>
      <c r="BI144" s="7">
        <v>1</v>
      </c>
      <c r="BJ144" s="4">
        <v>6</v>
      </c>
      <c r="BK144" s="8">
        <v>459.78</v>
      </c>
      <c r="BL144" s="2" t="s">
        <v>2110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953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2063</v>
      </c>
      <c r="CJ144" s="2" t="s">
        <v>2064</v>
      </c>
      <c r="CK144" s="2" t="s">
        <v>143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141</v>
      </c>
      <c r="CT144" s="2" t="s">
        <v>129</v>
      </c>
      <c r="CU144" s="2" t="s">
        <v>1976</v>
      </c>
      <c r="CV144" s="2" t="s">
        <v>2111</v>
      </c>
      <c r="CW144" s="2" t="s">
        <v>143</v>
      </c>
      <c r="CX144" s="2" t="s">
        <v>132</v>
      </c>
      <c r="CY144" s="4">
        <v>2</v>
      </c>
      <c r="CZ144" s="8">
        <v>195.78</v>
      </c>
      <c r="DA144" s="4"/>
      <c r="DB144" s="8"/>
      <c r="DC144" s="7"/>
      <c r="DD144" s="7"/>
      <c r="DE144" s="2" t="s">
        <v>141</v>
      </c>
      <c r="DF144" s="2" t="s">
        <v>129</v>
      </c>
      <c r="DG144" s="2" t="s">
        <v>367</v>
      </c>
      <c r="DH144" s="2" t="s">
        <v>692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141</v>
      </c>
      <c r="DR144" s="2" t="s">
        <v>176</v>
      </c>
      <c r="DS144" s="2" t="s">
        <v>2066</v>
      </c>
      <c r="DT144" s="2" t="s">
        <v>2056</v>
      </c>
      <c r="DU144" s="2" t="s">
        <v>143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172</v>
      </c>
      <c r="ED144" s="2" t="s">
        <v>129</v>
      </c>
      <c r="EE144" s="2" t="s">
        <v>132</v>
      </c>
      <c r="EF144" s="2" t="s">
        <v>132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364</v>
      </c>
      <c r="ER144" s="2" t="s">
        <v>132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129</v>
      </c>
      <c r="FC144" s="2" t="s">
        <v>367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172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141</v>
      </c>
      <c r="FZ144" s="2" t="s">
        <v>129</v>
      </c>
      <c r="GA144" s="2" t="s">
        <v>676</v>
      </c>
      <c r="GB144" s="2" t="s">
        <v>132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937</v>
      </c>
      <c r="GN144" s="2" t="s">
        <v>2112</v>
      </c>
      <c r="GO144" s="2" t="s">
        <v>143</v>
      </c>
      <c r="GP144" s="2" t="s">
        <v>132</v>
      </c>
      <c r="GQ144" s="4">
        <v>4</v>
      </c>
      <c r="GR144" s="8">
        <v>264</v>
      </c>
      <c r="GS144" s="4"/>
      <c r="GT144" s="8"/>
      <c r="GU144" s="7"/>
      <c r="GV144" s="7"/>
      <c r="GW144" s="2" t="s">
        <v>141</v>
      </c>
      <c r="GX144" s="2" t="s">
        <v>129</v>
      </c>
      <c r="GY144" s="2" t="s">
        <v>934</v>
      </c>
      <c r="GZ144" s="2" t="s">
        <v>1416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141</v>
      </c>
      <c r="HJ144" s="2" t="s">
        <v>176</v>
      </c>
      <c r="HK144" s="2" t="s">
        <v>938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172</v>
      </c>
      <c r="HV144" s="2" t="s">
        <v>129</v>
      </c>
      <c r="HW144" s="2" t="s">
        <v>132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165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427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175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172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172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165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129</v>
      </c>
      <c r="MY144" s="2" t="s">
        <v>132</v>
      </c>
      <c r="MZ144" s="2" t="s">
        <v>132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165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176</v>
      </c>
      <c r="PS144" s="2" t="s">
        <v>177</v>
      </c>
      <c r="PT144" s="2" t="s">
        <v>739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172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172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178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176</v>
      </c>
      <c r="RO144" s="2" t="s">
        <v>905</v>
      </c>
      <c r="RP144" s="2" t="s">
        <v>132</v>
      </c>
      <c r="RQ144" s="2" t="s">
        <v>143</v>
      </c>
      <c r="RR144" s="2" t="s">
        <v>132</v>
      </c>
    </row>
    <row r="145">
      <c r="A145" s="2" t="s">
        <v>2113</v>
      </c>
      <c r="B145" s="2" t="s">
        <v>121</v>
      </c>
      <c r="C145" s="2" t="s">
        <v>122</v>
      </c>
      <c r="D145" s="2" t="s">
        <v>2002</v>
      </c>
      <c r="E145" s="2" t="s">
        <v>708</v>
      </c>
      <c r="F145" s="2" t="s">
        <v>2114</v>
      </c>
      <c r="G145" s="2" t="s">
        <v>2114</v>
      </c>
      <c r="H145" s="2" t="s">
        <v>2114</v>
      </c>
      <c r="I145" s="2" t="s">
        <v>2115</v>
      </c>
      <c r="J145" s="2" t="s">
        <v>127</v>
      </c>
      <c r="K145" s="2" t="s">
        <v>313</v>
      </c>
      <c r="L145" s="3">
        <v>36.42</v>
      </c>
      <c r="M145" s="3">
        <v>38.24</v>
      </c>
      <c r="N145" s="3">
        <v>76.49</v>
      </c>
      <c r="O145" s="2" t="s">
        <v>129</v>
      </c>
      <c r="P145" s="2" t="s">
        <v>921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395</v>
      </c>
      <c r="V145" s="2" t="s">
        <v>246</v>
      </c>
      <c r="W145" s="2" t="s">
        <v>246</v>
      </c>
      <c r="X145" s="2" t="s">
        <v>136</v>
      </c>
      <c r="Y145" s="2" t="s">
        <v>1219</v>
      </c>
      <c r="Z145" s="4">
        <v>38</v>
      </c>
      <c r="AA145" s="4">
        <f>=ROUNDDOWN(19,0)</f>
      </c>
      <c r="AB145" s="5">
        <v>2</v>
      </c>
      <c r="AC145" s="2" t="s">
        <v>2006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10</v>
      </c>
      <c r="AQ145" s="8">
        <v>442.01</v>
      </c>
      <c r="AR145" s="4"/>
      <c r="AS145" s="8"/>
      <c r="AT145" s="7"/>
      <c r="AU145" s="7"/>
      <c r="AV145" s="4">
        <v>10</v>
      </c>
      <c r="AW145" s="8">
        <v>442.01</v>
      </c>
      <c r="AX145" s="4"/>
      <c r="AY145" s="8"/>
      <c r="AZ145" s="7"/>
      <c r="BA145" s="7"/>
      <c r="BB145" s="7">
        <v>1</v>
      </c>
      <c r="BC145" s="4">
        <v>10</v>
      </c>
      <c r="BD145" s="8">
        <v>442.01</v>
      </c>
      <c r="BE145" s="4"/>
      <c r="BF145" s="8"/>
      <c r="BG145" s="7"/>
      <c r="BH145" s="7"/>
      <c r="BI145" s="7">
        <v>1</v>
      </c>
      <c r="BJ145" s="4">
        <v>10</v>
      </c>
      <c r="BK145" s="8">
        <v>442.01</v>
      </c>
      <c r="BL145" s="2" t="s">
        <v>2116</v>
      </c>
      <c r="BM145" s="7">
        <v>1</v>
      </c>
      <c r="BN145" s="7">
        <v>1</v>
      </c>
      <c r="BO145" s="4">
        <v>2</v>
      </c>
      <c r="BP145" s="8">
        <v>83.76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2117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1426</v>
      </c>
      <c r="CJ145" s="2" t="s">
        <v>132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129</v>
      </c>
      <c r="CU145" s="2" t="s">
        <v>922</v>
      </c>
      <c r="CV145" s="2" t="s">
        <v>132</v>
      </c>
      <c r="CW145" s="2" t="s">
        <v>143</v>
      </c>
      <c r="CX145" s="2" t="s">
        <v>132</v>
      </c>
      <c r="CY145" s="4">
        <v>3</v>
      </c>
      <c r="CZ145" s="8">
        <v>119.69</v>
      </c>
      <c r="DA145" s="4"/>
      <c r="DB145" s="8"/>
      <c r="DC145" s="7"/>
      <c r="DD145" s="7"/>
      <c r="DE145" s="2" t="s">
        <v>141</v>
      </c>
      <c r="DF145" s="2" t="s">
        <v>129</v>
      </c>
      <c r="DG145" s="2" t="s">
        <v>401</v>
      </c>
      <c r="DH145" s="2" t="s">
        <v>670</v>
      </c>
      <c r="DI145" s="2" t="s">
        <v>143</v>
      </c>
      <c r="DJ145" s="2" t="s">
        <v>132</v>
      </c>
      <c r="DK145" s="4">
        <v>1</v>
      </c>
      <c r="DL145" s="8">
        <v>47.24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1275</v>
      </c>
      <c r="DT145" s="2" t="s">
        <v>1490</v>
      </c>
      <c r="DU145" s="2" t="s">
        <v>143</v>
      </c>
      <c r="DV145" s="2" t="s">
        <v>132</v>
      </c>
      <c r="DW145" s="4">
        <v>3</v>
      </c>
      <c r="DX145" s="8">
        <v>151.17</v>
      </c>
      <c r="DY145" s="4"/>
      <c r="DZ145" s="8"/>
      <c r="EA145" s="7"/>
      <c r="EB145" s="7"/>
      <c r="EC145" s="2" t="s">
        <v>141</v>
      </c>
      <c r="ED145" s="2" t="s">
        <v>129</v>
      </c>
      <c r="EE145" s="2" t="s">
        <v>401</v>
      </c>
      <c r="EF145" s="2" t="s">
        <v>2118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2119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129</v>
      </c>
      <c r="FC145" s="2" t="s">
        <v>401</v>
      </c>
      <c r="FD145" s="2" t="s">
        <v>1510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164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>
        <v>1</v>
      </c>
      <c r="FT145" s="8">
        <v>40.15</v>
      </c>
      <c r="FU145" s="4"/>
      <c r="FV145" s="8"/>
      <c r="FW145" s="7"/>
      <c r="FX145" s="7"/>
      <c r="FY145" s="2" t="s">
        <v>141</v>
      </c>
      <c r="FZ145" s="2" t="s">
        <v>129</v>
      </c>
      <c r="GA145" s="2" t="s">
        <v>954</v>
      </c>
      <c r="GB145" s="2" t="s">
        <v>1252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129</v>
      </c>
      <c r="GM145" s="2" t="s">
        <v>132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172</v>
      </c>
      <c r="GX145" s="2" t="s">
        <v>129</v>
      </c>
      <c r="GY145" s="2" t="s">
        <v>132</v>
      </c>
      <c r="GZ145" s="2" t="s">
        <v>132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141</v>
      </c>
      <c r="HJ145" s="2" t="s">
        <v>129</v>
      </c>
      <c r="HK145" s="2" t="s">
        <v>1218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129</v>
      </c>
      <c r="HW145" s="2" t="s">
        <v>132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165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973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956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175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172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172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165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165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172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172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172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178</v>
      </c>
      <c r="RG145" s="4"/>
      <c r="RH145" s="8"/>
      <c r="RI145" s="4"/>
      <c r="RJ145" s="8"/>
      <c r="RK145" s="7"/>
      <c r="RL145" s="7"/>
      <c r="RM145" s="2" t="s">
        <v>172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132</v>
      </c>
    </row>
    <row r="146">
      <c r="A146" s="2" t="s">
        <v>2120</v>
      </c>
      <c r="B146" s="2" t="s">
        <v>121</v>
      </c>
      <c r="C146" s="2" t="s">
        <v>122</v>
      </c>
      <c r="D146" s="2" t="s">
        <v>2002</v>
      </c>
      <c r="E146" s="2" t="s">
        <v>708</v>
      </c>
      <c r="F146" s="2" t="s">
        <v>2121</v>
      </c>
      <c r="G146" s="2" t="s">
        <v>2121</v>
      </c>
      <c r="H146" s="2" t="s">
        <v>2121</v>
      </c>
      <c r="I146" s="2" t="s">
        <v>2122</v>
      </c>
      <c r="J146" s="2" t="s">
        <v>127</v>
      </c>
      <c r="K146" s="2" t="s">
        <v>1189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621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395</v>
      </c>
      <c r="V146" s="2" t="s">
        <v>846</v>
      </c>
      <c r="W146" s="2" t="s">
        <v>136</v>
      </c>
      <c r="X146" s="2" t="s">
        <v>245</v>
      </c>
      <c r="Y146" s="2" t="s">
        <v>169</v>
      </c>
      <c r="Z146" s="4">
        <v>58</v>
      </c>
      <c r="AA146" s="4">
        <f>=ROUNDDOWN(72.5,0)</f>
      </c>
      <c r="AB146" s="5">
        <v>0.8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5</v>
      </c>
      <c r="AQ146" s="8">
        <v>203.58</v>
      </c>
      <c r="AR146" s="4"/>
      <c r="AS146" s="8"/>
      <c r="AT146" s="7"/>
      <c r="AU146" s="7"/>
      <c r="AV146" s="4">
        <v>5</v>
      </c>
      <c r="AW146" s="8">
        <v>203.58</v>
      </c>
      <c r="AX146" s="4"/>
      <c r="AY146" s="8"/>
      <c r="AZ146" s="7"/>
      <c r="BA146" s="7"/>
      <c r="BB146" s="7">
        <v>1</v>
      </c>
      <c r="BC146" s="4">
        <v>5</v>
      </c>
      <c r="BD146" s="8">
        <v>203.58</v>
      </c>
      <c r="BE146" s="4"/>
      <c r="BF146" s="8"/>
      <c r="BG146" s="7"/>
      <c r="BH146" s="7"/>
      <c r="BI146" s="7">
        <v>1</v>
      </c>
      <c r="BJ146" s="4">
        <v>5</v>
      </c>
      <c r="BK146" s="8">
        <v>203.58</v>
      </c>
      <c r="BL146" s="2" t="s">
        <v>2123</v>
      </c>
      <c r="BM146" s="7">
        <v>1</v>
      </c>
      <c r="BN146" s="7">
        <v>1</v>
      </c>
      <c r="BO146" s="4">
        <v>1</v>
      </c>
      <c r="BP146" s="8">
        <v>37.24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1955</v>
      </c>
      <c r="BY146" s="2" t="s">
        <v>143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129</v>
      </c>
      <c r="CI146" s="2" t="s">
        <v>2124</v>
      </c>
      <c r="CJ146" s="2" t="s">
        <v>299</v>
      </c>
      <c r="CK146" s="2" t="s">
        <v>143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129</v>
      </c>
      <c r="CU146" s="2" t="s">
        <v>2125</v>
      </c>
      <c r="CV146" s="2" t="s">
        <v>2126</v>
      </c>
      <c r="CW146" s="2" t="s">
        <v>143</v>
      </c>
      <c r="CX146" s="2" t="s">
        <v>132</v>
      </c>
      <c r="CY146" s="4">
        <v>4</v>
      </c>
      <c r="CZ146" s="8">
        <v>166.34</v>
      </c>
      <c r="DA146" s="4"/>
      <c r="DB146" s="8"/>
      <c r="DC146" s="7"/>
      <c r="DD146" s="7"/>
      <c r="DE146" s="2" t="s">
        <v>141</v>
      </c>
      <c r="DF146" s="2" t="s">
        <v>129</v>
      </c>
      <c r="DG146" s="2" t="s">
        <v>2127</v>
      </c>
      <c r="DH146" s="2" t="s">
        <v>2128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166</v>
      </c>
      <c r="DR146" s="2" t="s">
        <v>129</v>
      </c>
      <c r="DS146" s="2" t="s">
        <v>132</v>
      </c>
      <c r="DT146" s="2" t="s">
        <v>132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356</v>
      </c>
      <c r="EF146" s="2" t="s">
        <v>132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129</v>
      </c>
      <c r="EQ146" s="2" t="s">
        <v>2129</v>
      </c>
      <c r="ER146" s="2" t="s">
        <v>132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141</v>
      </c>
      <c r="FB146" s="2" t="s">
        <v>129</v>
      </c>
      <c r="FC146" s="2" t="s">
        <v>2127</v>
      </c>
      <c r="FD146" s="2" t="s">
        <v>368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164</v>
      </c>
      <c r="FN146" s="2" t="s">
        <v>129</v>
      </c>
      <c r="FO146" s="2" t="s">
        <v>132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129</v>
      </c>
      <c r="GA146" s="2" t="s">
        <v>368</v>
      </c>
      <c r="GB146" s="2" t="s">
        <v>975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937</v>
      </c>
      <c r="GN146" s="2" t="s">
        <v>750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172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141</v>
      </c>
      <c r="HJ146" s="2" t="s">
        <v>129</v>
      </c>
      <c r="HK146" s="2" t="s">
        <v>1218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129</v>
      </c>
      <c r="HW146" s="2" t="s">
        <v>132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165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172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167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940</v>
      </c>
      <c r="JT146" s="2" t="s">
        <v>132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175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172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129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141</v>
      </c>
      <c r="LN146" s="2" t="s">
        <v>129</v>
      </c>
      <c r="LO146" s="2" t="s">
        <v>270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165</v>
      </c>
      <c r="ML146" s="2" t="s">
        <v>129</v>
      </c>
      <c r="MM146" s="2" t="s">
        <v>132</v>
      </c>
      <c r="MN146" s="2" t="s">
        <v>132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129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172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172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172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178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176</v>
      </c>
      <c r="RO146" s="2" t="s">
        <v>2130</v>
      </c>
      <c r="RP146" s="2" t="s">
        <v>132</v>
      </c>
      <c r="RQ146" s="2" t="s">
        <v>143</v>
      </c>
      <c r="RR146" s="2" t="s">
        <v>132</v>
      </c>
    </row>
    <row r="147">
      <c r="A147" s="2" t="s">
        <v>2131</v>
      </c>
      <c r="B147" s="2" t="s">
        <v>121</v>
      </c>
      <c r="C147" s="2" t="s">
        <v>122</v>
      </c>
      <c r="D147" s="2" t="s">
        <v>2002</v>
      </c>
      <c r="E147" s="2" t="s">
        <v>124</v>
      </c>
      <c r="F147" s="2" t="s">
        <v>2132</v>
      </c>
      <c r="G147" s="2" t="s">
        <v>2132</v>
      </c>
      <c r="H147" s="2" t="s">
        <v>2132</v>
      </c>
      <c r="I147" s="2" t="s">
        <v>2133</v>
      </c>
      <c r="J147" s="2" t="s">
        <v>127</v>
      </c>
      <c r="K147" s="2" t="s">
        <v>2134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347</v>
      </c>
      <c r="Q147" s="2" t="s">
        <v>131</v>
      </c>
      <c r="R147" s="2" t="s">
        <v>132</v>
      </c>
      <c r="S147" s="2" t="s">
        <v>2135</v>
      </c>
      <c r="T147" s="2" t="s">
        <v>132</v>
      </c>
      <c r="U147" s="2" t="s">
        <v>315</v>
      </c>
      <c r="V147" s="2" t="s">
        <v>135</v>
      </c>
      <c r="W147" s="2" t="s">
        <v>435</v>
      </c>
      <c r="X147" s="2" t="s">
        <v>136</v>
      </c>
      <c r="Y147" s="2" t="s">
        <v>254</v>
      </c>
      <c r="Z147" s="4">
        <v>37</v>
      </c>
      <c r="AA147" s="4">
        <f>=ROUNDDOWN(2.51700680272109,0)</f>
      </c>
      <c r="AB147" s="5">
        <v>14.7</v>
      </c>
      <c r="AC147" s="2" t="s">
        <v>826</v>
      </c>
      <c r="AD147" s="4">
        <v>100</v>
      </c>
      <c r="AE147" s="4">
        <v>420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134</v>
      </c>
      <c r="AQ147" s="8">
        <v>3669.92</v>
      </c>
      <c r="AR147" s="4"/>
      <c r="AS147" s="8"/>
      <c r="AT147" s="7"/>
      <c r="AU147" s="7"/>
      <c r="AV147" s="4">
        <v>134</v>
      </c>
      <c r="AW147" s="8">
        <v>3669.92</v>
      </c>
      <c r="AX147" s="4"/>
      <c r="AY147" s="8"/>
      <c r="AZ147" s="7"/>
      <c r="BA147" s="7"/>
      <c r="BB147" s="7">
        <v>1</v>
      </c>
      <c r="BC147" s="4">
        <v>134</v>
      </c>
      <c r="BD147" s="8">
        <v>3669.92</v>
      </c>
      <c r="BE147" s="4"/>
      <c r="BF147" s="8"/>
      <c r="BG147" s="7"/>
      <c r="BH147" s="7"/>
      <c r="BI147" s="7">
        <v>1</v>
      </c>
      <c r="BJ147" s="4">
        <v>134</v>
      </c>
      <c r="BK147" s="8">
        <v>3669.92</v>
      </c>
      <c r="BL147" s="2" t="s">
        <v>2136</v>
      </c>
      <c r="BM147" s="7">
        <v>1</v>
      </c>
      <c r="BN147" s="7">
        <v>1</v>
      </c>
      <c r="BO147" s="4">
        <v>1</v>
      </c>
      <c r="BP147" s="8">
        <v>24.51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953</v>
      </c>
      <c r="BY147" s="2" t="s">
        <v>143</v>
      </c>
      <c r="BZ147" s="2" t="s">
        <v>132</v>
      </c>
      <c r="CA147" s="4">
        <v>9</v>
      </c>
      <c r="CB147" s="8">
        <v>156.92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715</v>
      </c>
      <c r="CJ147" s="2" t="s">
        <v>2111</v>
      </c>
      <c r="CK147" s="2" t="s">
        <v>143</v>
      </c>
      <c r="CL147" s="2" t="s">
        <v>132</v>
      </c>
      <c r="CM147" s="4">
        <v>21</v>
      </c>
      <c r="CN147" s="8">
        <v>548.1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353</v>
      </c>
      <c r="CV147" s="2" t="s">
        <v>2137</v>
      </c>
      <c r="CW147" s="2" t="s">
        <v>143</v>
      </c>
      <c r="CX147" s="2" t="s">
        <v>132</v>
      </c>
      <c r="CY147" s="4">
        <v>5</v>
      </c>
      <c r="CZ147" s="8">
        <v>122.66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254</v>
      </c>
      <c r="DH147" s="2" t="s">
        <v>355</v>
      </c>
      <c r="DI147" s="2" t="s">
        <v>143</v>
      </c>
      <c r="DJ147" s="2" t="s">
        <v>132</v>
      </c>
      <c r="DK147" s="4">
        <v>30</v>
      </c>
      <c r="DL147" s="8">
        <v>828.9</v>
      </c>
      <c r="DM147" s="4"/>
      <c r="DN147" s="8"/>
      <c r="DO147" s="7"/>
      <c r="DP147" s="7"/>
      <c r="DQ147" s="2" t="s">
        <v>141</v>
      </c>
      <c r="DR147" s="2" t="s">
        <v>129</v>
      </c>
      <c r="DS147" s="2" t="s">
        <v>348</v>
      </c>
      <c r="DT147" s="2" t="s">
        <v>259</v>
      </c>
      <c r="DU147" s="2" t="s">
        <v>143</v>
      </c>
      <c r="DV147" s="2" t="s">
        <v>132</v>
      </c>
      <c r="DW147" s="4">
        <v>39</v>
      </c>
      <c r="DX147" s="8">
        <v>1149.72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356</v>
      </c>
      <c r="EF147" s="2" t="s">
        <v>2138</v>
      </c>
      <c r="EG147" s="2" t="s">
        <v>143</v>
      </c>
      <c r="EH147" s="2" t="s">
        <v>132</v>
      </c>
      <c r="EI147" s="4">
        <v>2</v>
      </c>
      <c r="EJ147" s="8">
        <v>60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348</v>
      </c>
      <c r="ER147" s="2" t="s">
        <v>1996</v>
      </c>
      <c r="ES147" s="2" t="s">
        <v>143</v>
      </c>
      <c r="ET147" s="2" t="s">
        <v>132</v>
      </c>
      <c r="EU147" s="4">
        <v>4</v>
      </c>
      <c r="EV147" s="8">
        <v>187.96</v>
      </c>
      <c r="EW147" s="4"/>
      <c r="EX147" s="8"/>
      <c r="EY147" s="7"/>
      <c r="EZ147" s="7"/>
      <c r="FA147" s="2" t="s">
        <v>141</v>
      </c>
      <c r="FB147" s="2" t="s">
        <v>129</v>
      </c>
      <c r="FC147" s="2" t="s">
        <v>348</v>
      </c>
      <c r="FD147" s="2" t="s">
        <v>2139</v>
      </c>
      <c r="FE147" s="2" t="s">
        <v>143</v>
      </c>
      <c r="FF147" s="2" t="s">
        <v>132</v>
      </c>
      <c r="FG147" s="4">
        <v>7</v>
      </c>
      <c r="FH147" s="8">
        <v>169.12</v>
      </c>
      <c r="FI147" s="4"/>
      <c r="FJ147" s="8"/>
      <c r="FK147" s="7"/>
      <c r="FL147" s="7"/>
      <c r="FM147" s="2" t="s">
        <v>141</v>
      </c>
      <c r="FN147" s="2" t="s">
        <v>129</v>
      </c>
      <c r="FO147" s="2" t="s">
        <v>1359</v>
      </c>
      <c r="FP147" s="2" t="s">
        <v>1360</v>
      </c>
      <c r="FQ147" s="2" t="s">
        <v>143</v>
      </c>
      <c r="FR147" s="2" t="s">
        <v>132</v>
      </c>
      <c r="FS147" s="4">
        <v>8</v>
      </c>
      <c r="FT147" s="8">
        <v>196.48</v>
      </c>
      <c r="FU147" s="4"/>
      <c r="FV147" s="8"/>
      <c r="FW147" s="7"/>
      <c r="FX147" s="7"/>
      <c r="FY147" s="2" t="s">
        <v>141</v>
      </c>
      <c r="FZ147" s="2" t="s">
        <v>129</v>
      </c>
      <c r="GA147" s="2" t="s">
        <v>360</v>
      </c>
      <c r="GB147" s="2" t="s">
        <v>1536</v>
      </c>
      <c r="GC147" s="2" t="s">
        <v>143</v>
      </c>
      <c r="GD147" s="2" t="s">
        <v>132</v>
      </c>
      <c r="GE147" s="4">
        <v>3</v>
      </c>
      <c r="GF147" s="8">
        <v>82.92</v>
      </c>
      <c r="GG147" s="4"/>
      <c r="GH147" s="8"/>
      <c r="GI147" s="7"/>
      <c r="GJ147" s="7"/>
      <c r="GK147" s="2" t="s">
        <v>141</v>
      </c>
      <c r="GL147" s="2" t="s">
        <v>129</v>
      </c>
      <c r="GM147" s="2" t="s">
        <v>233</v>
      </c>
      <c r="GN147" s="2" t="s">
        <v>361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162</v>
      </c>
      <c r="GZ147" s="2" t="s">
        <v>132</v>
      </c>
      <c r="HA147" s="2" t="s">
        <v>143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141</v>
      </c>
      <c r="HJ147" s="2" t="s">
        <v>129</v>
      </c>
      <c r="HK147" s="2" t="s">
        <v>304</v>
      </c>
      <c r="HL147" s="2" t="s">
        <v>132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129</v>
      </c>
      <c r="HW147" s="2" t="s">
        <v>132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165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>
        <v>4</v>
      </c>
      <c r="IN147" s="8">
        <v>96.64</v>
      </c>
      <c r="IO147" s="4"/>
      <c r="IP147" s="8"/>
      <c r="IQ147" s="7"/>
      <c r="IR147" s="7"/>
      <c r="IS147" s="2" t="s">
        <v>141</v>
      </c>
      <c r="IT147" s="2" t="s">
        <v>129</v>
      </c>
      <c r="IU147" s="2" t="s">
        <v>474</v>
      </c>
      <c r="IV147" s="2" t="s">
        <v>1201</v>
      </c>
      <c r="IW147" s="2" t="s">
        <v>143</v>
      </c>
      <c r="IX147" s="2" t="s">
        <v>132</v>
      </c>
      <c r="IY147" s="4">
        <v>1</v>
      </c>
      <c r="IZ147" s="8">
        <v>45.99</v>
      </c>
      <c r="JA147" s="4"/>
      <c r="JB147" s="8"/>
      <c r="JC147" s="7"/>
      <c r="JD147" s="7"/>
      <c r="JE147" s="2" t="s">
        <v>141</v>
      </c>
      <c r="JF147" s="2" t="s">
        <v>129</v>
      </c>
      <c r="JG147" s="2" t="s">
        <v>167</v>
      </c>
      <c r="JH147" s="2" t="s">
        <v>2117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475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141</v>
      </c>
      <c r="KD147" s="2" t="s">
        <v>129</v>
      </c>
      <c r="KE147" s="2" t="s">
        <v>368</v>
      </c>
      <c r="KF147" s="2" t="s">
        <v>1883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141</v>
      </c>
      <c r="KP147" s="2" t="s">
        <v>129</v>
      </c>
      <c r="KQ147" s="2" t="s">
        <v>1075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164</v>
      </c>
      <c r="LB147" s="2" t="s">
        <v>129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141</v>
      </c>
      <c r="LN147" s="2" t="s">
        <v>129</v>
      </c>
      <c r="LO147" s="2" t="s">
        <v>270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141</v>
      </c>
      <c r="ML147" s="2" t="s">
        <v>173</v>
      </c>
      <c r="MM147" s="2" t="s">
        <v>369</v>
      </c>
      <c r="MN147" s="2" t="s">
        <v>806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129</v>
      </c>
      <c r="MY147" s="2" t="s">
        <v>132</v>
      </c>
      <c r="MZ147" s="2" t="s">
        <v>132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129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176</v>
      </c>
      <c r="PS147" s="2" t="s">
        <v>475</v>
      </c>
      <c r="PT147" s="2" t="s">
        <v>1264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172</v>
      </c>
      <c r="QD147" s="2" t="s">
        <v>129</v>
      </c>
      <c r="QE147" s="2" t="s">
        <v>132</v>
      </c>
      <c r="QF147" s="2" t="s">
        <v>132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172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178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176</v>
      </c>
      <c r="RO147" s="2" t="s">
        <v>355</v>
      </c>
      <c r="RP147" s="2" t="s">
        <v>2140</v>
      </c>
      <c r="RQ147" s="2" t="s">
        <v>143</v>
      </c>
      <c r="RR147" s="2" t="s">
        <v>132</v>
      </c>
    </row>
    <row r="148">
      <c r="A148" s="2" t="s">
        <v>2141</v>
      </c>
      <c r="B148" s="2" t="s">
        <v>121</v>
      </c>
      <c r="C148" s="2" t="s">
        <v>122</v>
      </c>
      <c r="D148" s="2" t="s">
        <v>2002</v>
      </c>
      <c r="E148" s="2" t="s">
        <v>124</v>
      </c>
      <c r="F148" s="2" t="s">
        <v>2142</v>
      </c>
      <c r="G148" s="2" t="s">
        <v>2142</v>
      </c>
      <c r="H148" s="2" t="s">
        <v>2142</v>
      </c>
      <c r="I148" s="2" t="s">
        <v>2143</v>
      </c>
      <c r="J148" s="2" t="s">
        <v>127</v>
      </c>
      <c r="K148" s="2" t="s">
        <v>1189</v>
      </c>
      <c r="L148" s="3">
        <v>40.71</v>
      </c>
      <c r="M148" s="3">
        <v>42.75</v>
      </c>
      <c r="N148" s="3">
        <v>89.99</v>
      </c>
      <c r="O148" s="2" t="s">
        <v>620</v>
      </c>
      <c r="P148" s="2" t="s">
        <v>621</v>
      </c>
      <c r="Q148" s="2" t="s">
        <v>131</v>
      </c>
      <c r="R148" s="2" t="s">
        <v>132</v>
      </c>
      <c r="S148" s="2" t="s">
        <v>2144</v>
      </c>
      <c r="T148" s="2" t="s">
        <v>132</v>
      </c>
      <c r="U148" s="2" t="s">
        <v>395</v>
      </c>
      <c r="V148" s="2" t="s">
        <v>846</v>
      </c>
      <c r="W148" s="2" t="s">
        <v>245</v>
      </c>
      <c r="X148" s="2" t="s">
        <v>132</v>
      </c>
      <c r="Y148" s="2" t="s">
        <v>254</v>
      </c>
      <c r="Z148" s="4">
        <v>76</v>
      </c>
      <c r="AA148" s="4">
        <f>=ROUNDDOWN(84.4444444444444,0)</f>
      </c>
      <c r="AB148" s="5">
        <v>0.9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6</v>
      </c>
      <c r="AQ148" s="8">
        <v>266.2</v>
      </c>
      <c r="AR148" s="4"/>
      <c r="AS148" s="8"/>
      <c r="AT148" s="7"/>
      <c r="AU148" s="7"/>
      <c r="AV148" s="4">
        <v>6</v>
      </c>
      <c r="AW148" s="8">
        <v>266.2</v>
      </c>
      <c r="AX148" s="4"/>
      <c r="AY148" s="8"/>
      <c r="AZ148" s="7"/>
      <c r="BA148" s="7"/>
      <c r="BB148" s="7">
        <v>1</v>
      </c>
      <c r="BC148" s="4">
        <v>6</v>
      </c>
      <c r="BD148" s="8">
        <v>266.2</v>
      </c>
      <c r="BE148" s="4"/>
      <c r="BF148" s="8"/>
      <c r="BG148" s="7"/>
      <c r="BH148" s="7"/>
      <c r="BI148" s="7">
        <v>1</v>
      </c>
      <c r="BJ148" s="4">
        <v>6</v>
      </c>
      <c r="BK148" s="8">
        <v>266.2</v>
      </c>
      <c r="BL148" s="2" t="s">
        <v>2145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129</v>
      </c>
      <c r="BW148" s="2" t="s">
        <v>132</v>
      </c>
      <c r="BX148" s="2" t="s">
        <v>132</v>
      </c>
      <c r="BY148" s="2" t="s">
        <v>143</v>
      </c>
      <c r="BZ148" s="2" t="s">
        <v>132</v>
      </c>
      <c r="CA148" s="4">
        <v>1</v>
      </c>
      <c r="CB148" s="8">
        <v>20.25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358</v>
      </c>
      <c r="CJ148" s="2" t="s">
        <v>2146</v>
      </c>
      <c r="CK148" s="2" t="s">
        <v>143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141</v>
      </c>
      <c r="CT148" s="2" t="s">
        <v>129</v>
      </c>
      <c r="CU148" s="2" t="s">
        <v>353</v>
      </c>
      <c r="CV148" s="2" t="s">
        <v>1977</v>
      </c>
      <c r="CW148" s="2" t="s">
        <v>143</v>
      </c>
      <c r="CX148" s="2" t="s">
        <v>132</v>
      </c>
      <c r="CY148" s="4">
        <v>4</v>
      </c>
      <c r="CZ148" s="8">
        <v>170.96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254</v>
      </c>
      <c r="DH148" s="2" t="s">
        <v>355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141</v>
      </c>
      <c r="DR148" s="2" t="s">
        <v>129</v>
      </c>
      <c r="DS148" s="2" t="s">
        <v>348</v>
      </c>
      <c r="DT148" s="2" t="s">
        <v>206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172</v>
      </c>
      <c r="ED148" s="2" t="s">
        <v>129</v>
      </c>
      <c r="EE148" s="2" t="s">
        <v>132</v>
      </c>
      <c r="EF148" s="2" t="s">
        <v>132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129</v>
      </c>
      <c r="EQ148" s="2" t="s">
        <v>348</v>
      </c>
      <c r="ER148" s="2" t="s">
        <v>206</v>
      </c>
      <c r="ES148" s="2" t="s">
        <v>143</v>
      </c>
      <c r="ET148" s="2" t="s">
        <v>132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141</v>
      </c>
      <c r="FB148" s="2" t="s">
        <v>129</v>
      </c>
      <c r="FC148" s="2" t="s">
        <v>348</v>
      </c>
      <c r="FD148" s="2" t="s">
        <v>610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172</v>
      </c>
      <c r="FN148" s="2" t="s">
        <v>129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129</v>
      </c>
      <c r="GA148" s="2" t="s">
        <v>360</v>
      </c>
      <c r="GB148" s="2" t="s">
        <v>720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129</v>
      </c>
      <c r="GM148" s="2" t="s">
        <v>233</v>
      </c>
      <c r="GN148" s="2" t="s">
        <v>2147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129</v>
      </c>
      <c r="GY148" s="2" t="s">
        <v>162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141</v>
      </c>
      <c r="HJ148" s="2" t="s">
        <v>129</v>
      </c>
      <c r="HK148" s="2" t="s">
        <v>171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172</v>
      </c>
      <c r="HV148" s="2" t="s">
        <v>129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172</v>
      </c>
      <c r="IH148" s="2" t="s">
        <v>129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141</v>
      </c>
      <c r="IT148" s="2" t="s">
        <v>129</v>
      </c>
      <c r="IU148" s="2" t="s">
        <v>474</v>
      </c>
      <c r="IV148" s="2" t="s">
        <v>776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167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475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175</v>
      </c>
      <c r="KD148" s="2" t="s">
        <v>129</v>
      </c>
      <c r="KE148" s="2" t="s">
        <v>132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141</v>
      </c>
      <c r="KP148" s="2" t="s">
        <v>129</v>
      </c>
      <c r="KQ148" s="2" t="s">
        <v>1075</v>
      </c>
      <c r="KR148" s="2" t="s">
        <v>2148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172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129</v>
      </c>
      <c r="LO148" s="2" t="s">
        <v>132</v>
      </c>
      <c r="LP148" s="2" t="s">
        <v>132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173</v>
      </c>
      <c r="MM148" s="2" t="s">
        <v>369</v>
      </c>
      <c r="MN148" s="2" t="s">
        <v>423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129</v>
      </c>
      <c r="MY148" s="2" t="s">
        <v>132</v>
      </c>
      <c r="MZ148" s="2" t="s">
        <v>132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165</v>
      </c>
      <c r="PF148" s="2" t="s">
        <v>129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176</v>
      </c>
      <c r="PS148" s="2" t="s">
        <v>177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172</v>
      </c>
      <c r="QD148" s="2" t="s">
        <v>129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172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178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176</v>
      </c>
      <c r="RO148" s="2" t="s">
        <v>355</v>
      </c>
      <c r="RP148" s="2" t="s">
        <v>264</v>
      </c>
      <c r="RQ148" s="2" t="s">
        <v>143</v>
      </c>
      <c r="RR148" s="2" t="s">
        <v>132</v>
      </c>
    </row>
    <row r="149">
      <c r="A149" s="2" t="s">
        <v>2149</v>
      </c>
      <c r="B149" s="2" t="s">
        <v>121</v>
      </c>
      <c r="C149" s="2" t="s">
        <v>122</v>
      </c>
      <c r="D149" s="2" t="s">
        <v>2150</v>
      </c>
      <c r="E149" s="2" t="s">
        <v>2151</v>
      </c>
      <c r="F149" s="2" t="s">
        <v>2152</v>
      </c>
      <c r="G149" s="2" t="s">
        <v>2152</v>
      </c>
      <c r="H149" s="2" t="s">
        <v>2152</v>
      </c>
      <c r="I149" s="2" t="s">
        <v>2153</v>
      </c>
      <c r="J149" s="2" t="s">
        <v>2154</v>
      </c>
      <c r="K149" s="2" t="s">
        <v>945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218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395</v>
      </c>
      <c r="V149" s="2" t="s">
        <v>846</v>
      </c>
      <c r="W149" s="2" t="s">
        <v>132</v>
      </c>
      <c r="X149" s="2" t="s">
        <v>132</v>
      </c>
      <c r="Y149" s="2" t="s">
        <v>1681</v>
      </c>
      <c r="Z149" s="4">
        <v>187</v>
      </c>
      <c r="AA149" s="4">
        <f>=ROUNDDOWN(14.3846153846154,0)</f>
      </c>
      <c r="AB149" s="5">
        <v>13</v>
      </c>
      <c r="AC149" s="2" t="s">
        <v>139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110</v>
      </c>
      <c r="AQ149" s="8">
        <v>6252.88</v>
      </c>
      <c r="AR149" s="4"/>
      <c r="AS149" s="8"/>
      <c r="AT149" s="7"/>
      <c r="AU149" s="7"/>
      <c r="AV149" s="4">
        <v>252</v>
      </c>
      <c r="AW149" s="8">
        <v>9411.73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0.6644</v>
      </c>
      <c r="BC149" s="4">
        <v>263</v>
      </c>
      <c r="BD149" s="8">
        <v>10070.37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0.9346</v>
      </c>
      <c r="BJ149" s="4">
        <v>110</v>
      </c>
      <c r="BK149" s="8">
        <v>6252.88</v>
      </c>
      <c r="BL149" s="2" t="s">
        <v>2155</v>
      </c>
      <c r="BM149" s="7">
        <v>1</v>
      </c>
      <c r="BN149" s="7">
        <v>1</v>
      </c>
      <c r="BO149" s="4">
        <v>14</v>
      </c>
      <c r="BP149" s="8">
        <v>811.86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1229</v>
      </c>
      <c r="BY149" s="2" t="s">
        <v>143</v>
      </c>
      <c r="BZ149" s="2" t="s">
        <v>132</v>
      </c>
      <c r="CA149" s="4">
        <v>33</v>
      </c>
      <c r="CB149" s="8">
        <v>1588.79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2156</v>
      </c>
      <c r="CJ149" s="2" t="s">
        <v>2157</v>
      </c>
      <c r="CK149" s="2" t="s">
        <v>143</v>
      </c>
      <c r="CL149" s="2" t="s">
        <v>132</v>
      </c>
      <c r="CM149" s="4">
        <v>38</v>
      </c>
      <c r="CN149" s="8">
        <v>2264.8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1152</v>
      </c>
      <c r="CV149" s="2" t="s">
        <v>1469</v>
      </c>
      <c r="CW149" s="2" t="s">
        <v>143</v>
      </c>
      <c r="CX149" s="2" t="s">
        <v>132</v>
      </c>
      <c r="CY149" s="4">
        <v>9</v>
      </c>
      <c r="CZ149" s="8">
        <v>495.6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1907</v>
      </c>
      <c r="DH149" s="2" t="s">
        <v>2157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141</v>
      </c>
      <c r="DR149" s="2" t="s">
        <v>176</v>
      </c>
      <c r="DS149" s="2" t="s">
        <v>2158</v>
      </c>
      <c r="DT149" s="2" t="s">
        <v>2159</v>
      </c>
      <c r="DU149" s="2" t="s">
        <v>143</v>
      </c>
      <c r="DV149" s="2" t="s">
        <v>132</v>
      </c>
      <c r="DW149" s="4">
        <v>5</v>
      </c>
      <c r="DX149" s="8">
        <v>355.8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868</v>
      </c>
      <c r="EF149" s="2" t="s">
        <v>585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129</v>
      </c>
      <c r="EQ149" s="2" t="s">
        <v>1715</v>
      </c>
      <c r="ER149" s="2" t="s">
        <v>1769</v>
      </c>
      <c r="ES149" s="2" t="s">
        <v>143</v>
      </c>
      <c r="ET149" s="2" t="s">
        <v>132</v>
      </c>
      <c r="EU149" s="4">
        <v>2</v>
      </c>
      <c r="EV149" s="8">
        <v>169.98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1907</v>
      </c>
      <c r="FD149" s="2" t="s">
        <v>1058</v>
      </c>
      <c r="FE149" s="2" t="s">
        <v>143</v>
      </c>
      <c r="FF149" s="2" t="s">
        <v>132</v>
      </c>
      <c r="FG149" s="4">
        <v>1</v>
      </c>
      <c r="FH149" s="8">
        <v>57.19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156</v>
      </c>
      <c r="FP149" s="2" t="s">
        <v>1957</v>
      </c>
      <c r="FQ149" s="2" t="s">
        <v>143</v>
      </c>
      <c r="FR149" s="2" t="s">
        <v>132</v>
      </c>
      <c r="FS149" s="4">
        <v>2</v>
      </c>
      <c r="FT149" s="8">
        <v>130.82</v>
      </c>
      <c r="FU149" s="4"/>
      <c r="FV149" s="8"/>
      <c r="FW149" s="7"/>
      <c r="FX149" s="7"/>
      <c r="FY149" s="2" t="s">
        <v>141</v>
      </c>
      <c r="FZ149" s="2" t="s">
        <v>129</v>
      </c>
      <c r="GA149" s="2" t="s">
        <v>330</v>
      </c>
      <c r="GB149" s="2" t="s">
        <v>1716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176</v>
      </c>
      <c r="GM149" s="2" t="s">
        <v>1692</v>
      </c>
      <c r="GN149" s="2" t="s">
        <v>2160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129</v>
      </c>
      <c r="GY149" s="2" t="s">
        <v>332</v>
      </c>
      <c r="GZ149" s="2" t="s">
        <v>1195</v>
      </c>
      <c r="HA149" s="2" t="s">
        <v>143</v>
      </c>
      <c r="HB149" s="2" t="s">
        <v>132</v>
      </c>
      <c r="HC149" s="4">
        <v>3</v>
      </c>
      <c r="HD149" s="8">
        <v>171.57</v>
      </c>
      <c r="HE149" s="4"/>
      <c r="HF149" s="8"/>
      <c r="HG149" s="7"/>
      <c r="HH149" s="7"/>
      <c r="HI149" s="2" t="s">
        <v>141</v>
      </c>
      <c r="HJ149" s="2" t="s">
        <v>129</v>
      </c>
      <c r="HK149" s="2" t="s">
        <v>206</v>
      </c>
      <c r="HL149" s="2" t="s">
        <v>369</v>
      </c>
      <c r="HM149" s="2" t="s">
        <v>143</v>
      </c>
      <c r="HN149" s="2" t="s">
        <v>132</v>
      </c>
      <c r="HO149" s="4">
        <v>1</v>
      </c>
      <c r="HP149" s="8">
        <v>52.95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335</v>
      </c>
      <c r="HX149" s="2" t="s">
        <v>614</v>
      </c>
      <c r="HY149" s="2" t="s">
        <v>143</v>
      </c>
      <c r="HZ149" s="2" t="s">
        <v>132</v>
      </c>
      <c r="IA149" s="4">
        <v>1</v>
      </c>
      <c r="IB149" s="8">
        <v>68.53</v>
      </c>
      <c r="IC149" s="4"/>
      <c r="ID149" s="8"/>
      <c r="IE149" s="7"/>
      <c r="IF149" s="7"/>
      <c r="IG149" s="2" t="s">
        <v>141</v>
      </c>
      <c r="IH149" s="2" t="s">
        <v>129</v>
      </c>
      <c r="II149" s="2" t="s">
        <v>1833</v>
      </c>
      <c r="IJ149" s="2" t="s">
        <v>201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166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>
        <v>1</v>
      </c>
      <c r="IZ149" s="8">
        <v>84.99</v>
      </c>
      <c r="JA149" s="4"/>
      <c r="JB149" s="8"/>
      <c r="JC149" s="7"/>
      <c r="JD149" s="7"/>
      <c r="JE149" s="2" t="s">
        <v>141</v>
      </c>
      <c r="JF149" s="2" t="s">
        <v>129</v>
      </c>
      <c r="JG149" s="2" t="s">
        <v>2161</v>
      </c>
      <c r="JH149" s="2" t="s">
        <v>1793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2162</v>
      </c>
      <c r="JT149" s="2" t="s">
        <v>1659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210</v>
      </c>
      <c r="KF149" s="2" t="s">
        <v>237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172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164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173</v>
      </c>
      <c r="MM149" s="2" t="s">
        <v>1578</v>
      </c>
      <c r="MN149" s="2" t="s">
        <v>1933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176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129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176</v>
      </c>
      <c r="PS149" s="2" t="s">
        <v>212</v>
      </c>
      <c r="PT149" s="2" t="s">
        <v>153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165</v>
      </c>
      <c r="QP149" s="2" t="s">
        <v>176</v>
      </c>
      <c r="QQ149" s="2" t="s">
        <v>132</v>
      </c>
      <c r="QR149" s="2" t="s">
        <v>132</v>
      </c>
      <c r="QS149" s="2" t="s">
        <v>143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172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178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176</v>
      </c>
      <c r="RO149" s="2" t="s">
        <v>2163</v>
      </c>
      <c r="RP149" s="2" t="s">
        <v>1377</v>
      </c>
      <c r="RQ149" s="2" t="s">
        <v>143</v>
      </c>
      <c r="RR149" s="2" t="s">
        <v>132</v>
      </c>
    </row>
    <row r="150">
      <c r="A150" s="2" t="s">
        <v>2164</v>
      </c>
      <c r="B150" s="2" t="s">
        <v>121</v>
      </c>
      <c r="C150" s="2" t="s">
        <v>122</v>
      </c>
      <c r="D150" s="2" t="s">
        <v>2150</v>
      </c>
      <c r="E150" s="2" t="s">
        <v>2151</v>
      </c>
      <c r="F150" s="2" t="s">
        <v>2152</v>
      </c>
      <c r="G150" s="2" t="s">
        <v>2152</v>
      </c>
      <c r="H150" s="2" t="s">
        <v>2152</v>
      </c>
      <c r="I150" s="2" t="s">
        <v>2165</v>
      </c>
      <c r="J150" s="2" t="s">
        <v>2166</v>
      </c>
      <c r="K150" s="2" t="s">
        <v>945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347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395</v>
      </c>
      <c r="V150" s="2" t="s">
        <v>846</v>
      </c>
      <c r="W150" s="2" t="s">
        <v>132</v>
      </c>
      <c r="X150" s="2" t="s">
        <v>132</v>
      </c>
      <c r="Y150" s="2" t="s">
        <v>1681</v>
      </c>
      <c r="Z150" s="4">
        <v>257</v>
      </c>
      <c r="AA150" s="4">
        <f>=ROUNDDOWN(14.6022727272727,0)</f>
      </c>
      <c r="AB150" s="5">
        <v>17.6</v>
      </c>
      <c r="AC150" s="2" t="s">
        <v>139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142</v>
      </c>
      <c r="AQ150" s="8">
        <v>3158.85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0.3356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142</v>
      </c>
      <c r="BK150" s="8">
        <v>3158.85</v>
      </c>
      <c r="BL150" s="2" t="s">
        <v>2167</v>
      </c>
      <c r="BM150" s="7">
        <v>1</v>
      </c>
      <c r="BN150" s="7">
        <v>1</v>
      </c>
      <c r="BO150" s="4">
        <v>16</v>
      </c>
      <c r="BP150" s="8">
        <v>361.89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2168</v>
      </c>
      <c r="BY150" s="2" t="s">
        <v>143</v>
      </c>
      <c r="BZ150" s="2" t="s">
        <v>132</v>
      </c>
      <c r="CA150" s="4">
        <v>55</v>
      </c>
      <c r="CB150" s="8">
        <v>1077.78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2156</v>
      </c>
      <c r="CJ150" s="2" t="s">
        <v>2169</v>
      </c>
      <c r="CK150" s="2" t="s">
        <v>143</v>
      </c>
      <c r="CL150" s="2" t="s">
        <v>132</v>
      </c>
      <c r="CM150" s="4">
        <v>30</v>
      </c>
      <c r="CN150" s="8">
        <v>666.6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1152</v>
      </c>
      <c r="CV150" s="2" t="s">
        <v>1003</v>
      </c>
      <c r="CW150" s="2" t="s">
        <v>143</v>
      </c>
      <c r="CX150" s="2" t="s">
        <v>132</v>
      </c>
      <c r="CY150" s="4">
        <v>8</v>
      </c>
      <c r="CZ150" s="8">
        <v>173.14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1907</v>
      </c>
      <c r="DH150" s="2" t="s">
        <v>2157</v>
      </c>
      <c r="DI150" s="2" t="s">
        <v>143</v>
      </c>
      <c r="DJ150" s="2" t="s">
        <v>132</v>
      </c>
      <c r="DK150" s="4">
        <v>10</v>
      </c>
      <c r="DL150" s="8">
        <v>229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2158</v>
      </c>
      <c r="DT150" s="2" t="s">
        <v>2170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141</v>
      </c>
      <c r="ED150" s="2" t="s">
        <v>129</v>
      </c>
      <c r="EE150" s="2" t="s">
        <v>868</v>
      </c>
      <c r="EF150" s="2" t="s">
        <v>2171</v>
      </c>
      <c r="EG150" s="2" t="s">
        <v>143</v>
      </c>
      <c r="EH150" s="2" t="s">
        <v>132</v>
      </c>
      <c r="EI150" s="4">
        <v>4</v>
      </c>
      <c r="EJ150" s="8">
        <v>99.04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1715</v>
      </c>
      <c r="ER150" s="2" t="s">
        <v>1769</v>
      </c>
      <c r="ES150" s="2" t="s">
        <v>143</v>
      </c>
      <c r="ET150" s="2" t="s">
        <v>132</v>
      </c>
      <c r="EU150" s="4">
        <v>3</v>
      </c>
      <c r="EV150" s="8">
        <v>134.9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1907</v>
      </c>
      <c r="FD150" s="2" t="s">
        <v>1058</v>
      </c>
      <c r="FE150" s="2" t="s">
        <v>143</v>
      </c>
      <c r="FF150" s="2" t="s">
        <v>132</v>
      </c>
      <c r="FG150" s="4">
        <v>3</v>
      </c>
      <c r="FH150" s="8">
        <v>64.5</v>
      </c>
      <c r="FI150" s="4"/>
      <c r="FJ150" s="8"/>
      <c r="FK150" s="7"/>
      <c r="FL150" s="7"/>
      <c r="FM150" s="2" t="s">
        <v>141</v>
      </c>
      <c r="FN150" s="2" t="s">
        <v>129</v>
      </c>
      <c r="FO150" s="2" t="s">
        <v>448</v>
      </c>
      <c r="FP150" s="2" t="s">
        <v>2172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330</v>
      </c>
      <c r="GB150" s="2" t="s">
        <v>1053</v>
      </c>
      <c r="GC150" s="2" t="s">
        <v>143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141</v>
      </c>
      <c r="GL150" s="2" t="s">
        <v>176</v>
      </c>
      <c r="GM150" s="2" t="s">
        <v>1692</v>
      </c>
      <c r="GN150" s="2" t="s">
        <v>1069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332</v>
      </c>
      <c r="GZ150" s="2" t="s">
        <v>1195</v>
      </c>
      <c r="HA150" s="2" t="s">
        <v>143</v>
      </c>
      <c r="HB150" s="2" t="s">
        <v>132</v>
      </c>
      <c r="HC150" s="4">
        <v>7</v>
      </c>
      <c r="HD150" s="8">
        <v>150.5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369</v>
      </c>
      <c r="HL150" s="2" t="s">
        <v>1382</v>
      </c>
      <c r="HM150" s="2" t="s">
        <v>143</v>
      </c>
      <c r="HN150" s="2" t="s">
        <v>132</v>
      </c>
      <c r="HO150" s="4">
        <v>1</v>
      </c>
      <c r="HP150" s="8">
        <v>19.91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335</v>
      </c>
      <c r="HX150" s="2" t="s">
        <v>775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165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129</v>
      </c>
      <c r="IU150" s="2" t="s">
        <v>132</v>
      </c>
      <c r="IV150" s="2" t="s">
        <v>132</v>
      </c>
      <c r="IW150" s="2" t="s">
        <v>143</v>
      </c>
      <c r="IX150" s="2" t="s">
        <v>132</v>
      </c>
      <c r="IY150" s="4">
        <v>4</v>
      </c>
      <c r="IZ150" s="8">
        <v>160.09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2173</v>
      </c>
      <c r="JH150" s="2" t="s">
        <v>2174</v>
      </c>
      <c r="JI150" s="2" t="s">
        <v>143</v>
      </c>
      <c r="JJ150" s="2" t="s">
        <v>132</v>
      </c>
      <c r="JK150" s="4">
        <v>1</v>
      </c>
      <c r="JL150" s="8">
        <v>21.5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338</v>
      </c>
      <c r="JT150" s="2" t="s">
        <v>1862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210</v>
      </c>
      <c r="KF150" s="2" t="s">
        <v>237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172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173</v>
      </c>
      <c r="MM150" s="2" t="s">
        <v>1578</v>
      </c>
      <c r="MN150" s="2" t="s">
        <v>2175</v>
      </c>
      <c r="MO150" s="2" t="s">
        <v>143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129</v>
      </c>
      <c r="MY150" s="2" t="s">
        <v>132</v>
      </c>
      <c r="MZ150" s="2" t="s">
        <v>132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176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165</v>
      </c>
      <c r="PF150" s="2" t="s">
        <v>129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176</v>
      </c>
      <c r="PS150" s="2" t="s">
        <v>212</v>
      </c>
      <c r="PT150" s="2" t="s">
        <v>153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165</v>
      </c>
      <c r="QP150" s="2" t="s">
        <v>176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172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178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176</v>
      </c>
      <c r="RO150" s="2" t="s">
        <v>1866</v>
      </c>
      <c r="RP150" s="2" t="s">
        <v>1377</v>
      </c>
      <c r="RQ150" s="2" t="s">
        <v>143</v>
      </c>
      <c r="RR150" s="2" t="s">
        <v>132</v>
      </c>
    </row>
    <row r="151">
      <c r="A151" s="2" t="s">
        <v>2176</v>
      </c>
      <c r="B151" s="2" t="s">
        <v>121</v>
      </c>
      <c r="C151" s="2" t="s">
        <v>122</v>
      </c>
      <c r="D151" s="2" t="s">
        <v>2150</v>
      </c>
      <c r="E151" s="2" t="s">
        <v>2151</v>
      </c>
      <c r="F151" s="2" t="s">
        <v>2152</v>
      </c>
      <c r="G151" s="2" t="s">
        <v>2152</v>
      </c>
      <c r="H151" s="2" t="s">
        <v>2152</v>
      </c>
      <c r="I151" s="2" t="s">
        <v>2153</v>
      </c>
      <c r="J151" s="2" t="s">
        <v>2154</v>
      </c>
      <c r="K151" s="2" t="s">
        <v>963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347</v>
      </c>
      <c r="Q151" s="2" t="s">
        <v>131</v>
      </c>
      <c r="R151" s="2" t="s">
        <v>132</v>
      </c>
      <c r="S151" s="2" t="s">
        <v>2177</v>
      </c>
      <c r="T151" s="2" t="s">
        <v>132</v>
      </c>
      <c r="U151" s="2" t="s">
        <v>395</v>
      </c>
      <c r="V151" s="2" t="s">
        <v>846</v>
      </c>
      <c r="W151" s="2" t="s">
        <v>245</v>
      </c>
      <c r="X151" s="2" t="s">
        <v>946</v>
      </c>
      <c r="Y151" s="2" t="s">
        <v>727</v>
      </c>
      <c r="Z151" s="4">
        <v>68</v>
      </c>
      <c r="AA151" s="4">
        <f>=ROUNDDOWN(22.6666666666667,0)</f>
      </c>
      <c r="AB151" s="5">
        <v>3</v>
      </c>
      <c r="AC151" s="2" t="s">
        <v>139</v>
      </c>
      <c r="AD151" s="4">
        <v>100</v>
      </c>
      <c r="AE151" s="4">
        <v>100</v>
      </c>
      <c r="AF151" s="6">
        <v>65</v>
      </c>
      <c r="AG151" s="6"/>
      <c r="AH151" s="7">
        <v>0.2857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11</v>
      </c>
      <c r="AQ151" s="8">
        <v>658.64</v>
      </c>
      <c r="AR151" s="4"/>
      <c r="AS151" s="8"/>
      <c r="AT151" s="7"/>
      <c r="AU151" s="7"/>
      <c r="AV151" s="4">
        <v>11</v>
      </c>
      <c r="AW151" s="8">
        <v>658.64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0.0654</v>
      </c>
      <c r="BJ151" s="4">
        <v>11</v>
      </c>
      <c r="BK151" s="8">
        <v>658.64</v>
      </c>
      <c r="BL151" s="2" t="s">
        <v>2178</v>
      </c>
      <c r="BM151" s="7">
        <v>1</v>
      </c>
      <c r="BN151" s="7">
        <v>1</v>
      </c>
      <c r="BO151" s="4">
        <v>3</v>
      </c>
      <c r="BP151" s="8">
        <v>204.69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625</v>
      </c>
      <c r="BY151" s="2" t="s">
        <v>143</v>
      </c>
      <c r="BZ151" s="2" t="s">
        <v>132</v>
      </c>
      <c r="CA151" s="4">
        <v>2</v>
      </c>
      <c r="CB151" s="8">
        <v>103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2179</v>
      </c>
      <c r="CJ151" s="2" t="s">
        <v>977</v>
      </c>
      <c r="CK151" s="2" t="s">
        <v>143</v>
      </c>
      <c r="CL151" s="2" t="s">
        <v>132</v>
      </c>
      <c r="CM151" s="4">
        <v>5</v>
      </c>
      <c r="CN151" s="8">
        <v>298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730</v>
      </c>
      <c r="CV151" s="2" t="s">
        <v>2180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129</v>
      </c>
      <c r="DG151" s="2" t="s">
        <v>732</v>
      </c>
      <c r="DH151" s="2" t="s">
        <v>547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176</v>
      </c>
      <c r="DS151" s="2" t="s">
        <v>154</v>
      </c>
      <c r="DT151" s="2" t="s">
        <v>740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141</v>
      </c>
      <c r="ED151" s="2" t="s">
        <v>129</v>
      </c>
      <c r="EE151" s="2" t="s">
        <v>258</v>
      </c>
      <c r="EF151" s="2" t="s">
        <v>2181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732</v>
      </c>
      <c r="ER151" s="2" t="s">
        <v>770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129</v>
      </c>
      <c r="FC151" s="2" t="s">
        <v>732</v>
      </c>
      <c r="FD151" s="2" t="s">
        <v>2182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164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1460</v>
      </c>
      <c r="GB151" s="2" t="s">
        <v>526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129</v>
      </c>
      <c r="GM151" s="2" t="s">
        <v>204</v>
      </c>
      <c r="GN151" s="2" t="s">
        <v>1976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162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129</v>
      </c>
      <c r="HK151" s="2" t="s">
        <v>2071</v>
      </c>
      <c r="HL151" s="2" t="s">
        <v>1121</v>
      </c>
      <c r="HM151" s="2" t="s">
        <v>143</v>
      </c>
      <c r="HN151" s="2" t="s">
        <v>132</v>
      </c>
      <c r="HO151" s="4">
        <v>1</v>
      </c>
      <c r="HP151" s="8">
        <v>52.95</v>
      </c>
      <c r="HQ151" s="4"/>
      <c r="HR151" s="8"/>
      <c r="HS151" s="7"/>
      <c r="HT151" s="7"/>
      <c r="HU151" s="2" t="s">
        <v>141</v>
      </c>
      <c r="HV151" s="2" t="s">
        <v>129</v>
      </c>
      <c r="HW151" s="2" t="s">
        <v>367</v>
      </c>
      <c r="HX151" s="2" t="s">
        <v>1882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165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166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167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276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129</v>
      </c>
      <c r="KE151" s="2" t="s">
        <v>236</v>
      </c>
      <c r="KF151" s="2" t="s">
        <v>1986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172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173</v>
      </c>
      <c r="MM151" s="2" t="s">
        <v>740</v>
      </c>
      <c r="MN151" s="2" t="s">
        <v>831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129</v>
      </c>
      <c r="MY151" s="2" t="s">
        <v>132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176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165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176</v>
      </c>
      <c r="PS151" s="2" t="s">
        <v>525</v>
      </c>
      <c r="PT151" s="2" t="s">
        <v>259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165</v>
      </c>
      <c r="QP151" s="2" t="s">
        <v>176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172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178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176</v>
      </c>
      <c r="RO151" s="2" t="s">
        <v>594</v>
      </c>
      <c r="RP151" s="2" t="s">
        <v>132</v>
      </c>
      <c r="RQ151" s="2" t="s">
        <v>143</v>
      </c>
      <c r="RR151" s="2" t="s">
        <v>132</v>
      </c>
    </row>
    <row r="152">
      <c r="A152" s="2" t="s">
        <v>2183</v>
      </c>
      <c r="B152" s="2" t="s">
        <v>121</v>
      </c>
      <c r="C152" s="2" t="s">
        <v>122</v>
      </c>
      <c r="D152" s="2" t="s">
        <v>2150</v>
      </c>
      <c r="E152" s="2" t="s">
        <v>2151</v>
      </c>
      <c r="F152" s="2" t="s">
        <v>2184</v>
      </c>
      <c r="G152" s="2" t="s">
        <v>2184</v>
      </c>
      <c r="H152" s="2" t="s">
        <v>2184</v>
      </c>
      <c r="I152" s="2" t="s">
        <v>2185</v>
      </c>
      <c r="J152" s="2" t="s">
        <v>127</v>
      </c>
      <c r="K152" s="2" t="s">
        <v>393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347</v>
      </c>
      <c r="Q152" s="2" t="s">
        <v>131</v>
      </c>
      <c r="R152" s="2" t="s">
        <v>132</v>
      </c>
      <c r="S152" s="2" t="s">
        <v>2186</v>
      </c>
      <c r="T152" s="2" t="s">
        <v>132</v>
      </c>
      <c r="U152" s="2" t="s">
        <v>395</v>
      </c>
      <c r="V152" s="2" t="s">
        <v>2187</v>
      </c>
      <c r="W152" s="2" t="s">
        <v>246</v>
      </c>
      <c r="X152" s="2" t="s">
        <v>435</v>
      </c>
      <c r="Y152" s="2" t="s">
        <v>375</v>
      </c>
      <c r="Z152" s="4">
        <v>151</v>
      </c>
      <c r="AA152" s="4">
        <f>=ROUNDDOWN(25.1666666666667,0)</f>
      </c>
      <c r="AB152" s="5">
        <v>6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47</v>
      </c>
      <c r="AQ152" s="8">
        <v>3133.89</v>
      </c>
      <c r="AR152" s="4"/>
      <c r="AS152" s="8"/>
      <c r="AT152" s="7"/>
      <c r="AU152" s="7"/>
      <c r="AV152" s="4">
        <v>47</v>
      </c>
      <c r="AW152" s="8">
        <v>3133.89</v>
      </c>
      <c r="AX152" s="4"/>
      <c r="AY152" s="8"/>
      <c r="AZ152" s="7"/>
      <c r="BA152" s="7"/>
      <c r="BB152" s="7">
        <v>1</v>
      </c>
      <c r="BC152" s="4">
        <v>47</v>
      </c>
      <c r="BD152" s="8">
        <v>3133.89</v>
      </c>
      <c r="BE152" s="4"/>
      <c r="BF152" s="8"/>
      <c r="BG152" s="7"/>
      <c r="BH152" s="7"/>
      <c r="BI152" s="7">
        <v>1</v>
      </c>
      <c r="BJ152" s="4">
        <v>47</v>
      </c>
      <c r="BK152" s="8">
        <v>3133.89</v>
      </c>
      <c r="BL152" s="2" t="s">
        <v>2188</v>
      </c>
      <c r="BM152" s="7">
        <v>1</v>
      </c>
      <c r="BN152" s="7">
        <v>1</v>
      </c>
      <c r="BO152" s="4">
        <v>8</v>
      </c>
      <c r="BP152" s="8">
        <v>569.19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231</v>
      </c>
      <c r="BY152" s="2" t="s">
        <v>143</v>
      </c>
      <c r="BZ152" s="2" t="s">
        <v>132</v>
      </c>
      <c r="CA152" s="4">
        <v>12</v>
      </c>
      <c r="CB152" s="8">
        <v>671.18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251</v>
      </c>
      <c r="CJ152" s="2" t="s">
        <v>1103</v>
      </c>
      <c r="CK152" s="2" t="s">
        <v>143</v>
      </c>
      <c r="CL152" s="2" t="s">
        <v>132</v>
      </c>
      <c r="CM152" s="4">
        <v>1</v>
      </c>
      <c r="CN152" s="8">
        <v>75.59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455</v>
      </c>
      <c r="CV152" s="2" t="s">
        <v>353</v>
      </c>
      <c r="CW152" s="2" t="s">
        <v>143</v>
      </c>
      <c r="CX152" s="2" t="s">
        <v>132</v>
      </c>
      <c r="CY152" s="4">
        <v>6</v>
      </c>
      <c r="CZ152" s="8">
        <v>408.48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379</v>
      </c>
      <c r="DH152" s="2" t="s">
        <v>262</v>
      </c>
      <c r="DI152" s="2" t="s">
        <v>143</v>
      </c>
      <c r="DJ152" s="2" t="s">
        <v>132</v>
      </c>
      <c r="DK152" s="4">
        <v>5</v>
      </c>
      <c r="DL152" s="8">
        <v>354.35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375</v>
      </c>
      <c r="DT152" s="2" t="s">
        <v>260</v>
      </c>
      <c r="DU152" s="2" t="s">
        <v>143</v>
      </c>
      <c r="DV152" s="2" t="s">
        <v>132</v>
      </c>
      <c r="DW152" s="4">
        <v>2</v>
      </c>
      <c r="DX152" s="8">
        <v>148.48</v>
      </c>
      <c r="DY152" s="4"/>
      <c r="DZ152" s="8"/>
      <c r="EA152" s="7"/>
      <c r="EB152" s="7"/>
      <c r="EC152" s="2" t="s">
        <v>141</v>
      </c>
      <c r="ED152" s="2" t="s">
        <v>129</v>
      </c>
      <c r="EE152" s="2" t="s">
        <v>258</v>
      </c>
      <c r="EF152" s="2" t="s">
        <v>400</v>
      </c>
      <c r="EG152" s="2" t="s">
        <v>143</v>
      </c>
      <c r="EH152" s="2" t="s">
        <v>132</v>
      </c>
      <c r="EI152" s="4">
        <v>4</v>
      </c>
      <c r="EJ152" s="8">
        <v>296.96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382</v>
      </c>
      <c r="ER152" s="2" t="s">
        <v>774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129</v>
      </c>
      <c r="FC152" s="2" t="s">
        <v>375</v>
      </c>
      <c r="FD152" s="2" t="s">
        <v>132</v>
      </c>
      <c r="FE152" s="2" t="s">
        <v>143</v>
      </c>
      <c r="FF152" s="2" t="s">
        <v>132</v>
      </c>
      <c r="FG152" s="4">
        <v>2</v>
      </c>
      <c r="FH152" s="8">
        <v>131.2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156</v>
      </c>
      <c r="FP152" s="2" t="s">
        <v>1264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455</v>
      </c>
      <c r="GB152" s="2" t="s">
        <v>2137</v>
      </c>
      <c r="GC152" s="2" t="s">
        <v>143</v>
      </c>
      <c r="GD152" s="2" t="s">
        <v>132</v>
      </c>
      <c r="GE152" s="4">
        <v>4</v>
      </c>
      <c r="GF152" s="8">
        <v>283.48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455</v>
      </c>
      <c r="GN152" s="2" t="s">
        <v>259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129</v>
      </c>
      <c r="GY152" s="2" t="s">
        <v>162</v>
      </c>
      <c r="GZ152" s="2" t="s">
        <v>132</v>
      </c>
      <c r="HA152" s="2" t="s">
        <v>143</v>
      </c>
      <c r="HB152" s="2" t="s">
        <v>132</v>
      </c>
      <c r="HC152" s="4">
        <v>1</v>
      </c>
      <c r="HD152" s="8">
        <v>65.6</v>
      </c>
      <c r="HE152" s="4"/>
      <c r="HF152" s="8"/>
      <c r="HG152" s="7"/>
      <c r="HH152" s="7"/>
      <c r="HI152" s="2" t="s">
        <v>141</v>
      </c>
      <c r="HJ152" s="2" t="s">
        <v>129</v>
      </c>
      <c r="HK152" s="2" t="s">
        <v>2071</v>
      </c>
      <c r="HL152" s="2" t="s">
        <v>670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165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166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167</v>
      </c>
      <c r="JH152" s="2" t="s">
        <v>132</v>
      </c>
      <c r="JI152" s="2" t="s">
        <v>143</v>
      </c>
      <c r="JJ152" s="2" t="s">
        <v>132</v>
      </c>
      <c r="JK152" s="4">
        <v>1</v>
      </c>
      <c r="JL152" s="8">
        <v>65.6</v>
      </c>
      <c r="JM152" s="4"/>
      <c r="JN152" s="8"/>
      <c r="JO152" s="7"/>
      <c r="JP152" s="7"/>
      <c r="JQ152" s="2" t="s">
        <v>141</v>
      </c>
      <c r="JR152" s="2" t="s">
        <v>129</v>
      </c>
      <c r="JS152" s="2" t="s">
        <v>276</v>
      </c>
      <c r="JT152" s="2" t="s">
        <v>2189</v>
      </c>
      <c r="JU152" s="2" t="s">
        <v>143</v>
      </c>
      <c r="JV152" s="2" t="s">
        <v>132</v>
      </c>
      <c r="JW152" s="4">
        <v>1</v>
      </c>
      <c r="JX152" s="8">
        <v>63.78</v>
      </c>
      <c r="JY152" s="4"/>
      <c r="JZ152" s="8"/>
      <c r="KA152" s="7"/>
      <c r="KB152" s="7"/>
      <c r="KC152" s="2" t="s">
        <v>141</v>
      </c>
      <c r="KD152" s="2" t="s">
        <v>129</v>
      </c>
      <c r="KE152" s="2" t="s">
        <v>455</v>
      </c>
      <c r="KF152" s="2" t="s">
        <v>1536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172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172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173</v>
      </c>
      <c r="MM152" s="2" t="s">
        <v>377</v>
      </c>
      <c r="MN152" s="2" t="s">
        <v>273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172</v>
      </c>
      <c r="OT152" s="2" t="s">
        <v>176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129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176</v>
      </c>
      <c r="PS152" s="2" t="s">
        <v>177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165</v>
      </c>
      <c r="QP152" s="2" t="s">
        <v>176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172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178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176</v>
      </c>
      <c r="RO152" s="2" t="s">
        <v>275</v>
      </c>
      <c r="RP152" s="2" t="s">
        <v>1974</v>
      </c>
      <c r="RQ152" s="2" t="s">
        <v>143</v>
      </c>
      <c r="RR152" s="2" t="s">
        <v>132</v>
      </c>
    </row>
    <row r="153">
      <c r="A153" s="2" t="s">
        <v>2190</v>
      </c>
      <c r="B153" s="2" t="s">
        <v>121</v>
      </c>
      <c r="C153" s="2" t="s">
        <v>122</v>
      </c>
      <c r="D153" s="2" t="s">
        <v>2150</v>
      </c>
      <c r="E153" s="2" t="s">
        <v>2191</v>
      </c>
      <c r="F153" s="2" t="s">
        <v>2192</v>
      </c>
      <c r="G153" s="2" t="s">
        <v>2192</v>
      </c>
      <c r="H153" s="2" t="s">
        <v>2192</v>
      </c>
      <c r="I153" s="2" t="s">
        <v>2193</v>
      </c>
      <c r="J153" s="2" t="s">
        <v>127</v>
      </c>
      <c r="K153" s="2" t="s">
        <v>945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347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395</v>
      </c>
      <c r="V153" s="2" t="s">
        <v>914</v>
      </c>
      <c r="W153" s="2" t="s">
        <v>946</v>
      </c>
      <c r="X153" s="2" t="s">
        <v>888</v>
      </c>
      <c r="Y153" s="2" t="s">
        <v>947</v>
      </c>
      <c r="Z153" s="4">
        <v>169</v>
      </c>
      <c r="AA153" s="4">
        <f>=ROUNDDOWN(12.0714285714286,0)</f>
      </c>
      <c r="AB153" s="5">
        <v>14</v>
      </c>
      <c r="AC153" s="2" t="s">
        <v>185</v>
      </c>
      <c r="AD153" s="4">
        <v>100</v>
      </c>
      <c r="AE153" s="4">
        <v>200</v>
      </c>
      <c r="AF153" s="6">
        <v>65</v>
      </c>
      <c r="AG153" s="6"/>
      <c r="AH153" s="7">
        <v>0.7857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124</v>
      </c>
      <c r="AQ153" s="8">
        <v>5573.4</v>
      </c>
      <c r="AR153" s="4"/>
      <c r="AS153" s="8"/>
      <c r="AT153" s="7"/>
      <c r="AU153" s="7"/>
      <c r="AV153" s="4">
        <v>124</v>
      </c>
      <c r="AW153" s="8">
        <v>5573.4</v>
      </c>
      <c r="AX153" s="4"/>
      <c r="AY153" s="8"/>
      <c r="AZ153" s="7"/>
      <c r="BA153" s="7"/>
      <c r="BB153" s="7">
        <v>1</v>
      </c>
      <c r="BC153" s="4">
        <v>124</v>
      </c>
      <c r="BD153" s="8">
        <v>5573.4</v>
      </c>
      <c r="BE153" s="4"/>
      <c r="BF153" s="8"/>
      <c r="BG153" s="7"/>
      <c r="BH153" s="7"/>
      <c r="BI153" s="7">
        <v>1</v>
      </c>
      <c r="BJ153" s="4">
        <v>124</v>
      </c>
      <c r="BK153" s="8">
        <v>5573.4</v>
      </c>
      <c r="BL153" s="2" t="s">
        <v>2194</v>
      </c>
      <c r="BM153" s="7">
        <v>1</v>
      </c>
      <c r="BN153" s="7">
        <v>1</v>
      </c>
      <c r="BO153" s="4">
        <v>1</v>
      </c>
      <c r="BP153" s="8">
        <v>46.54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924</v>
      </c>
      <c r="BY153" s="2" t="s">
        <v>143</v>
      </c>
      <c r="BZ153" s="2" t="s">
        <v>132</v>
      </c>
      <c r="CA153" s="4">
        <v>56</v>
      </c>
      <c r="CB153" s="8">
        <v>2277.44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1510</v>
      </c>
      <c r="CJ153" s="2" t="s">
        <v>646</v>
      </c>
      <c r="CK153" s="2" t="s">
        <v>143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141</v>
      </c>
      <c r="CT153" s="2" t="s">
        <v>129</v>
      </c>
      <c r="CU153" s="2" t="s">
        <v>922</v>
      </c>
      <c r="CV153" s="2" t="s">
        <v>132</v>
      </c>
      <c r="CW153" s="2" t="s">
        <v>143</v>
      </c>
      <c r="CX153" s="2" t="s">
        <v>132</v>
      </c>
      <c r="CY153" s="4">
        <v>27</v>
      </c>
      <c r="CZ153" s="8">
        <v>1335.51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670</v>
      </c>
      <c r="DH153" s="2" t="s">
        <v>646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817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>
        <v>8</v>
      </c>
      <c r="DX153" s="8">
        <v>447.92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670</v>
      </c>
      <c r="EF153" s="2" t="s">
        <v>357</v>
      </c>
      <c r="EG153" s="2" t="s">
        <v>143</v>
      </c>
      <c r="EH153" s="2" t="s">
        <v>132</v>
      </c>
      <c r="EI153" s="4">
        <v>15</v>
      </c>
      <c r="EJ153" s="8">
        <v>701.1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952</v>
      </c>
      <c r="ER153" s="2" t="s">
        <v>975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670</v>
      </c>
      <c r="FD153" s="2" t="s">
        <v>132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164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>
        <v>12</v>
      </c>
      <c r="FT153" s="8">
        <v>535.44</v>
      </c>
      <c r="FU153" s="4"/>
      <c r="FV153" s="8"/>
      <c r="FW153" s="7"/>
      <c r="FX153" s="7"/>
      <c r="FY153" s="2" t="s">
        <v>141</v>
      </c>
      <c r="FZ153" s="2" t="s">
        <v>129</v>
      </c>
      <c r="GA153" s="2" t="s">
        <v>954</v>
      </c>
      <c r="GB153" s="2" t="s">
        <v>1098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164</v>
      </c>
      <c r="GL153" s="2" t="s">
        <v>129</v>
      </c>
      <c r="GM153" s="2" t="s">
        <v>132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172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>
        <v>5</v>
      </c>
      <c r="HD153" s="8">
        <v>229.45</v>
      </c>
      <c r="HE153" s="4"/>
      <c r="HF153" s="8"/>
      <c r="HG153" s="7"/>
      <c r="HH153" s="7"/>
      <c r="HI153" s="2" t="s">
        <v>141</v>
      </c>
      <c r="HJ153" s="2" t="s">
        <v>129</v>
      </c>
      <c r="HK153" s="2" t="s">
        <v>923</v>
      </c>
      <c r="HL153" s="2" t="s">
        <v>2195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165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172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167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956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165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172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172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165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129</v>
      </c>
      <c r="PG153" s="2" t="s">
        <v>132</v>
      </c>
      <c r="PH153" s="2" t="s">
        <v>132</v>
      </c>
      <c r="PI153" s="2" t="s">
        <v>143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172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172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172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178</v>
      </c>
      <c r="RG153" s="4"/>
      <c r="RH153" s="8"/>
      <c r="RI153" s="4"/>
      <c r="RJ153" s="8"/>
      <c r="RK153" s="7"/>
      <c r="RL153" s="7"/>
      <c r="RM153" s="2" t="s">
        <v>172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132</v>
      </c>
    </row>
    <row r="154">
      <c r="A154" s="2" t="s">
        <v>2196</v>
      </c>
      <c r="B154" s="2" t="s">
        <v>121</v>
      </c>
      <c r="C154" s="2" t="s">
        <v>122</v>
      </c>
      <c r="D154" s="2" t="s">
        <v>2150</v>
      </c>
      <c r="E154" s="2" t="s">
        <v>2191</v>
      </c>
      <c r="F154" s="2" t="s">
        <v>2197</v>
      </c>
      <c r="G154" s="2" t="s">
        <v>2197</v>
      </c>
      <c r="H154" s="2" t="s">
        <v>2197</v>
      </c>
      <c r="I154" s="2" t="s">
        <v>2198</v>
      </c>
      <c r="J154" s="2" t="s">
        <v>2199</v>
      </c>
      <c r="K154" s="2" t="s">
        <v>945</v>
      </c>
      <c r="L154" s="3">
        <v>40.47</v>
      </c>
      <c r="M154" s="3">
        <v>42.49</v>
      </c>
      <c r="N154" s="3">
        <v>84.99</v>
      </c>
      <c r="O154" s="2" t="s">
        <v>129</v>
      </c>
      <c r="P154" s="2" t="s">
        <v>347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395</v>
      </c>
      <c r="V154" s="2" t="s">
        <v>914</v>
      </c>
      <c r="W154" s="2" t="s">
        <v>946</v>
      </c>
      <c r="X154" s="2" t="s">
        <v>132</v>
      </c>
      <c r="Y154" s="2" t="s">
        <v>739</v>
      </c>
      <c r="Z154" s="4">
        <v>120</v>
      </c>
      <c r="AA154" s="4">
        <f>=ROUNDDOWN(23.0769230769231,0)</f>
      </c>
      <c r="AB154" s="5">
        <v>5.2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34</v>
      </c>
      <c r="AQ154" s="8">
        <v>1737.09</v>
      </c>
      <c r="AR154" s="4"/>
      <c r="AS154" s="8"/>
      <c r="AT154" s="7"/>
      <c r="AU154" s="7"/>
      <c r="AV154" s="4">
        <v>34</v>
      </c>
      <c r="AW154" s="8">
        <v>1737.09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1</v>
      </c>
      <c r="BC154" s="4">
        <v>34</v>
      </c>
      <c r="BD154" s="8">
        <v>1737.09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1</v>
      </c>
      <c r="BJ154" s="4">
        <v>34</v>
      </c>
      <c r="BK154" s="8">
        <v>1737.09</v>
      </c>
      <c r="BL154" s="2" t="s">
        <v>2200</v>
      </c>
      <c r="BM154" s="7">
        <v>1</v>
      </c>
      <c r="BN154" s="7">
        <v>1</v>
      </c>
      <c r="BO154" s="4">
        <v>6</v>
      </c>
      <c r="BP154" s="8">
        <v>279.24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1359</v>
      </c>
      <c r="BY154" s="2" t="s">
        <v>143</v>
      </c>
      <c r="BZ154" s="2" t="s">
        <v>132</v>
      </c>
      <c r="CA154" s="4">
        <v>4</v>
      </c>
      <c r="CB154" s="8">
        <v>153.01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2201</v>
      </c>
      <c r="CJ154" s="2" t="s">
        <v>2202</v>
      </c>
      <c r="CK154" s="2" t="s">
        <v>143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141</v>
      </c>
      <c r="CT154" s="2" t="s">
        <v>129</v>
      </c>
      <c r="CU154" s="2" t="s">
        <v>922</v>
      </c>
      <c r="CV154" s="2" t="s">
        <v>132</v>
      </c>
      <c r="CW154" s="2" t="s">
        <v>143</v>
      </c>
      <c r="CX154" s="2" t="s">
        <v>132</v>
      </c>
      <c r="CY154" s="4">
        <v>5</v>
      </c>
      <c r="CZ154" s="8">
        <v>261.33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739</v>
      </c>
      <c r="DH154" s="2" t="s">
        <v>2203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817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>
        <v>9</v>
      </c>
      <c r="DX154" s="8">
        <v>503.91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356</v>
      </c>
      <c r="EF154" s="2" t="s">
        <v>2204</v>
      </c>
      <c r="EG154" s="2" t="s">
        <v>143</v>
      </c>
      <c r="EH154" s="2" t="s">
        <v>132</v>
      </c>
      <c r="EI154" s="4">
        <v>4</v>
      </c>
      <c r="EJ154" s="8">
        <v>219.96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497</v>
      </c>
      <c r="ER154" s="2" t="s">
        <v>2205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739</v>
      </c>
      <c r="FD154" s="2" t="s">
        <v>949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164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>
        <v>2</v>
      </c>
      <c r="FT154" s="8">
        <v>104.98</v>
      </c>
      <c r="FU154" s="4"/>
      <c r="FV154" s="8"/>
      <c r="FW154" s="7"/>
      <c r="FX154" s="7"/>
      <c r="FY154" s="2" t="s">
        <v>141</v>
      </c>
      <c r="FZ154" s="2" t="s">
        <v>129</v>
      </c>
      <c r="GA154" s="2" t="s">
        <v>368</v>
      </c>
      <c r="GB154" s="2" t="s">
        <v>755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164</v>
      </c>
      <c r="GL154" s="2" t="s">
        <v>129</v>
      </c>
      <c r="GM154" s="2" t="s">
        <v>132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172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141</v>
      </c>
      <c r="HJ154" s="2" t="s">
        <v>129</v>
      </c>
      <c r="HK154" s="2" t="s">
        <v>1218</v>
      </c>
      <c r="HL154" s="2" t="s">
        <v>1214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129</v>
      </c>
      <c r="HW154" s="2" t="s">
        <v>132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165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>
        <v>3</v>
      </c>
      <c r="IN154" s="8">
        <v>137.67</v>
      </c>
      <c r="IO154" s="4"/>
      <c r="IP154" s="8"/>
      <c r="IQ154" s="7"/>
      <c r="IR154" s="7"/>
      <c r="IS154" s="2" t="s">
        <v>141</v>
      </c>
      <c r="IT154" s="2" t="s">
        <v>129</v>
      </c>
      <c r="IU154" s="2" t="s">
        <v>2206</v>
      </c>
      <c r="IV154" s="2" t="s">
        <v>2207</v>
      </c>
      <c r="IW154" s="2" t="s">
        <v>143</v>
      </c>
      <c r="IX154" s="2" t="s">
        <v>132</v>
      </c>
      <c r="IY154" s="4">
        <v>1</v>
      </c>
      <c r="IZ154" s="8">
        <v>76.99</v>
      </c>
      <c r="JA154" s="4"/>
      <c r="JB154" s="8"/>
      <c r="JC154" s="7"/>
      <c r="JD154" s="7"/>
      <c r="JE154" s="2" t="s">
        <v>141</v>
      </c>
      <c r="JF154" s="2" t="s">
        <v>129</v>
      </c>
      <c r="JG154" s="2" t="s">
        <v>167</v>
      </c>
      <c r="JH154" s="2" t="s">
        <v>1912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940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165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172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165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129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172</v>
      </c>
      <c r="PR154" s="2" t="s">
        <v>129</v>
      </c>
      <c r="PS154" s="2" t="s">
        <v>132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172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172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178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176</v>
      </c>
      <c r="RO154" s="2" t="s">
        <v>2208</v>
      </c>
      <c r="RP154" s="2" t="s">
        <v>132</v>
      </c>
      <c r="RQ154" s="2" t="s">
        <v>143</v>
      </c>
      <c r="RR154" s="2" t="s">
        <v>132</v>
      </c>
    </row>
    <row r="155">
      <c r="A155" s="2" t="s">
        <v>2209</v>
      </c>
      <c r="B155" s="2" t="s">
        <v>121</v>
      </c>
      <c r="C155" s="2" t="s">
        <v>122</v>
      </c>
      <c r="D155" s="2" t="s">
        <v>2150</v>
      </c>
      <c r="E155" s="2" t="s">
        <v>2191</v>
      </c>
      <c r="F155" s="2" t="s">
        <v>2197</v>
      </c>
      <c r="G155" s="2" t="s">
        <v>2197</v>
      </c>
      <c r="H155" s="2" t="s">
        <v>2197</v>
      </c>
      <c r="I155" s="2" t="s">
        <v>2198</v>
      </c>
      <c r="J155" s="2" t="s">
        <v>2210</v>
      </c>
      <c r="K155" s="2" t="s">
        <v>945</v>
      </c>
      <c r="L155" s="3">
        <v>47.62</v>
      </c>
      <c r="M155" s="3">
        <v>50</v>
      </c>
      <c r="N155" s="3">
        <v>99.99</v>
      </c>
      <c r="O155" s="2" t="s">
        <v>129</v>
      </c>
      <c r="P155" s="2" t="s">
        <v>921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395</v>
      </c>
      <c r="V155" s="2" t="s">
        <v>914</v>
      </c>
      <c r="W155" s="2" t="s">
        <v>946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2211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172</v>
      </c>
      <c r="BV155" s="2" t="s">
        <v>129</v>
      </c>
      <c r="BW155" s="2" t="s">
        <v>132</v>
      </c>
      <c r="BX155" s="2" t="s">
        <v>132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172</v>
      </c>
      <c r="CH155" s="2" t="s">
        <v>129</v>
      </c>
      <c r="CI155" s="2" t="s">
        <v>132</v>
      </c>
      <c r="CJ155" s="2" t="s">
        <v>132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172</v>
      </c>
      <c r="CT155" s="2" t="s">
        <v>129</v>
      </c>
      <c r="CU155" s="2" t="s">
        <v>132</v>
      </c>
      <c r="CV155" s="2" t="s">
        <v>132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141</v>
      </c>
      <c r="DF155" s="2" t="s">
        <v>129</v>
      </c>
      <c r="DG155" s="2" t="s">
        <v>132</v>
      </c>
      <c r="DH155" s="2" t="s">
        <v>132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172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172</v>
      </c>
      <c r="ED155" s="2" t="s">
        <v>129</v>
      </c>
      <c r="EE155" s="2" t="s">
        <v>132</v>
      </c>
      <c r="EF155" s="2" t="s">
        <v>132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172</v>
      </c>
      <c r="EP155" s="2" t="s">
        <v>129</v>
      </c>
      <c r="EQ155" s="2" t="s">
        <v>132</v>
      </c>
      <c r="ER155" s="2" t="s">
        <v>132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172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172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172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172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164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172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172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172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141</v>
      </c>
      <c r="JF155" s="2" t="s">
        <v>129</v>
      </c>
      <c r="JG155" s="2" t="s">
        <v>132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172</v>
      </c>
      <c r="JR155" s="2" t="s">
        <v>129</v>
      </c>
      <c r="JS155" s="2" t="s">
        <v>132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175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172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172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172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129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172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2212</v>
      </c>
      <c r="B156" s="2" t="s">
        <v>121</v>
      </c>
      <c r="C156" s="2" t="s">
        <v>122</v>
      </c>
      <c r="D156" s="2" t="s">
        <v>2150</v>
      </c>
      <c r="E156" s="2" t="s">
        <v>2191</v>
      </c>
      <c r="F156" s="2" t="s">
        <v>2213</v>
      </c>
      <c r="G156" s="2" t="s">
        <v>2213</v>
      </c>
      <c r="H156" s="2" t="s">
        <v>2213</v>
      </c>
      <c r="I156" s="2" t="s">
        <v>2214</v>
      </c>
      <c r="J156" s="2" t="s">
        <v>127</v>
      </c>
      <c r="K156" s="2" t="s">
        <v>945</v>
      </c>
      <c r="L156" s="3">
        <v>71.42</v>
      </c>
      <c r="M156" s="3">
        <v>75</v>
      </c>
      <c r="N156" s="3">
        <v>149.99</v>
      </c>
      <c r="O156" s="2" t="s">
        <v>129</v>
      </c>
      <c r="P156" s="2" t="s">
        <v>921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395</v>
      </c>
      <c r="V156" s="2" t="s">
        <v>914</v>
      </c>
      <c r="W156" s="2" t="s">
        <v>946</v>
      </c>
      <c r="X156" s="2" t="s">
        <v>946</v>
      </c>
      <c r="Y156" s="2" t="s">
        <v>2117</v>
      </c>
      <c r="Z156" s="4">
        <v>95</v>
      </c>
      <c r="AA156" s="4">
        <f>=ROUNDDOWN(47.5,0)</f>
      </c>
      <c r="AB156" s="5">
        <v>2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</v>
      </c>
      <c r="AQ156" s="8">
        <v>99.99</v>
      </c>
      <c r="AR156" s="4"/>
      <c r="AS156" s="8"/>
      <c r="AT156" s="7"/>
      <c r="AU156" s="7"/>
      <c r="AV156" s="4">
        <v>1</v>
      </c>
      <c r="AW156" s="8">
        <v>99.99</v>
      </c>
      <c r="AX156" s="4"/>
      <c r="AY156" s="8"/>
      <c r="AZ156" s="7"/>
      <c r="BA156" s="7"/>
      <c r="BB156" s="7">
        <v>1</v>
      </c>
      <c r="BC156" s="4">
        <v>1</v>
      </c>
      <c r="BD156" s="8">
        <v>99.99</v>
      </c>
      <c r="BE156" s="4"/>
      <c r="BF156" s="8"/>
      <c r="BG156" s="7"/>
      <c r="BH156" s="7"/>
      <c r="BI156" s="7">
        <v>1</v>
      </c>
      <c r="BJ156" s="4">
        <v>1</v>
      </c>
      <c r="BK156" s="8">
        <v>99.99</v>
      </c>
      <c r="BL156" s="2" t="s">
        <v>19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132</v>
      </c>
      <c r="BY156" s="2" t="s">
        <v>143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939</v>
      </c>
      <c r="CJ156" s="2" t="s">
        <v>132</v>
      </c>
      <c r="CK156" s="2" t="s">
        <v>143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141</v>
      </c>
      <c r="CT156" s="2" t="s">
        <v>129</v>
      </c>
      <c r="CU156" s="2" t="s">
        <v>922</v>
      </c>
      <c r="CV156" s="2" t="s">
        <v>132</v>
      </c>
      <c r="CW156" s="2" t="s">
        <v>143</v>
      </c>
      <c r="CX156" s="2" t="s">
        <v>132</v>
      </c>
      <c r="CY156" s="4">
        <v>1</v>
      </c>
      <c r="CZ156" s="8">
        <v>99.99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405</v>
      </c>
      <c r="DH156" s="2" t="s">
        <v>2215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817</v>
      </c>
      <c r="DR156" s="2" t="s">
        <v>129</v>
      </c>
      <c r="DS156" s="2" t="s">
        <v>132</v>
      </c>
      <c r="DT156" s="2" t="s">
        <v>132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926</v>
      </c>
      <c r="EF156" s="2" t="s">
        <v>132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271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405</v>
      </c>
      <c r="FD156" s="2" t="s">
        <v>132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172</v>
      </c>
      <c r="FN156" s="2" t="s">
        <v>129</v>
      </c>
      <c r="FO156" s="2" t="s">
        <v>132</v>
      </c>
      <c r="FP156" s="2" t="s">
        <v>132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165</v>
      </c>
      <c r="FZ156" s="2" t="s">
        <v>129</v>
      </c>
      <c r="GA156" s="2" t="s">
        <v>132</v>
      </c>
      <c r="GB156" s="2" t="s">
        <v>132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164</v>
      </c>
      <c r="GL156" s="2" t="s">
        <v>129</v>
      </c>
      <c r="GM156" s="2" t="s">
        <v>132</v>
      </c>
      <c r="GN156" s="2" t="s">
        <v>132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172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141</v>
      </c>
      <c r="HJ156" s="2" t="s">
        <v>129</v>
      </c>
      <c r="HK156" s="2" t="s">
        <v>2195</v>
      </c>
      <c r="HL156" s="2" t="s">
        <v>132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172</v>
      </c>
      <c r="HV156" s="2" t="s">
        <v>129</v>
      </c>
      <c r="HW156" s="2" t="s">
        <v>132</v>
      </c>
      <c r="HX156" s="2" t="s">
        <v>132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165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172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405</v>
      </c>
      <c r="JH156" s="2" t="s">
        <v>132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165</v>
      </c>
      <c r="JR156" s="2" t="s">
        <v>129</v>
      </c>
      <c r="JS156" s="2" t="s">
        <v>132</v>
      </c>
      <c r="JT156" s="2" t="s">
        <v>132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175</v>
      </c>
      <c r="KD156" s="2" t="s">
        <v>129</v>
      </c>
      <c r="KE156" s="2" t="s">
        <v>132</v>
      </c>
      <c r="KF156" s="2" t="s">
        <v>132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172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129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165</v>
      </c>
      <c r="PF156" s="2" t="s">
        <v>129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172</v>
      </c>
      <c r="QD156" s="2" t="s">
        <v>129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172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172</v>
      </c>
      <c r="RN156" s="2" t="s">
        <v>129</v>
      </c>
      <c r="RO156" s="2" t="s">
        <v>132</v>
      </c>
      <c r="RP156" s="2" t="s">
        <v>132</v>
      </c>
      <c r="RQ156" s="2" t="s">
        <v>143</v>
      </c>
      <c r="RR156" s="2" t="s">
        <v>132</v>
      </c>
    </row>
    <row r="157">
      <c r="A157" s="2" t="s">
        <v>2216</v>
      </c>
      <c r="B157" s="2" t="s">
        <v>121</v>
      </c>
      <c r="C157" s="2" t="s">
        <v>122</v>
      </c>
      <c r="D157" s="2" t="s">
        <v>2150</v>
      </c>
      <c r="E157" s="2" t="s">
        <v>2191</v>
      </c>
      <c r="F157" s="2" t="s">
        <v>2217</v>
      </c>
      <c r="G157" s="2" t="s">
        <v>2217</v>
      </c>
      <c r="H157" s="2" t="s">
        <v>2217</v>
      </c>
      <c r="I157" s="2" t="s">
        <v>2218</v>
      </c>
      <c r="J157" s="2" t="s">
        <v>127</v>
      </c>
      <c r="K157" s="2" t="s">
        <v>945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921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395</v>
      </c>
      <c r="V157" s="2" t="s">
        <v>914</v>
      </c>
      <c r="W157" s="2" t="s">
        <v>946</v>
      </c>
      <c r="X157" s="2" t="s">
        <v>888</v>
      </c>
      <c r="Y157" s="2" t="s">
        <v>185</v>
      </c>
      <c r="Z157" s="4">
        <v>100</v>
      </c>
      <c r="AA157" s="4">
        <f>=ROUNDDOWN({0},0)</f>
      </c>
      <c r="AB157" s="5"/>
      <c r="AC157" s="2" t="s">
        <v>132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165</v>
      </c>
      <c r="BV157" s="2" t="s">
        <v>129</v>
      </c>
      <c r="BW157" s="2" t="s">
        <v>132</v>
      </c>
      <c r="BX157" s="2" t="s">
        <v>132</v>
      </c>
      <c r="BY157" s="2" t="s">
        <v>143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165</v>
      </c>
      <c r="CH157" s="2" t="s">
        <v>129</v>
      </c>
      <c r="CI157" s="2" t="s">
        <v>132</v>
      </c>
      <c r="CJ157" s="2" t="s">
        <v>132</v>
      </c>
      <c r="CK157" s="2" t="s">
        <v>143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2219</v>
      </c>
      <c r="CV157" s="2" t="s">
        <v>132</v>
      </c>
      <c r="CW157" s="2" t="s">
        <v>143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141</v>
      </c>
      <c r="DF157" s="2" t="s">
        <v>129</v>
      </c>
      <c r="DG157" s="2" t="s">
        <v>2219</v>
      </c>
      <c r="DH157" s="2" t="s">
        <v>132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172</v>
      </c>
      <c r="DR157" s="2" t="s">
        <v>129</v>
      </c>
      <c r="DS157" s="2" t="s">
        <v>132</v>
      </c>
      <c r="DT157" s="2" t="s">
        <v>132</v>
      </c>
      <c r="DU157" s="2" t="s">
        <v>143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141</v>
      </c>
      <c r="ED157" s="2" t="s">
        <v>129</v>
      </c>
      <c r="EE157" s="2" t="s">
        <v>2219</v>
      </c>
      <c r="EF157" s="2" t="s">
        <v>132</v>
      </c>
      <c r="EG157" s="2" t="s">
        <v>143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165</v>
      </c>
      <c r="EP157" s="2" t="s">
        <v>129</v>
      </c>
      <c r="EQ157" s="2" t="s">
        <v>132</v>
      </c>
      <c r="ER157" s="2" t="s">
        <v>132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129</v>
      </c>
      <c r="FC157" s="2" t="s">
        <v>2219</v>
      </c>
      <c r="FD157" s="2" t="s">
        <v>132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172</v>
      </c>
      <c r="FN157" s="2" t="s">
        <v>129</v>
      </c>
      <c r="FO157" s="2" t="s">
        <v>132</v>
      </c>
      <c r="FP157" s="2" t="s">
        <v>132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165</v>
      </c>
      <c r="FZ157" s="2" t="s">
        <v>129</v>
      </c>
      <c r="GA157" s="2" t="s">
        <v>132</v>
      </c>
      <c r="GB157" s="2" t="s">
        <v>132</v>
      </c>
      <c r="GC157" s="2" t="s">
        <v>143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164</v>
      </c>
      <c r="GL157" s="2" t="s">
        <v>129</v>
      </c>
      <c r="GM157" s="2" t="s">
        <v>132</v>
      </c>
      <c r="GN157" s="2" t="s">
        <v>132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172</v>
      </c>
      <c r="GX157" s="2" t="s">
        <v>129</v>
      </c>
      <c r="GY157" s="2" t="s">
        <v>132</v>
      </c>
      <c r="GZ157" s="2" t="s">
        <v>132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164</v>
      </c>
      <c r="HJ157" s="2" t="s">
        <v>129</v>
      </c>
      <c r="HK157" s="2" t="s">
        <v>132</v>
      </c>
      <c r="HL157" s="2" t="s">
        <v>132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172</v>
      </c>
      <c r="HV157" s="2" t="s">
        <v>129</v>
      </c>
      <c r="HW157" s="2" t="s">
        <v>132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165</v>
      </c>
      <c r="IH157" s="2" t="s">
        <v>129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172</v>
      </c>
      <c r="IT157" s="2" t="s">
        <v>129</v>
      </c>
      <c r="IU157" s="2" t="s">
        <v>132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141</v>
      </c>
      <c r="JF157" s="2" t="s">
        <v>129</v>
      </c>
      <c r="JG157" s="2" t="s">
        <v>2219</v>
      </c>
      <c r="JH157" s="2" t="s">
        <v>132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165</v>
      </c>
      <c r="JR157" s="2" t="s">
        <v>129</v>
      </c>
      <c r="JS157" s="2" t="s">
        <v>132</v>
      </c>
      <c r="JT157" s="2" t="s">
        <v>132</v>
      </c>
      <c r="JU157" s="2" t="s">
        <v>143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175</v>
      </c>
      <c r="KD157" s="2" t="s">
        <v>129</v>
      </c>
      <c r="KE157" s="2" t="s">
        <v>132</v>
      </c>
      <c r="KF157" s="2" t="s">
        <v>132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172</v>
      </c>
      <c r="KP157" s="2" t="s">
        <v>129</v>
      </c>
      <c r="KQ157" s="2" t="s">
        <v>132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129</v>
      </c>
      <c r="LO157" s="2" t="s">
        <v>132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172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129</v>
      </c>
      <c r="MY157" s="2" t="s">
        <v>132</v>
      </c>
      <c r="MZ157" s="2" t="s">
        <v>132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129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165</v>
      </c>
      <c r="PF157" s="2" t="s">
        <v>129</v>
      </c>
      <c r="PG157" s="2" t="s">
        <v>132</v>
      </c>
      <c r="PH157" s="2" t="s">
        <v>132</v>
      </c>
      <c r="PI157" s="2" t="s">
        <v>143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172</v>
      </c>
      <c r="PR157" s="2" t="s">
        <v>129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172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172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172</v>
      </c>
      <c r="RN157" s="2" t="s">
        <v>129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2220</v>
      </c>
      <c r="B158" s="2" t="s">
        <v>121</v>
      </c>
      <c r="C158" s="2" t="s">
        <v>122</v>
      </c>
      <c r="D158" s="2" t="s">
        <v>2150</v>
      </c>
      <c r="E158" s="2" t="s">
        <v>2191</v>
      </c>
      <c r="F158" s="2" t="s">
        <v>2221</v>
      </c>
      <c r="G158" s="2" t="s">
        <v>2221</v>
      </c>
      <c r="H158" s="2" t="s">
        <v>2221</v>
      </c>
      <c r="I158" s="2" t="s">
        <v>2222</v>
      </c>
      <c r="J158" s="2" t="s">
        <v>127</v>
      </c>
      <c r="K158" s="2" t="s">
        <v>945</v>
      </c>
      <c r="L158" s="3">
        <v>76.9</v>
      </c>
      <c r="M158" s="3">
        <v>80.74</v>
      </c>
      <c r="N158" s="3">
        <v>161.49</v>
      </c>
      <c r="O158" s="2" t="s">
        <v>129</v>
      </c>
      <c r="P158" s="2" t="s">
        <v>218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395</v>
      </c>
      <c r="V158" s="2" t="s">
        <v>914</v>
      </c>
      <c r="W158" s="2" t="s">
        <v>946</v>
      </c>
      <c r="X158" s="2" t="s">
        <v>888</v>
      </c>
      <c r="Y158" s="2" t="s">
        <v>947</v>
      </c>
      <c r="Z158" s="4">
        <v>98</v>
      </c>
      <c r="AA158" s="4">
        <f>=ROUNDDOWN(14,0)</f>
      </c>
      <c r="AB158" s="5">
        <v>7</v>
      </c>
      <c r="AC158" s="2" t="s">
        <v>139</v>
      </c>
      <c r="AD158" s="4">
        <v>120</v>
      </c>
      <c r="AE158" s="4">
        <v>120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164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141</v>
      </c>
      <c r="CH158" s="2" t="s">
        <v>129</v>
      </c>
      <c r="CI158" s="2" t="s">
        <v>1510</v>
      </c>
      <c r="CJ158" s="2" t="s">
        <v>772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2223</v>
      </c>
      <c r="CV158" s="2" t="s">
        <v>132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141</v>
      </c>
      <c r="DF158" s="2" t="s">
        <v>129</v>
      </c>
      <c r="DG158" s="2" t="s">
        <v>670</v>
      </c>
      <c r="DH158" s="2" t="s">
        <v>2224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172</v>
      </c>
      <c r="DR158" s="2" t="s">
        <v>129</v>
      </c>
      <c r="DS158" s="2" t="s">
        <v>132</v>
      </c>
      <c r="DT158" s="2" t="s">
        <v>132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141</v>
      </c>
      <c r="ED158" s="2" t="s">
        <v>129</v>
      </c>
      <c r="EE158" s="2" t="s">
        <v>753</v>
      </c>
      <c r="EF158" s="2" t="s">
        <v>975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141</v>
      </c>
      <c r="EP158" s="2" t="s">
        <v>129</v>
      </c>
      <c r="EQ158" s="2" t="s">
        <v>952</v>
      </c>
      <c r="ER158" s="2" t="s">
        <v>853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670</v>
      </c>
      <c r="FD158" s="2" t="s">
        <v>2207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164</v>
      </c>
      <c r="FN158" s="2" t="s">
        <v>129</v>
      </c>
      <c r="FO158" s="2" t="s">
        <v>132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141</v>
      </c>
      <c r="FZ158" s="2" t="s">
        <v>129</v>
      </c>
      <c r="GA158" s="2" t="s">
        <v>954</v>
      </c>
      <c r="GB158" s="2" t="s">
        <v>1670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164</v>
      </c>
      <c r="GL158" s="2" t="s">
        <v>129</v>
      </c>
      <c r="GM158" s="2" t="s">
        <v>132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172</v>
      </c>
      <c r="GX158" s="2" t="s">
        <v>129</v>
      </c>
      <c r="GY158" s="2" t="s">
        <v>132</v>
      </c>
      <c r="GZ158" s="2" t="s">
        <v>132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129</v>
      </c>
      <c r="HK158" s="2" t="s">
        <v>2223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129</v>
      </c>
      <c r="HW158" s="2" t="s">
        <v>132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165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141</v>
      </c>
      <c r="IT158" s="2" t="s">
        <v>129</v>
      </c>
      <c r="IU158" s="2" t="s">
        <v>2223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167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956</v>
      </c>
      <c r="JT158" s="2" t="s">
        <v>1431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165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172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164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132</v>
      </c>
      <c r="LZ158" s="2" t="s">
        <v>132</v>
      </c>
      <c r="MA158" s="2" t="s">
        <v>132</v>
      </c>
      <c r="MB158" s="2" t="s">
        <v>132</v>
      </c>
      <c r="MC158" s="2" t="s">
        <v>132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165</v>
      </c>
      <c r="ML158" s="2" t="s">
        <v>129</v>
      </c>
      <c r="MM158" s="2" t="s">
        <v>132</v>
      </c>
      <c r="MN158" s="2" t="s">
        <v>132</v>
      </c>
      <c r="MO158" s="2" t="s">
        <v>143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172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165</v>
      </c>
      <c r="PF158" s="2" t="s">
        <v>129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172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172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178</v>
      </c>
      <c r="RG158" s="4"/>
      <c r="RH158" s="8"/>
      <c r="RI158" s="4"/>
      <c r="RJ158" s="8"/>
      <c r="RK158" s="7"/>
      <c r="RL158" s="7"/>
      <c r="RM158" s="2" t="s">
        <v>172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132</v>
      </c>
    </row>
    <row r="159">
      <c r="A159" s="2" t="s">
        <v>2225</v>
      </c>
      <c r="B159" s="2" t="s">
        <v>121</v>
      </c>
      <c r="C159" s="2" t="s">
        <v>122</v>
      </c>
      <c r="D159" s="2" t="s">
        <v>2150</v>
      </c>
      <c r="E159" s="2" t="s">
        <v>2191</v>
      </c>
      <c r="F159" s="2" t="s">
        <v>1012</v>
      </c>
      <c r="G159" s="2" t="s">
        <v>1012</v>
      </c>
      <c r="H159" s="2" t="s">
        <v>1012</v>
      </c>
      <c r="I159" s="2" t="s">
        <v>2226</v>
      </c>
      <c r="J159" s="2" t="s">
        <v>127</v>
      </c>
      <c r="K159" s="2" t="s">
        <v>1012</v>
      </c>
      <c r="L159" s="3">
        <v>71.42</v>
      </c>
      <c r="M159" s="3">
        <v>74.99</v>
      </c>
      <c r="N159" s="3">
        <v>149.99</v>
      </c>
      <c r="O159" s="2" t="s">
        <v>129</v>
      </c>
      <c r="P159" s="2" t="s">
        <v>1012</v>
      </c>
      <c r="Q159" s="2" t="s">
        <v>131</v>
      </c>
      <c r="R159" s="2" t="s">
        <v>19</v>
      </c>
      <c r="S159" s="2" t="s">
        <v>132</v>
      </c>
      <c r="T159" s="2" t="s">
        <v>132</v>
      </c>
      <c r="U159" s="2" t="s">
        <v>395</v>
      </c>
      <c r="V159" s="2" t="s">
        <v>914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141</v>
      </c>
      <c r="DF159" s="2" t="s">
        <v>129</v>
      </c>
      <c r="DG159" s="2" t="s">
        <v>132</v>
      </c>
      <c r="DH159" s="2" t="s">
        <v>132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2227</v>
      </c>
      <c r="B160" s="2" t="s">
        <v>121</v>
      </c>
      <c r="C160" s="2" t="s">
        <v>122</v>
      </c>
      <c r="D160" s="2" t="s">
        <v>2150</v>
      </c>
      <c r="E160" s="2" t="s">
        <v>2191</v>
      </c>
      <c r="F160" s="2" t="s">
        <v>1012</v>
      </c>
      <c r="G160" s="2" t="s">
        <v>1012</v>
      </c>
      <c r="H160" s="2" t="s">
        <v>1012</v>
      </c>
      <c r="I160" s="2" t="s">
        <v>2228</v>
      </c>
      <c r="J160" s="2" t="s">
        <v>127</v>
      </c>
      <c r="K160" s="2" t="s">
        <v>1012</v>
      </c>
      <c r="L160" s="3">
        <v>61.9</v>
      </c>
      <c r="M160" s="3">
        <v>65</v>
      </c>
      <c r="N160" s="3">
        <v>129.99</v>
      </c>
      <c r="O160" s="2" t="s">
        <v>129</v>
      </c>
      <c r="P160" s="2" t="s">
        <v>1012</v>
      </c>
      <c r="Q160" s="2" t="s">
        <v>131</v>
      </c>
      <c r="R160" s="2" t="s">
        <v>19</v>
      </c>
      <c r="S160" s="2" t="s">
        <v>132</v>
      </c>
      <c r="T160" s="2" t="s">
        <v>132</v>
      </c>
      <c r="U160" s="2" t="s">
        <v>395</v>
      </c>
      <c r="V160" s="2" t="s">
        <v>914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141</v>
      </c>
      <c r="DF160" s="2" t="s">
        <v>129</v>
      </c>
      <c r="DG160" s="2" t="s">
        <v>132</v>
      </c>
      <c r="DH160" s="2" t="s">
        <v>132</v>
      </c>
      <c r="DI160" s="2" t="s">
        <v>143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2229</v>
      </c>
      <c r="B161" s="2" t="s">
        <v>121</v>
      </c>
      <c r="C161" s="2" t="s">
        <v>122</v>
      </c>
      <c r="D161" s="2" t="s">
        <v>2230</v>
      </c>
      <c r="E161" s="2" t="s">
        <v>2231</v>
      </c>
      <c r="F161" s="2" t="s">
        <v>2232</v>
      </c>
      <c r="G161" s="2" t="s">
        <v>2232</v>
      </c>
      <c r="H161" s="2" t="s">
        <v>2232</v>
      </c>
      <c r="I161" s="2" t="s">
        <v>2233</v>
      </c>
      <c r="J161" s="2" t="s">
        <v>127</v>
      </c>
      <c r="K161" s="2" t="s">
        <v>2234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218</v>
      </c>
      <c r="Q161" s="2" t="s">
        <v>131</v>
      </c>
      <c r="R161" s="2" t="s">
        <v>132</v>
      </c>
      <c r="S161" s="2" t="s">
        <v>2235</v>
      </c>
      <c r="T161" s="2" t="s">
        <v>132</v>
      </c>
      <c r="U161" s="2" t="s">
        <v>395</v>
      </c>
      <c r="V161" s="2" t="s">
        <v>2187</v>
      </c>
      <c r="W161" s="2" t="s">
        <v>245</v>
      </c>
      <c r="X161" s="2" t="s">
        <v>132</v>
      </c>
      <c r="Y161" s="2" t="s">
        <v>2236</v>
      </c>
      <c r="Z161" s="4">
        <v>192</v>
      </c>
      <c r="AA161" s="4">
        <f>=ROUNDDOWN(17.4545454545455,0)</f>
      </c>
      <c r="AB161" s="5">
        <v>11</v>
      </c>
      <c r="AC161" s="2" t="s">
        <v>248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100</v>
      </c>
      <c r="AQ161" s="8">
        <v>4690.81</v>
      </c>
      <c r="AR161" s="4"/>
      <c r="AS161" s="8"/>
      <c r="AT161" s="7"/>
      <c r="AU161" s="7"/>
      <c r="AV161" s="4">
        <v>100</v>
      </c>
      <c r="AW161" s="8">
        <v>4690.81</v>
      </c>
      <c r="AX161" s="4"/>
      <c r="AY161" s="8"/>
      <c r="AZ161" s="7"/>
      <c r="BA161" s="7"/>
      <c r="BB161" s="7">
        <v>1</v>
      </c>
      <c r="BC161" s="4">
        <v>177</v>
      </c>
      <c r="BD161" s="8">
        <v>7639.07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0.6141</v>
      </c>
      <c r="BJ161" s="4">
        <v>100</v>
      </c>
      <c r="BK161" s="8">
        <v>4690.81</v>
      </c>
      <c r="BL161" s="2" t="s">
        <v>2237</v>
      </c>
      <c r="BM161" s="7">
        <v>1</v>
      </c>
      <c r="BN161" s="7">
        <v>1</v>
      </c>
      <c r="BO161" s="4">
        <v>3</v>
      </c>
      <c r="BP161" s="8">
        <v>138.66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516</v>
      </c>
      <c r="BY161" s="2" t="s">
        <v>143</v>
      </c>
      <c r="BZ161" s="2" t="s">
        <v>132</v>
      </c>
      <c r="CA161" s="4">
        <v>2</v>
      </c>
      <c r="CB161" s="8">
        <v>75.13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1874</v>
      </c>
      <c r="CJ161" s="2" t="s">
        <v>535</v>
      </c>
      <c r="CK161" s="2" t="s">
        <v>143</v>
      </c>
      <c r="CL161" s="2" t="s">
        <v>132</v>
      </c>
      <c r="CM161" s="4">
        <v>41</v>
      </c>
      <c r="CN161" s="8">
        <v>1921.67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2238</v>
      </c>
      <c r="CV161" s="2" t="s">
        <v>1934</v>
      </c>
      <c r="CW161" s="2" t="s">
        <v>143</v>
      </c>
      <c r="CX161" s="2" t="s">
        <v>132</v>
      </c>
      <c r="CY161" s="4">
        <v>6</v>
      </c>
      <c r="CZ161" s="8">
        <v>273.53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2236</v>
      </c>
      <c r="DH161" s="2" t="s">
        <v>1117</v>
      </c>
      <c r="DI161" s="2" t="s">
        <v>143</v>
      </c>
      <c r="DJ161" s="2" t="s">
        <v>132</v>
      </c>
      <c r="DK161" s="4">
        <v>22</v>
      </c>
      <c r="DL161" s="8">
        <v>1083.06</v>
      </c>
      <c r="DM161" s="4"/>
      <c r="DN161" s="8"/>
      <c r="DO161" s="7"/>
      <c r="DP161" s="7"/>
      <c r="DQ161" s="2" t="s">
        <v>141</v>
      </c>
      <c r="DR161" s="2" t="s">
        <v>129</v>
      </c>
      <c r="DS161" s="2" t="s">
        <v>2239</v>
      </c>
      <c r="DT161" s="2" t="s">
        <v>2240</v>
      </c>
      <c r="DU161" s="2" t="s">
        <v>143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141</v>
      </c>
      <c r="ED161" s="2" t="s">
        <v>176</v>
      </c>
      <c r="EE161" s="2" t="s">
        <v>2238</v>
      </c>
      <c r="EF161" s="2" t="s">
        <v>2241</v>
      </c>
      <c r="EG161" s="2" t="s">
        <v>143</v>
      </c>
      <c r="EH161" s="2" t="s">
        <v>132</v>
      </c>
      <c r="EI161" s="4">
        <v>1</v>
      </c>
      <c r="EJ161" s="8">
        <v>52.28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1880</v>
      </c>
      <c r="ER161" s="2" t="s">
        <v>2242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129</v>
      </c>
      <c r="FC161" s="2" t="s">
        <v>2236</v>
      </c>
      <c r="FD161" s="2" t="s">
        <v>302</v>
      </c>
      <c r="FE161" s="2" t="s">
        <v>143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141</v>
      </c>
      <c r="FN161" s="2" t="s">
        <v>129</v>
      </c>
      <c r="FO161" s="2" t="s">
        <v>156</v>
      </c>
      <c r="FP161" s="2" t="s">
        <v>421</v>
      </c>
      <c r="FQ161" s="2" t="s">
        <v>143</v>
      </c>
      <c r="FR161" s="2" t="s">
        <v>132</v>
      </c>
      <c r="FS161" s="4">
        <v>1</v>
      </c>
      <c r="FT161" s="8">
        <v>49.97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730</v>
      </c>
      <c r="GB161" s="2" t="s">
        <v>239</v>
      </c>
      <c r="GC161" s="2" t="s">
        <v>143</v>
      </c>
      <c r="GD161" s="2" t="s">
        <v>132</v>
      </c>
      <c r="GE161" s="4">
        <v>3</v>
      </c>
      <c r="GF161" s="8">
        <v>132.93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526</v>
      </c>
      <c r="GN161" s="2" t="s">
        <v>1122</v>
      </c>
      <c r="GO161" s="2" t="s">
        <v>143</v>
      </c>
      <c r="GP161" s="2" t="s">
        <v>132</v>
      </c>
      <c r="GQ161" s="4">
        <v>13</v>
      </c>
      <c r="GR161" s="8">
        <v>548.6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332</v>
      </c>
      <c r="GZ161" s="2" t="s">
        <v>544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970</v>
      </c>
      <c r="HL161" s="2" t="s">
        <v>293</v>
      </c>
      <c r="HM161" s="2" t="s">
        <v>143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129</v>
      </c>
      <c r="HW161" s="2" t="s">
        <v>132</v>
      </c>
      <c r="HX161" s="2" t="s">
        <v>132</v>
      </c>
      <c r="HY161" s="2" t="s">
        <v>143</v>
      </c>
      <c r="HZ161" s="2" t="s">
        <v>132</v>
      </c>
      <c r="IA161" s="4">
        <v>1</v>
      </c>
      <c r="IB161" s="8">
        <v>51.57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649</v>
      </c>
      <c r="IJ161" s="2" t="s">
        <v>2243</v>
      </c>
      <c r="IK161" s="2" t="s">
        <v>143</v>
      </c>
      <c r="IL161" s="2" t="s">
        <v>132</v>
      </c>
      <c r="IM161" s="4">
        <v>6</v>
      </c>
      <c r="IN161" s="8">
        <v>273.42</v>
      </c>
      <c r="IO161" s="4"/>
      <c r="IP161" s="8"/>
      <c r="IQ161" s="7"/>
      <c r="IR161" s="7"/>
      <c r="IS161" s="2" t="s">
        <v>141</v>
      </c>
      <c r="IT161" s="2" t="s">
        <v>129</v>
      </c>
      <c r="IU161" s="2" t="s">
        <v>970</v>
      </c>
      <c r="IV161" s="2" t="s">
        <v>763</v>
      </c>
      <c r="IW161" s="2" t="s">
        <v>143</v>
      </c>
      <c r="IX161" s="2" t="s">
        <v>132</v>
      </c>
      <c r="IY161" s="4">
        <v>1</v>
      </c>
      <c r="IZ161" s="8">
        <v>89.99</v>
      </c>
      <c r="JA161" s="4"/>
      <c r="JB161" s="8"/>
      <c r="JC161" s="7"/>
      <c r="JD161" s="7"/>
      <c r="JE161" s="2" t="s">
        <v>141</v>
      </c>
      <c r="JF161" s="2" t="s">
        <v>129</v>
      </c>
      <c r="JG161" s="2" t="s">
        <v>167</v>
      </c>
      <c r="JH161" s="2" t="s">
        <v>2244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300</v>
      </c>
      <c r="JT161" s="2" t="s">
        <v>2245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236</v>
      </c>
      <c r="KF161" s="2" t="s">
        <v>1967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172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166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164</v>
      </c>
      <c r="LN161" s="2" t="s">
        <v>129</v>
      </c>
      <c r="LO161" s="2" t="s">
        <v>1252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173</v>
      </c>
      <c r="MM161" s="2" t="s">
        <v>504</v>
      </c>
      <c r="MN161" s="2" t="s">
        <v>1356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176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165</v>
      </c>
      <c r="PF161" s="2" t="s">
        <v>129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176</v>
      </c>
      <c r="PS161" s="2" t="s">
        <v>525</v>
      </c>
      <c r="PT161" s="2" t="s">
        <v>2246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165</v>
      </c>
      <c r="QP161" s="2" t="s">
        <v>176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172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178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176</v>
      </c>
      <c r="RO161" s="2" t="s">
        <v>2247</v>
      </c>
      <c r="RP161" s="2" t="s">
        <v>507</v>
      </c>
      <c r="RQ161" s="2" t="s">
        <v>143</v>
      </c>
      <c r="RR161" s="2" t="s">
        <v>132</v>
      </c>
    </row>
    <row r="162">
      <c r="A162" s="2" t="s">
        <v>2248</v>
      </c>
      <c r="B162" s="2" t="s">
        <v>121</v>
      </c>
      <c r="C162" s="2" t="s">
        <v>122</v>
      </c>
      <c r="D162" s="2" t="s">
        <v>2230</v>
      </c>
      <c r="E162" s="2" t="s">
        <v>2231</v>
      </c>
      <c r="F162" s="2" t="s">
        <v>2232</v>
      </c>
      <c r="G162" s="2" t="s">
        <v>2232</v>
      </c>
      <c r="H162" s="2" t="s">
        <v>2232</v>
      </c>
      <c r="I162" s="2" t="s">
        <v>2233</v>
      </c>
      <c r="J162" s="2" t="s">
        <v>127</v>
      </c>
      <c r="K162" s="2" t="s">
        <v>2249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347</v>
      </c>
      <c r="Q162" s="2" t="s">
        <v>131</v>
      </c>
      <c r="R162" s="2" t="s">
        <v>132</v>
      </c>
      <c r="S162" s="2" t="s">
        <v>2250</v>
      </c>
      <c r="T162" s="2" t="s">
        <v>132</v>
      </c>
      <c r="U162" s="2" t="s">
        <v>395</v>
      </c>
      <c r="V162" s="2" t="s">
        <v>2187</v>
      </c>
      <c r="W162" s="2" t="s">
        <v>245</v>
      </c>
      <c r="X162" s="2" t="s">
        <v>485</v>
      </c>
      <c r="Y162" s="2" t="s">
        <v>171</v>
      </c>
      <c r="Z162" s="4">
        <v>143</v>
      </c>
      <c r="AA162" s="4">
        <f>=ROUNDDOWN(28.6,0)</f>
      </c>
      <c r="AB162" s="5">
        <v>5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37</v>
      </c>
      <c r="AQ162" s="8">
        <v>1731.93</v>
      </c>
      <c r="AR162" s="4"/>
      <c r="AS162" s="8"/>
      <c r="AT162" s="7"/>
      <c r="AU162" s="7"/>
      <c r="AV162" s="4">
        <v>37</v>
      </c>
      <c r="AW162" s="8">
        <v>1731.93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0.2267</v>
      </c>
      <c r="BJ162" s="4">
        <v>37</v>
      </c>
      <c r="BK162" s="8">
        <v>1731.93</v>
      </c>
      <c r="BL162" s="2" t="s">
        <v>2251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953</v>
      </c>
      <c r="BY162" s="2" t="s">
        <v>143</v>
      </c>
      <c r="BZ162" s="2" t="s">
        <v>132</v>
      </c>
      <c r="CA162" s="4">
        <v>1</v>
      </c>
      <c r="CB162" s="8">
        <v>29.66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225</v>
      </c>
      <c r="CJ162" s="2" t="s">
        <v>2252</v>
      </c>
      <c r="CK162" s="2" t="s">
        <v>143</v>
      </c>
      <c r="CL162" s="2" t="s">
        <v>132</v>
      </c>
      <c r="CM162" s="4">
        <v>17</v>
      </c>
      <c r="CN162" s="8">
        <v>796.79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2253</v>
      </c>
      <c r="CV162" s="2" t="s">
        <v>380</v>
      </c>
      <c r="CW162" s="2" t="s">
        <v>143</v>
      </c>
      <c r="CX162" s="2" t="s">
        <v>132</v>
      </c>
      <c r="CY162" s="4">
        <v>7</v>
      </c>
      <c r="CZ162" s="8">
        <v>336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2254</v>
      </c>
      <c r="DH162" s="2" t="s">
        <v>546</v>
      </c>
      <c r="DI162" s="2" t="s">
        <v>143</v>
      </c>
      <c r="DJ162" s="2" t="s">
        <v>132</v>
      </c>
      <c r="DK162" s="4">
        <v>1</v>
      </c>
      <c r="DL162" s="8">
        <v>49.23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2255</v>
      </c>
      <c r="DT162" s="2" t="s">
        <v>2148</v>
      </c>
      <c r="DU162" s="2" t="s">
        <v>143</v>
      </c>
      <c r="DV162" s="2" t="s">
        <v>132</v>
      </c>
      <c r="DW162" s="4">
        <v>1</v>
      </c>
      <c r="DX162" s="8">
        <v>52.51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356</v>
      </c>
      <c r="EF162" s="2" t="s">
        <v>1213</v>
      </c>
      <c r="EG162" s="2" t="s">
        <v>143</v>
      </c>
      <c r="EH162" s="2" t="s">
        <v>132</v>
      </c>
      <c r="EI162" s="4">
        <v>2</v>
      </c>
      <c r="EJ162" s="8">
        <v>104.56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304</v>
      </c>
      <c r="ER162" s="2" t="s">
        <v>2053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129</v>
      </c>
      <c r="FC162" s="2" t="s">
        <v>2254</v>
      </c>
      <c r="FD162" s="2" t="s">
        <v>132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129</v>
      </c>
      <c r="FO162" s="2" t="s">
        <v>1359</v>
      </c>
      <c r="FP162" s="2" t="s">
        <v>132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141</v>
      </c>
      <c r="FZ162" s="2" t="s">
        <v>129</v>
      </c>
      <c r="GA162" s="2" t="s">
        <v>614</v>
      </c>
      <c r="GB162" s="2" t="s">
        <v>132</v>
      </c>
      <c r="GC162" s="2" t="s">
        <v>143</v>
      </c>
      <c r="GD162" s="2" t="s">
        <v>132</v>
      </c>
      <c r="GE162" s="4">
        <v>4</v>
      </c>
      <c r="GF162" s="8">
        <v>177.24</v>
      </c>
      <c r="GG162" s="4"/>
      <c r="GH162" s="8"/>
      <c r="GI162" s="7"/>
      <c r="GJ162" s="7"/>
      <c r="GK162" s="2" t="s">
        <v>141</v>
      </c>
      <c r="GL162" s="2" t="s">
        <v>129</v>
      </c>
      <c r="GM162" s="2" t="s">
        <v>362</v>
      </c>
      <c r="GN162" s="2" t="s">
        <v>546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172</v>
      </c>
      <c r="GX162" s="2" t="s">
        <v>129</v>
      </c>
      <c r="GY162" s="2" t="s">
        <v>132</v>
      </c>
      <c r="GZ162" s="2" t="s">
        <v>132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938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129</v>
      </c>
      <c r="HW162" s="2" t="s">
        <v>132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649</v>
      </c>
      <c r="IJ162" s="2" t="s">
        <v>132</v>
      </c>
      <c r="IK162" s="2" t="s">
        <v>143</v>
      </c>
      <c r="IL162" s="2" t="s">
        <v>132</v>
      </c>
      <c r="IM162" s="4">
        <v>3</v>
      </c>
      <c r="IN162" s="8">
        <v>136.71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364</v>
      </c>
      <c r="IV162" s="2" t="s">
        <v>408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167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940</v>
      </c>
      <c r="JT162" s="2" t="s">
        <v>1098</v>
      </c>
      <c r="JU162" s="2" t="s">
        <v>143</v>
      </c>
      <c r="JV162" s="2" t="s">
        <v>132</v>
      </c>
      <c r="JW162" s="4">
        <v>1</v>
      </c>
      <c r="JX162" s="8">
        <v>49.23</v>
      </c>
      <c r="JY162" s="4"/>
      <c r="JZ162" s="8"/>
      <c r="KA162" s="7"/>
      <c r="KB162" s="7"/>
      <c r="KC162" s="2" t="s">
        <v>141</v>
      </c>
      <c r="KD162" s="2" t="s">
        <v>129</v>
      </c>
      <c r="KE162" s="2" t="s">
        <v>368</v>
      </c>
      <c r="KF162" s="2" t="s">
        <v>646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172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166</v>
      </c>
      <c r="LB162" s="2" t="s">
        <v>129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165</v>
      </c>
      <c r="ML162" s="2" t="s">
        <v>129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129</v>
      </c>
      <c r="MY162" s="2" t="s">
        <v>132</v>
      </c>
      <c r="MZ162" s="2" t="s">
        <v>132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165</v>
      </c>
      <c r="PF162" s="2" t="s">
        <v>129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176</v>
      </c>
      <c r="PS162" s="2" t="s">
        <v>177</v>
      </c>
      <c r="PT162" s="2" t="s">
        <v>935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172</v>
      </c>
      <c r="QD162" s="2" t="s">
        <v>129</v>
      </c>
      <c r="QE162" s="2" t="s">
        <v>132</v>
      </c>
      <c r="QF162" s="2" t="s">
        <v>132</v>
      </c>
      <c r="QG162" s="2" t="s">
        <v>143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172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178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176</v>
      </c>
      <c r="RO162" s="2" t="s">
        <v>616</v>
      </c>
      <c r="RP162" s="2" t="s">
        <v>738</v>
      </c>
      <c r="RQ162" s="2" t="s">
        <v>143</v>
      </c>
      <c r="RR162" s="2" t="s">
        <v>132</v>
      </c>
    </row>
    <row r="163">
      <c r="A163" s="2" t="s">
        <v>2256</v>
      </c>
      <c r="B163" s="2" t="s">
        <v>121</v>
      </c>
      <c r="C163" s="2" t="s">
        <v>122</v>
      </c>
      <c r="D163" s="2" t="s">
        <v>2230</v>
      </c>
      <c r="E163" s="2" t="s">
        <v>2231</v>
      </c>
      <c r="F163" s="2" t="s">
        <v>2232</v>
      </c>
      <c r="G163" s="2" t="s">
        <v>2232</v>
      </c>
      <c r="H163" s="2" t="s">
        <v>2232</v>
      </c>
      <c r="I163" s="2" t="s">
        <v>2233</v>
      </c>
      <c r="J163" s="2" t="s">
        <v>127</v>
      </c>
      <c r="K163" s="2" t="s">
        <v>2257</v>
      </c>
      <c r="L163" s="3">
        <v>40.19</v>
      </c>
      <c r="M163" s="3">
        <v>42.2</v>
      </c>
      <c r="N163" s="3">
        <v>89.99</v>
      </c>
      <c r="O163" s="2" t="s">
        <v>620</v>
      </c>
      <c r="P163" s="2" t="s">
        <v>621</v>
      </c>
      <c r="Q163" s="2" t="s">
        <v>131</v>
      </c>
      <c r="R163" s="2" t="s">
        <v>132</v>
      </c>
      <c r="S163" s="2" t="s">
        <v>2250</v>
      </c>
      <c r="T163" s="2" t="s">
        <v>132</v>
      </c>
      <c r="U163" s="2" t="s">
        <v>395</v>
      </c>
      <c r="V163" s="2" t="s">
        <v>2187</v>
      </c>
      <c r="W163" s="2" t="s">
        <v>245</v>
      </c>
      <c r="X163" s="2" t="s">
        <v>946</v>
      </c>
      <c r="Y163" s="2" t="s">
        <v>171</v>
      </c>
      <c r="Z163" s="4">
        <v>55</v>
      </c>
      <c r="AA163" s="4">
        <f>=ROUNDDOWN(55,0)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40</v>
      </c>
      <c r="AQ163" s="8">
        <v>1216.33</v>
      </c>
      <c r="AR163" s="4"/>
      <c r="AS163" s="8"/>
      <c r="AT163" s="7"/>
      <c r="AU163" s="7"/>
      <c r="AV163" s="4">
        <v>40</v>
      </c>
      <c r="AW163" s="8">
        <v>1216.33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0.1592</v>
      </c>
      <c r="BJ163" s="4">
        <v>40</v>
      </c>
      <c r="BK163" s="8">
        <v>1216.33</v>
      </c>
      <c r="BL163" s="2" t="s">
        <v>2258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1955</v>
      </c>
      <c r="BY163" s="2" t="s">
        <v>143</v>
      </c>
      <c r="BZ163" s="2" t="s">
        <v>132</v>
      </c>
      <c r="CA163" s="4">
        <v>3</v>
      </c>
      <c r="CB163" s="8">
        <v>75.13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225</v>
      </c>
      <c r="CJ163" s="2" t="s">
        <v>361</v>
      </c>
      <c r="CK163" s="2" t="s">
        <v>143</v>
      </c>
      <c r="CL163" s="2" t="s">
        <v>132</v>
      </c>
      <c r="CM163" s="4">
        <v>3</v>
      </c>
      <c r="CN163" s="8">
        <v>140.61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2253</v>
      </c>
      <c r="CV163" s="2" t="s">
        <v>718</v>
      </c>
      <c r="CW163" s="2" t="s">
        <v>143</v>
      </c>
      <c r="CX163" s="2" t="s">
        <v>132</v>
      </c>
      <c r="CY163" s="4">
        <v>6</v>
      </c>
      <c r="CZ163" s="8">
        <v>273.42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2254</v>
      </c>
      <c r="DH163" s="2" t="s">
        <v>2259</v>
      </c>
      <c r="DI163" s="2" t="s">
        <v>143</v>
      </c>
      <c r="DJ163" s="2" t="s">
        <v>132</v>
      </c>
      <c r="DK163" s="4">
        <v>18</v>
      </c>
      <c r="DL163" s="8">
        <v>239.22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256</v>
      </c>
      <c r="DT163" s="2" t="s">
        <v>201</v>
      </c>
      <c r="DU163" s="2" t="s">
        <v>143</v>
      </c>
      <c r="DV163" s="2" t="s">
        <v>132</v>
      </c>
      <c r="DW163" s="4">
        <v>3</v>
      </c>
      <c r="DX163" s="8">
        <v>157.53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356</v>
      </c>
      <c r="EF163" s="2" t="s">
        <v>1217</v>
      </c>
      <c r="EG163" s="2" t="s">
        <v>143</v>
      </c>
      <c r="EH163" s="2" t="s">
        <v>132</v>
      </c>
      <c r="EI163" s="4">
        <v>3</v>
      </c>
      <c r="EJ163" s="8">
        <v>147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304</v>
      </c>
      <c r="ER163" s="2" t="s">
        <v>1000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2254</v>
      </c>
      <c r="FD163" s="2" t="s">
        <v>132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172</v>
      </c>
      <c r="FN163" s="2" t="s">
        <v>129</v>
      </c>
      <c r="FO163" s="2" t="s">
        <v>132</v>
      </c>
      <c r="FP163" s="2" t="s">
        <v>132</v>
      </c>
      <c r="FQ163" s="2" t="s">
        <v>143</v>
      </c>
      <c r="FR163" s="2" t="s">
        <v>132</v>
      </c>
      <c r="FS163" s="4">
        <v>1</v>
      </c>
      <c r="FT163" s="8">
        <v>49.23</v>
      </c>
      <c r="FU163" s="4"/>
      <c r="FV163" s="8"/>
      <c r="FW163" s="7"/>
      <c r="FX163" s="7"/>
      <c r="FY163" s="2" t="s">
        <v>141</v>
      </c>
      <c r="FZ163" s="2" t="s">
        <v>129</v>
      </c>
      <c r="GA163" s="2" t="s">
        <v>614</v>
      </c>
      <c r="GB163" s="2" t="s">
        <v>717</v>
      </c>
      <c r="GC163" s="2" t="s">
        <v>143</v>
      </c>
      <c r="GD163" s="2" t="s">
        <v>132</v>
      </c>
      <c r="GE163" s="4">
        <v>2</v>
      </c>
      <c r="GF163" s="8">
        <v>88.62</v>
      </c>
      <c r="GG163" s="4"/>
      <c r="GH163" s="8"/>
      <c r="GI163" s="7"/>
      <c r="GJ163" s="7"/>
      <c r="GK163" s="2" t="s">
        <v>141</v>
      </c>
      <c r="GL163" s="2" t="s">
        <v>129</v>
      </c>
      <c r="GM163" s="2" t="s">
        <v>362</v>
      </c>
      <c r="GN163" s="2" t="s">
        <v>422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172</v>
      </c>
      <c r="GX163" s="2" t="s">
        <v>129</v>
      </c>
      <c r="GY163" s="2" t="s">
        <v>132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938</v>
      </c>
      <c r="HL163" s="2" t="s">
        <v>1446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172</v>
      </c>
      <c r="HV163" s="2" t="s">
        <v>129</v>
      </c>
      <c r="HW163" s="2" t="s">
        <v>132</v>
      </c>
      <c r="HX163" s="2" t="s">
        <v>132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649</v>
      </c>
      <c r="IJ163" s="2" t="s">
        <v>132</v>
      </c>
      <c r="IK163" s="2" t="s">
        <v>143</v>
      </c>
      <c r="IL163" s="2" t="s">
        <v>132</v>
      </c>
      <c r="IM163" s="4">
        <v>1</v>
      </c>
      <c r="IN163" s="8">
        <v>45.57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364</v>
      </c>
      <c r="IV163" s="2" t="s">
        <v>2260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167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940</v>
      </c>
      <c r="JT163" s="2" t="s">
        <v>132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368</v>
      </c>
      <c r="KF163" s="2" t="s">
        <v>610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172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166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165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165</v>
      </c>
      <c r="PF163" s="2" t="s">
        <v>129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176</v>
      </c>
      <c r="PS163" s="2" t="s">
        <v>177</v>
      </c>
      <c r="PT163" s="2" t="s">
        <v>357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172</v>
      </c>
      <c r="QD163" s="2" t="s">
        <v>129</v>
      </c>
      <c r="QE163" s="2" t="s">
        <v>132</v>
      </c>
      <c r="QF163" s="2" t="s">
        <v>132</v>
      </c>
      <c r="QG163" s="2" t="s">
        <v>143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172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178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176</v>
      </c>
      <c r="RO163" s="2" t="s">
        <v>616</v>
      </c>
      <c r="RP163" s="2" t="s">
        <v>132</v>
      </c>
      <c r="RQ163" s="2" t="s">
        <v>143</v>
      </c>
      <c r="RR163" s="2" t="s">
        <v>132</v>
      </c>
    </row>
    <row r="164">
      <c r="A164" s="2" t="s">
        <v>2261</v>
      </c>
      <c r="B164" s="2" t="s">
        <v>121</v>
      </c>
      <c r="C164" s="2" t="s">
        <v>122</v>
      </c>
      <c r="D164" s="2" t="s">
        <v>2262</v>
      </c>
      <c r="E164" s="2" t="s">
        <v>2263</v>
      </c>
      <c r="F164" s="2" t="s">
        <v>2264</v>
      </c>
      <c r="G164" s="2" t="s">
        <v>2264</v>
      </c>
      <c r="H164" s="2" t="s">
        <v>2264</v>
      </c>
      <c r="I164" s="2" t="s">
        <v>1349</v>
      </c>
      <c r="J164" s="2" t="s">
        <v>127</v>
      </c>
      <c r="K164" s="2" t="s">
        <v>2265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347</v>
      </c>
      <c r="Q164" s="2" t="s">
        <v>131</v>
      </c>
      <c r="R164" s="2" t="s">
        <v>132</v>
      </c>
      <c r="S164" s="2" t="s">
        <v>2266</v>
      </c>
      <c r="T164" s="2" t="s">
        <v>132</v>
      </c>
      <c r="U164" s="2" t="s">
        <v>315</v>
      </c>
      <c r="V164" s="2" t="s">
        <v>434</v>
      </c>
      <c r="W164" s="2" t="s">
        <v>137</v>
      </c>
      <c r="X164" s="2" t="s">
        <v>435</v>
      </c>
      <c r="Y164" s="2" t="s">
        <v>1394</v>
      </c>
      <c r="Z164" s="4">
        <v>95</v>
      </c>
      <c r="AA164" s="4">
        <f>=ROUNDDOWN(15.8333333333333,0)</f>
      </c>
      <c r="AB164" s="5">
        <v>6</v>
      </c>
      <c r="AC164" s="2" t="s">
        <v>514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42</v>
      </c>
      <c r="AQ164" s="8">
        <v>2612.57</v>
      </c>
      <c r="AR164" s="4"/>
      <c r="AS164" s="8"/>
      <c r="AT164" s="7"/>
      <c r="AU164" s="7"/>
      <c r="AV164" s="4">
        <v>42</v>
      </c>
      <c r="AW164" s="8">
        <v>2612.57</v>
      </c>
      <c r="AX164" s="4"/>
      <c r="AY164" s="8"/>
      <c r="AZ164" s="7"/>
      <c r="BA164" s="7"/>
      <c r="BB164" s="7">
        <v>1</v>
      </c>
      <c r="BC164" s="4">
        <v>42</v>
      </c>
      <c r="BD164" s="8">
        <v>2612.57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42</v>
      </c>
      <c r="BK164" s="8">
        <v>2612.57</v>
      </c>
      <c r="BL164" s="2" t="s">
        <v>2267</v>
      </c>
      <c r="BM164" s="7">
        <v>1</v>
      </c>
      <c r="BN164" s="7">
        <v>1</v>
      </c>
      <c r="BO164" s="4">
        <v>3</v>
      </c>
      <c r="BP164" s="8">
        <v>180.27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1281</v>
      </c>
      <c r="BY164" s="2" t="s">
        <v>143</v>
      </c>
      <c r="BZ164" s="2" t="s">
        <v>132</v>
      </c>
      <c r="CA164" s="4">
        <v>4</v>
      </c>
      <c r="CB164" s="8">
        <v>172.19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1845</v>
      </c>
      <c r="CJ164" s="2" t="s">
        <v>2268</v>
      </c>
      <c r="CK164" s="2" t="s">
        <v>143</v>
      </c>
      <c r="CL164" s="2" t="s">
        <v>132</v>
      </c>
      <c r="CM164" s="4">
        <v>15</v>
      </c>
      <c r="CN164" s="8">
        <v>939.15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1283</v>
      </c>
      <c r="CV164" s="2" t="s">
        <v>2269</v>
      </c>
      <c r="CW164" s="2" t="s">
        <v>143</v>
      </c>
      <c r="CX164" s="2" t="s">
        <v>132</v>
      </c>
      <c r="CY164" s="4">
        <v>3</v>
      </c>
      <c r="CZ164" s="8">
        <v>176.49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1285</v>
      </c>
      <c r="DH164" s="2" t="s">
        <v>1139</v>
      </c>
      <c r="DI164" s="2" t="s">
        <v>143</v>
      </c>
      <c r="DJ164" s="2" t="s">
        <v>132</v>
      </c>
      <c r="DK164" s="4">
        <v>4</v>
      </c>
      <c r="DL164" s="8">
        <v>274.52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792</v>
      </c>
      <c r="DT164" s="2" t="s">
        <v>793</v>
      </c>
      <c r="DU164" s="2" t="s">
        <v>143</v>
      </c>
      <c r="DV164" s="2" t="s">
        <v>132</v>
      </c>
      <c r="DW164" s="4">
        <v>4</v>
      </c>
      <c r="DX164" s="8">
        <v>294.8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1185</v>
      </c>
      <c r="EF164" s="2" t="s">
        <v>1456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129</v>
      </c>
      <c r="EQ164" s="2" t="s">
        <v>2270</v>
      </c>
      <c r="ER164" s="2" t="s">
        <v>1845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1285</v>
      </c>
      <c r="FD164" s="2" t="s">
        <v>1397</v>
      </c>
      <c r="FE164" s="2" t="s">
        <v>143</v>
      </c>
      <c r="FF164" s="2" t="s">
        <v>132</v>
      </c>
      <c r="FG164" s="4">
        <v>2</v>
      </c>
      <c r="FH164" s="8">
        <v>127.08</v>
      </c>
      <c r="FI164" s="4"/>
      <c r="FJ164" s="8"/>
      <c r="FK164" s="7"/>
      <c r="FL164" s="7"/>
      <c r="FM164" s="2" t="s">
        <v>141</v>
      </c>
      <c r="FN164" s="2" t="s">
        <v>129</v>
      </c>
      <c r="FO164" s="2" t="s">
        <v>156</v>
      </c>
      <c r="FP164" s="2" t="s">
        <v>1472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129</v>
      </c>
      <c r="GA164" s="2" t="s">
        <v>1291</v>
      </c>
      <c r="GB164" s="2" t="s">
        <v>2269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176</v>
      </c>
      <c r="GM164" s="2" t="s">
        <v>1293</v>
      </c>
      <c r="GN164" s="2" t="s">
        <v>1646</v>
      </c>
      <c r="GO164" s="2" t="s">
        <v>143</v>
      </c>
      <c r="GP164" s="2" t="s">
        <v>132</v>
      </c>
      <c r="GQ164" s="4">
        <v>3</v>
      </c>
      <c r="GR164" s="8">
        <v>176.49</v>
      </c>
      <c r="GS164" s="4"/>
      <c r="GT164" s="8"/>
      <c r="GU164" s="7"/>
      <c r="GV164" s="7"/>
      <c r="GW164" s="2" t="s">
        <v>141</v>
      </c>
      <c r="GX164" s="2" t="s">
        <v>129</v>
      </c>
      <c r="GY164" s="2" t="s">
        <v>332</v>
      </c>
      <c r="GZ164" s="2" t="s">
        <v>544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129</v>
      </c>
      <c r="HK164" s="2" t="s">
        <v>1030</v>
      </c>
      <c r="HL164" s="2" t="s">
        <v>2271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335</v>
      </c>
      <c r="HX164" s="2" t="s">
        <v>1032</v>
      </c>
      <c r="HY164" s="2" t="s">
        <v>143</v>
      </c>
      <c r="HZ164" s="2" t="s">
        <v>132</v>
      </c>
      <c r="IA164" s="4">
        <v>2</v>
      </c>
      <c r="IB164" s="8">
        <v>144.5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2272</v>
      </c>
      <c r="IJ164" s="2" t="s">
        <v>1297</v>
      </c>
      <c r="IK164" s="2" t="s">
        <v>143</v>
      </c>
      <c r="IL164" s="2" t="s">
        <v>132</v>
      </c>
      <c r="IM164" s="4">
        <v>2</v>
      </c>
      <c r="IN164" s="8">
        <v>127.08</v>
      </c>
      <c r="IO164" s="4"/>
      <c r="IP164" s="8"/>
      <c r="IQ164" s="7"/>
      <c r="IR164" s="7"/>
      <c r="IS164" s="2" t="s">
        <v>141</v>
      </c>
      <c r="IT164" s="2" t="s">
        <v>129</v>
      </c>
      <c r="IU164" s="2" t="s">
        <v>2273</v>
      </c>
      <c r="IV164" s="2" t="s">
        <v>1229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167</v>
      </c>
      <c r="JH164" s="2" t="s">
        <v>132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338</v>
      </c>
      <c r="JT164" s="2" t="s">
        <v>306</v>
      </c>
      <c r="JU164" s="2" t="s">
        <v>143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810</v>
      </c>
      <c r="KF164" s="2" t="s">
        <v>1471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141</v>
      </c>
      <c r="KP164" s="2" t="s">
        <v>129</v>
      </c>
      <c r="KQ164" s="2" t="s">
        <v>815</v>
      </c>
      <c r="KR164" s="2" t="s">
        <v>2274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173</v>
      </c>
      <c r="MM164" s="2" t="s">
        <v>328</v>
      </c>
      <c r="MN164" s="2" t="s">
        <v>1817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129</v>
      </c>
      <c r="MY164" s="2" t="s">
        <v>132</v>
      </c>
      <c r="MZ164" s="2" t="s">
        <v>132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176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165</v>
      </c>
      <c r="PF164" s="2" t="s">
        <v>129</v>
      </c>
      <c r="PG164" s="2" t="s">
        <v>132</v>
      </c>
      <c r="PH164" s="2" t="s">
        <v>132</v>
      </c>
      <c r="PI164" s="2" t="s">
        <v>143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176</v>
      </c>
      <c r="PS164" s="2" t="s">
        <v>212</v>
      </c>
      <c r="PT164" s="2" t="s">
        <v>213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141</v>
      </c>
      <c r="QP164" s="2" t="s">
        <v>176</v>
      </c>
      <c r="QQ164" s="2" t="s">
        <v>815</v>
      </c>
      <c r="QR164" s="2" t="s">
        <v>989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817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178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176</v>
      </c>
      <c r="RO164" s="2" t="s">
        <v>2275</v>
      </c>
      <c r="RP164" s="2" t="s">
        <v>1764</v>
      </c>
      <c r="RQ164" s="2" t="s">
        <v>143</v>
      </c>
      <c r="RR164" s="2" t="s">
        <v>132</v>
      </c>
    </row>
    <row r="165">
      <c r="A165" s="2" t="s">
        <v>2276</v>
      </c>
      <c r="B165" s="2" t="s">
        <v>121</v>
      </c>
      <c r="C165" s="2" t="s">
        <v>122</v>
      </c>
      <c r="D165" s="2" t="s">
        <v>2262</v>
      </c>
      <c r="E165" s="2" t="s">
        <v>2263</v>
      </c>
      <c r="F165" s="2" t="s">
        <v>2264</v>
      </c>
      <c r="G165" s="2" t="s">
        <v>2264</v>
      </c>
      <c r="H165" s="2" t="s">
        <v>2264</v>
      </c>
      <c r="I165" s="2" t="s">
        <v>1349</v>
      </c>
      <c r="J165" s="2" t="s">
        <v>127</v>
      </c>
      <c r="K165" s="2" t="s">
        <v>393</v>
      </c>
      <c r="L165" s="3">
        <v>62.25</v>
      </c>
      <c r="M165" s="3">
        <v>65.36</v>
      </c>
      <c r="N165" s="3">
        <v>129.99</v>
      </c>
      <c r="O165" s="2" t="s">
        <v>657</v>
      </c>
      <c r="P165" s="2" t="s">
        <v>621</v>
      </c>
      <c r="Q165" s="2" t="s">
        <v>131</v>
      </c>
      <c r="R165" s="2" t="s">
        <v>132</v>
      </c>
      <c r="S165" s="2" t="s">
        <v>2277</v>
      </c>
      <c r="T165" s="2" t="s">
        <v>132</v>
      </c>
      <c r="U165" s="2" t="s">
        <v>315</v>
      </c>
      <c r="V165" s="2" t="s">
        <v>434</v>
      </c>
      <c r="W165" s="2" t="s">
        <v>137</v>
      </c>
      <c r="X165" s="2" t="s">
        <v>245</v>
      </c>
      <c r="Y165" s="2" t="s">
        <v>377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141</v>
      </c>
      <c r="BV165" s="2" t="s">
        <v>176</v>
      </c>
      <c r="BW165" s="2" t="s">
        <v>132</v>
      </c>
      <c r="BX165" s="2" t="s">
        <v>2278</v>
      </c>
      <c r="BY165" s="2" t="s">
        <v>143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176</v>
      </c>
      <c r="CI165" s="2" t="s">
        <v>1141</v>
      </c>
      <c r="CJ165" s="2" t="s">
        <v>478</v>
      </c>
      <c r="CK165" s="2" t="s">
        <v>178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141</v>
      </c>
      <c r="CT165" s="2" t="s">
        <v>176</v>
      </c>
      <c r="CU165" s="2" t="s">
        <v>1077</v>
      </c>
      <c r="CV165" s="2" t="s">
        <v>590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129</v>
      </c>
      <c r="DG165" s="2" t="s">
        <v>377</v>
      </c>
      <c r="DH165" s="2" t="s">
        <v>333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176</v>
      </c>
      <c r="DS165" s="2" t="s">
        <v>380</v>
      </c>
      <c r="DT165" s="2" t="s">
        <v>666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176</v>
      </c>
      <c r="EE165" s="2" t="s">
        <v>258</v>
      </c>
      <c r="EF165" s="2" t="s">
        <v>360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176</v>
      </c>
      <c r="EQ165" s="2" t="s">
        <v>297</v>
      </c>
      <c r="ER165" s="2" t="s">
        <v>521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176</v>
      </c>
      <c r="FC165" s="2" t="s">
        <v>1077</v>
      </c>
      <c r="FD165" s="2" t="s">
        <v>473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172</v>
      </c>
      <c r="FN165" s="2" t="s">
        <v>176</v>
      </c>
      <c r="FO165" s="2" t="s">
        <v>132</v>
      </c>
      <c r="FP165" s="2" t="s">
        <v>132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176</v>
      </c>
      <c r="GA165" s="2" t="s">
        <v>158</v>
      </c>
      <c r="GB165" s="2" t="s">
        <v>468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176</v>
      </c>
      <c r="GM165" s="2" t="s">
        <v>1077</v>
      </c>
      <c r="GN165" s="2" t="s">
        <v>452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176</v>
      </c>
      <c r="GY165" s="2" t="s">
        <v>162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141</v>
      </c>
      <c r="HJ165" s="2" t="s">
        <v>176</v>
      </c>
      <c r="HK165" s="2" t="s">
        <v>171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172</v>
      </c>
      <c r="HV165" s="2" t="s">
        <v>176</v>
      </c>
      <c r="HW165" s="2" t="s">
        <v>132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172</v>
      </c>
      <c r="IH165" s="2" t="s">
        <v>176</v>
      </c>
      <c r="II165" s="2" t="s">
        <v>132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176</v>
      </c>
      <c r="IU165" s="2" t="s">
        <v>474</v>
      </c>
      <c r="IV165" s="2" t="s">
        <v>1996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176</v>
      </c>
      <c r="JS165" s="2" t="s">
        <v>669</v>
      </c>
      <c r="JT165" s="2" t="s">
        <v>132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175</v>
      </c>
      <c r="KD165" s="2" t="s">
        <v>176</v>
      </c>
      <c r="KE165" s="2" t="s">
        <v>132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172</v>
      </c>
      <c r="KP165" s="2" t="s">
        <v>176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176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176</v>
      </c>
      <c r="MM165" s="2" t="s">
        <v>1077</v>
      </c>
      <c r="MN165" s="2" t="s">
        <v>2058</v>
      </c>
      <c r="MO165" s="2" t="s">
        <v>178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176</v>
      </c>
      <c r="MY165" s="2" t="s">
        <v>132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176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165</v>
      </c>
      <c r="PF165" s="2" t="s">
        <v>176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176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172</v>
      </c>
      <c r="QP165" s="2" t="s">
        <v>176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172</v>
      </c>
      <c r="RB165" s="2" t="s">
        <v>176</v>
      </c>
      <c r="RC165" s="2" t="s">
        <v>132</v>
      </c>
      <c r="RD165" s="2" t="s">
        <v>132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176</v>
      </c>
      <c r="RO165" s="2" t="s">
        <v>1194</v>
      </c>
      <c r="RP165" s="2" t="s">
        <v>158</v>
      </c>
      <c r="RQ165" s="2" t="s">
        <v>143</v>
      </c>
      <c r="RR165" s="2" t="s">
        <v>132</v>
      </c>
    </row>
    <row r="166">
      <c r="A166" s="2" t="s">
        <v>2279</v>
      </c>
      <c r="B166" s="2" t="s">
        <v>121</v>
      </c>
      <c r="C166" s="2" t="s">
        <v>122</v>
      </c>
      <c r="D166" s="2" t="s">
        <v>2262</v>
      </c>
      <c r="E166" s="2" t="s">
        <v>2263</v>
      </c>
      <c r="F166" s="2" t="s">
        <v>2280</v>
      </c>
      <c r="G166" s="2" t="s">
        <v>132</v>
      </c>
      <c r="H166" s="2" t="s">
        <v>132</v>
      </c>
      <c r="I166" s="2" t="s">
        <v>2281</v>
      </c>
      <c r="J166" s="2" t="s">
        <v>127</v>
      </c>
      <c r="K166" s="2" t="s">
        <v>1319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347</v>
      </c>
      <c r="Q166" s="2" t="s">
        <v>131</v>
      </c>
      <c r="R166" s="2" t="s">
        <v>132</v>
      </c>
      <c r="S166" s="2" t="s">
        <v>2282</v>
      </c>
      <c r="T166" s="2" t="s">
        <v>132</v>
      </c>
      <c r="U166" s="2" t="s">
        <v>623</v>
      </c>
      <c r="V166" s="2" t="s">
        <v>513</v>
      </c>
      <c r="W166" s="2" t="s">
        <v>137</v>
      </c>
      <c r="X166" s="2" t="s">
        <v>132</v>
      </c>
      <c r="Y166" s="2" t="s">
        <v>783</v>
      </c>
      <c r="Z166" s="4">
        <v>106</v>
      </c>
      <c r="AA166" s="4">
        <f>=ROUNDDOWN(21.2,0)</f>
      </c>
      <c r="AB166" s="5">
        <v>5</v>
      </c>
      <c r="AC166" s="2" t="s">
        <v>2006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41</v>
      </c>
      <c r="AQ166" s="8">
        <v>1577.22</v>
      </c>
      <c r="AR166" s="4"/>
      <c r="AS166" s="8"/>
      <c r="AT166" s="7"/>
      <c r="AU166" s="7"/>
      <c r="AV166" s="4">
        <v>41</v>
      </c>
      <c r="AW166" s="8">
        <v>1577.22</v>
      </c>
      <c r="AX166" s="4"/>
      <c r="AY166" s="8"/>
      <c r="AZ166" s="7"/>
      <c r="BA166" s="7"/>
      <c r="BB166" s="7">
        <v>1</v>
      </c>
      <c r="BC166" s="4">
        <v>41</v>
      </c>
      <c r="BD166" s="8">
        <v>1577.22</v>
      </c>
      <c r="BE166" s="4"/>
      <c r="BF166" s="8"/>
      <c r="BG166" s="7"/>
      <c r="BH166" s="7"/>
      <c r="BI166" s="7">
        <v>1</v>
      </c>
      <c r="BJ166" s="4">
        <v>41</v>
      </c>
      <c r="BK166" s="8">
        <v>1577.22</v>
      </c>
      <c r="BL166" s="2" t="s">
        <v>2283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785</v>
      </c>
      <c r="BY166" s="2" t="s">
        <v>143</v>
      </c>
      <c r="BZ166" s="2" t="s">
        <v>132</v>
      </c>
      <c r="CA166" s="4">
        <v>26</v>
      </c>
      <c r="CB166" s="8">
        <v>892.48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1168</v>
      </c>
      <c r="CJ166" s="2" t="s">
        <v>1133</v>
      </c>
      <c r="CK166" s="2" t="s">
        <v>143</v>
      </c>
      <c r="CL166" s="2" t="s">
        <v>132</v>
      </c>
      <c r="CM166" s="4">
        <v>3</v>
      </c>
      <c r="CN166" s="8">
        <v>129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790</v>
      </c>
      <c r="CV166" s="2" t="s">
        <v>2284</v>
      </c>
      <c r="CW166" s="2" t="s">
        <v>143</v>
      </c>
      <c r="CX166" s="2" t="s">
        <v>132</v>
      </c>
      <c r="CY166" s="4">
        <v>3</v>
      </c>
      <c r="CZ166" s="8">
        <v>153.06</v>
      </c>
      <c r="DA166" s="4"/>
      <c r="DB166" s="8"/>
      <c r="DC166" s="7"/>
      <c r="DD166" s="7"/>
      <c r="DE166" s="2" t="s">
        <v>141</v>
      </c>
      <c r="DF166" s="2" t="s">
        <v>129</v>
      </c>
      <c r="DG166" s="2" t="s">
        <v>790</v>
      </c>
      <c r="DH166" s="2" t="s">
        <v>2285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176</v>
      </c>
      <c r="DS166" s="2" t="s">
        <v>792</v>
      </c>
      <c r="DT166" s="2" t="s">
        <v>571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141</v>
      </c>
      <c r="ED166" s="2" t="s">
        <v>129</v>
      </c>
      <c r="EE166" s="2" t="s">
        <v>794</v>
      </c>
      <c r="EF166" s="2" t="s">
        <v>1963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790</v>
      </c>
      <c r="ER166" s="2" t="s">
        <v>2286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141</v>
      </c>
      <c r="FB166" s="2" t="s">
        <v>129</v>
      </c>
      <c r="FC166" s="2" t="s">
        <v>790</v>
      </c>
      <c r="FD166" s="2" t="s">
        <v>2090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129</v>
      </c>
      <c r="FO166" s="2" t="s">
        <v>156</v>
      </c>
      <c r="FP166" s="2" t="s">
        <v>1783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141</v>
      </c>
      <c r="FZ166" s="2" t="s">
        <v>129</v>
      </c>
      <c r="GA166" s="2" t="s">
        <v>799</v>
      </c>
      <c r="GB166" s="2" t="s">
        <v>1567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176</v>
      </c>
      <c r="GM166" s="2" t="s">
        <v>801</v>
      </c>
      <c r="GN166" s="2" t="s">
        <v>1177</v>
      </c>
      <c r="GO166" s="2" t="s">
        <v>143</v>
      </c>
      <c r="GP166" s="2" t="s">
        <v>132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141</v>
      </c>
      <c r="GX166" s="2" t="s">
        <v>129</v>
      </c>
      <c r="GY166" s="2" t="s">
        <v>332</v>
      </c>
      <c r="GZ166" s="2" t="s">
        <v>146</v>
      </c>
      <c r="HA166" s="2" t="s">
        <v>143</v>
      </c>
      <c r="HB166" s="2" t="s">
        <v>132</v>
      </c>
      <c r="HC166" s="4">
        <v>4</v>
      </c>
      <c r="HD166" s="8">
        <v>179.04</v>
      </c>
      <c r="HE166" s="4"/>
      <c r="HF166" s="8"/>
      <c r="HG166" s="7"/>
      <c r="HH166" s="7"/>
      <c r="HI166" s="2" t="s">
        <v>141</v>
      </c>
      <c r="HJ166" s="2" t="s">
        <v>129</v>
      </c>
      <c r="HK166" s="2" t="s">
        <v>423</v>
      </c>
      <c r="HL166" s="2" t="s">
        <v>2287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335</v>
      </c>
      <c r="HX166" s="2" t="s">
        <v>1032</v>
      </c>
      <c r="HY166" s="2" t="s">
        <v>143</v>
      </c>
      <c r="HZ166" s="2" t="s">
        <v>132</v>
      </c>
      <c r="IA166" s="4">
        <v>3</v>
      </c>
      <c r="IB166" s="8">
        <v>137.43</v>
      </c>
      <c r="IC166" s="4"/>
      <c r="ID166" s="8"/>
      <c r="IE166" s="7"/>
      <c r="IF166" s="7"/>
      <c r="IG166" s="2" t="s">
        <v>141</v>
      </c>
      <c r="IH166" s="2" t="s">
        <v>129</v>
      </c>
      <c r="II166" s="2" t="s">
        <v>2288</v>
      </c>
      <c r="IJ166" s="2" t="s">
        <v>203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167</v>
      </c>
      <c r="JH166" s="2" t="s">
        <v>132</v>
      </c>
      <c r="JI166" s="2" t="s">
        <v>143</v>
      </c>
      <c r="JJ166" s="2" t="s">
        <v>132</v>
      </c>
      <c r="JK166" s="4">
        <v>1</v>
      </c>
      <c r="JL166" s="8">
        <v>44.76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338</v>
      </c>
      <c r="JT166" s="2" t="s">
        <v>1233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1296</v>
      </c>
      <c r="KF166" s="2" t="s">
        <v>2289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141</v>
      </c>
      <c r="KP166" s="2" t="s">
        <v>129</v>
      </c>
      <c r="KQ166" s="2" t="s">
        <v>790</v>
      </c>
      <c r="KR166" s="2" t="s">
        <v>2290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129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176</v>
      </c>
      <c r="MM166" s="2" t="s">
        <v>813</v>
      </c>
      <c r="MN166" s="2" t="s">
        <v>2291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172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176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141</v>
      </c>
      <c r="PF166" s="2" t="s">
        <v>129</v>
      </c>
      <c r="PG166" s="2" t="s">
        <v>1036</v>
      </c>
      <c r="PH166" s="2" t="s">
        <v>2292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176</v>
      </c>
      <c r="PS166" s="2" t="s">
        <v>525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176</v>
      </c>
      <c r="QQ166" s="2" t="s">
        <v>815</v>
      </c>
      <c r="QR166" s="2" t="s">
        <v>1014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172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178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176</v>
      </c>
      <c r="RO166" s="2" t="s">
        <v>1148</v>
      </c>
      <c r="RP166" s="2" t="s">
        <v>321</v>
      </c>
      <c r="RQ166" s="2" t="s">
        <v>143</v>
      </c>
      <c r="RR166" s="2" t="s">
        <v>132</v>
      </c>
    </row>
    <row r="167">
      <c r="A167" s="2" t="s">
        <v>2293</v>
      </c>
      <c r="B167" s="2" t="s">
        <v>121</v>
      </c>
      <c r="C167" s="2" t="s">
        <v>122</v>
      </c>
      <c r="D167" s="2" t="s">
        <v>2262</v>
      </c>
      <c r="E167" s="2" t="s">
        <v>1012</v>
      </c>
      <c r="F167" s="2" t="s">
        <v>2294</v>
      </c>
      <c r="G167" s="2" t="s">
        <v>132</v>
      </c>
      <c r="H167" s="2" t="s">
        <v>132</v>
      </c>
      <c r="I167" s="2" t="s">
        <v>132</v>
      </c>
      <c r="J167" s="2" t="s">
        <v>2295</v>
      </c>
      <c r="K167" s="2" t="s">
        <v>280</v>
      </c>
      <c r="L167" s="3"/>
      <c r="M167" s="3"/>
      <c r="N167" s="3"/>
      <c r="O167" s="2" t="s">
        <v>1710</v>
      </c>
      <c r="P167" s="2" t="s">
        <v>132</v>
      </c>
      <c r="Q167" s="2" t="s">
        <v>132</v>
      </c>
      <c r="R167" s="2" t="s">
        <v>19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2296</v>
      </c>
      <c r="B168" s="2" t="s">
        <v>121</v>
      </c>
      <c r="C168" s="2" t="s">
        <v>122</v>
      </c>
      <c r="D168" s="2" t="s">
        <v>2297</v>
      </c>
      <c r="E168" s="2" t="s">
        <v>2298</v>
      </c>
      <c r="F168" s="2" t="s">
        <v>2299</v>
      </c>
      <c r="G168" s="2" t="s">
        <v>2300</v>
      </c>
      <c r="H168" s="2" t="s">
        <v>2301</v>
      </c>
      <c r="I168" s="2" t="s">
        <v>2302</v>
      </c>
      <c r="J168" s="2" t="s">
        <v>127</v>
      </c>
      <c r="K168" s="2" t="s">
        <v>531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683</v>
      </c>
      <c r="Q168" s="2" t="s">
        <v>131</v>
      </c>
      <c r="R168" s="2" t="s">
        <v>132</v>
      </c>
      <c r="S168" s="2" t="s">
        <v>2303</v>
      </c>
      <c r="T168" s="2" t="s">
        <v>132</v>
      </c>
      <c r="U168" s="2" t="s">
        <v>315</v>
      </c>
      <c r="V168" s="2" t="s">
        <v>2187</v>
      </c>
      <c r="W168" s="2" t="s">
        <v>136</v>
      </c>
      <c r="X168" s="2" t="s">
        <v>132</v>
      </c>
      <c r="Y168" s="2" t="s">
        <v>2304</v>
      </c>
      <c r="Z168" s="4">
        <v>243</v>
      </c>
      <c r="AA168" s="4">
        <f>=ROUNDDOWN(34.7142857142857,0)</f>
      </c>
      <c r="AB168" s="5">
        <v>7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38</v>
      </c>
      <c r="AQ168" s="8">
        <v>1362.72</v>
      </c>
      <c r="AR168" s="4"/>
      <c r="AS168" s="8"/>
      <c r="AT168" s="7"/>
      <c r="AU168" s="7"/>
      <c r="AV168" s="4">
        <v>38</v>
      </c>
      <c r="AW168" s="8">
        <v>1362.72</v>
      </c>
      <c r="AX168" s="4"/>
      <c r="AY168" s="8"/>
      <c r="AZ168" s="7"/>
      <c r="BA168" s="7"/>
      <c r="BB168" s="7">
        <v>1</v>
      </c>
      <c r="BC168" s="4">
        <v>38</v>
      </c>
      <c r="BD168" s="8">
        <v>1362.72</v>
      </c>
      <c r="BE168" s="4"/>
      <c r="BF168" s="8"/>
      <c r="BG168" s="7"/>
      <c r="BH168" s="7"/>
      <c r="BI168" s="7">
        <v>1</v>
      </c>
      <c r="BJ168" s="4">
        <v>38</v>
      </c>
      <c r="BK168" s="8">
        <v>1362.72</v>
      </c>
      <c r="BL168" s="2" t="s">
        <v>2305</v>
      </c>
      <c r="BM168" s="7">
        <v>1</v>
      </c>
      <c r="BN168" s="7">
        <v>1</v>
      </c>
      <c r="BO168" s="4">
        <v>12</v>
      </c>
      <c r="BP168" s="8">
        <v>475.08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1058</v>
      </c>
      <c r="BY168" s="2" t="s">
        <v>143</v>
      </c>
      <c r="BZ168" s="2" t="s">
        <v>132</v>
      </c>
      <c r="CA168" s="4">
        <v>13</v>
      </c>
      <c r="CB168" s="8">
        <v>365.24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319</v>
      </c>
      <c r="CJ168" s="2" t="s">
        <v>2306</v>
      </c>
      <c r="CK168" s="2" t="s">
        <v>143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141</v>
      </c>
      <c r="CT168" s="2" t="s">
        <v>129</v>
      </c>
      <c r="CU168" s="2" t="s">
        <v>319</v>
      </c>
      <c r="CV168" s="2" t="s">
        <v>2307</v>
      </c>
      <c r="CW168" s="2" t="s">
        <v>143</v>
      </c>
      <c r="CX168" s="2" t="s">
        <v>132</v>
      </c>
      <c r="CY168" s="4">
        <v>5</v>
      </c>
      <c r="CZ168" s="8">
        <v>191.73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322</v>
      </c>
      <c r="DH168" s="2" t="s">
        <v>566</v>
      </c>
      <c r="DI168" s="2" t="s">
        <v>143</v>
      </c>
      <c r="DJ168" s="2" t="s">
        <v>132</v>
      </c>
      <c r="DK168" s="4">
        <v>2</v>
      </c>
      <c r="DL168" s="8">
        <v>88.82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2308</v>
      </c>
      <c r="DT168" s="2" t="s">
        <v>1260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129</v>
      </c>
      <c r="EE168" s="2" t="s">
        <v>2309</v>
      </c>
      <c r="EF168" s="2" t="s">
        <v>2310</v>
      </c>
      <c r="EG168" s="2" t="s">
        <v>143</v>
      </c>
      <c r="EH168" s="2" t="s">
        <v>132</v>
      </c>
      <c r="EI168" s="4">
        <v>2</v>
      </c>
      <c r="EJ168" s="8">
        <v>89.44</v>
      </c>
      <c r="EK168" s="4"/>
      <c r="EL168" s="8"/>
      <c r="EM168" s="7"/>
      <c r="EN168" s="7"/>
      <c r="EO168" s="2" t="s">
        <v>141</v>
      </c>
      <c r="EP168" s="2" t="s">
        <v>129</v>
      </c>
      <c r="EQ168" s="2" t="s">
        <v>1765</v>
      </c>
      <c r="ER168" s="2" t="s">
        <v>1940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322</v>
      </c>
      <c r="FD168" s="2" t="s">
        <v>2311</v>
      </c>
      <c r="FE168" s="2" t="s">
        <v>143</v>
      </c>
      <c r="FF168" s="2" t="s">
        <v>132</v>
      </c>
      <c r="FG168" s="4">
        <v>2</v>
      </c>
      <c r="FH168" s="8">
        <v>77.64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156</v>
      </c>
      <c r="FP168" s="2" t="s">
        <v>497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1146</v>
      </c>
      <c r="GB168" s="2" t="s">
        <v>132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176</v>
      </c>
      <c r="GM168" s="2" t="s">
        <v>1845</v>
      </c>
      <c r="GN168" s="2" t="s">
        <v>2312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162</v>
      </c>
      <c r="GZ168" s="2" t="s">
        <v>132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129</v>
      </c>
      <c r="HK168" s="2" t="s">
        <v>299</v>
      </c>
      <c r="HL168" s="2" t="s">
        <v>132</v>
      </c>
      <c r="HM168" s="2" t="s">
        <v>143</v>
      </c>
      <c r="HN168" s="2" t="s">
        <v>132</v>
      </c>
      <c r="HO168" s="4">
        <v>1</v>
      </c>
      <c r="HP168" s="8">
        <v>35.95</v>
      </c>
      <c r="HQ168" s="4"/>
      <c r="HR168" s="8"/>
      <c r="HS168" s="7"/>
      <c r="HT168" s="7"/>
      <c r="HU168" s="2" t="s">
        <v>141</v>
      </c>
      <c r="HV168" s="2" t="s">
        <v>129</v>
      </c>
      <c r="HW168" s="2" t="s">
        <v>335</v>
      </c>
      <c r="HX168" s="2" t="s">
        <v>546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165</v>
      </c>
      <c r="IH168" s="2" t="s">
        <v>129</v>
      </c>
      <c r="II168" s="2" t="s">
        <v>132</v>
      </c>
      <c r="IJ168" s="2" t="s">
        <v>132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2273</v>
      </c>
      <c r="IV168" s="2" t="s">
        <v>1100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167</v>
      </c>
      <c r="JH168" s="2" t="s">
        <v>132</v>
      </c>
      <c r="JI168" s="2" t="s">
        <v>143</v>
      </c>
      <c r="JJ168" s="2" t="s">
        <v>132</v>
      </c>
      <c r="JK168" s="4">
        <v>1</v>
      </c>
      <c r="JL168" s="8">
        <v>38.82</v>
      </c>
      <c r="JM168" s="4"/>
      <c r="JN168" s="8"/>
      <c r="JO168" s="7"/>
      <c r="JP168" s="7"/>
      <c r="JQ168" s="2" t="s">
        <v>141</v>
      </c>
      <c r="JR168" s="2" t="s">
        <v>129</v>
      </c>
      <c r="JS168" s="2" t="s">
        <v>338</v>
      </c>
      <c r="JT168" s="2" t="s">
        <v>2313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236</v>
      </c>
      <c r="KF168" s="2" t="s">
        <v>402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172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173</v>
      </c>
      <c r="MM168" s="2" t="s">
        <v>2314</v>
      </c>
      <c r="MN168" s="2" t="s">
        <v>2315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176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165</v>
      </c>
      <c r="PF168" s="2" t="s">
        <v>129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176</v>
      </c>
      <c r="PS168" s="2" t="s">
        <v>525</v>
      </c>
      <c r="PT168" s="2" t="s">
        <v>150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165</v>
      </c>
      <c r="QP168" s="2" t="s">
        <v>176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172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178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176</v>
      </c>
      <c r="RO168" s="2" t="s">
        <v>818</v>
      </c>
      <c r="RP168" s="2" t="s">
        <v>2316</v>
      </c>
      <c r="RQ168" s="2" t="s">
        <v>143</v>
      </c>
      <c r="RR168" s="2" t="s">
        <v>132</v>
      </c>
    </row>
    <row r="169">
      <c r="A169" s="2" t="s">
        <v>2317</v>
      </c>
      <c r="B169" s="2" t="s">
        <v>121</v>
      </c>
      <c r="C169" s="2" t="s">
        <v>122</v>
      </c>
      <c r="D169" s="2" t="s">
        <v>2297</v>
      </c>
      <c r="E169" s="2" t="s">
        <v>2298</v>
      </c>
      <c r="F169" s="2" t="s">
        <v>2318</v>
      </c>
      <c r="G169" s="2" t="s">
        <v>2318</v>
      </c>
      <c r="H169" s="2" t="s">
        <v>2318</v>
      </c>
      <c r="I169" s="2" t="s">
        <v>2319</v>
      </c>
      <c r="J169" s="2" t="s">
        <v>2320</v>
      </c>
      <c r="K169" s="2" t="s">
        <v>2321</v>
      </c>
      <c r="L169" s="3">
        <v>14.7</v>
      </c>
      <c r="M169" s="3">
        <v>15.44</v>
      </c>
      <c r="N169" s="3">
        <v>34.99</v>
      </c>
      <c r="O169" s="2" t="s">
        <v>657</v>
      </c>
      <c r="P169" s="2" t="s">
        <v>621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395</v>
      </c>
      <c r="V169" s="2" t="s">
        <v>887</v>
      </c>
      <c r="W169" s="2" t="s">
        <v>136</v>
      </c>
      <c r="X169" s="2" t="s">
        <v>132</v>
      </c>
      <c r="Y169" s="2" t="s">
        <v>2322</v>
      </c>
      <c r="Z169" s="4">
        <v>15</v>
      </c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165</v>
      </c>
      <c r="BV169" s="2" t="s">
        <v>176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129</v>
      </c>
      <c r="CI169" s="2" t="s">
        <v>194</v>
      </c>
      <c r="CJ169" s="2" t="s">
        <v>535</v>
      </c>
      <c r="CK169" s="2" t="s">
        <v>143</v>
      </c>
      <c r="CL169" s="2" t="s">
        <v>132</v>
      </c>
      <c r="CM169" s="4">
        <v>1</v>
      </c>
      <c r="CN169" s="8">
        <v>16.17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2323</v>
      </c>
      <c r="CV169" s="2" t="s">
        <v>949</v>
      </c>
      <c r="CW169" s="2" t="s">
        <v>143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141</v>
      </c>
      <c r="DF169" s="2" t="s">
        <v>129</v>
      </c>
      <c r="DG169" s="2" t="s">
        <v>1858</v>
      </c>
      <c r="DH169" s="2" t="s">
        <v>901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166</v>
      </c>
      <c r="DR169" s="2" t="s">
        <v>129</v>
      </c>
      <c r="DS169" s="2" t="s">
        <v>132</v>
      </c>
      <c r="DT169" s="2" t="s">
        <v>132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165</v>
      </c>
      <c r="ED169" s="2" t="s">
        <v>176</v>
      </c>
      <c r="EE169" s="2" t="s">
        <v>132</v>
      </c>
      <c r="EF169" s="2" t="s">
        <v>132</v>
      </c>
      <c r="EG169" s="2" t="s">
        <v>143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2236</v>
      </c>
      <c r="ER169" s="2" t="s">
        <v>2324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129</v>
      </c>
      <c r="FC169" s="2" t="s">
        <v>2322</v>
      </c>
      <c r="FD169" s="2" t="s">
        <v>1235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172</v>
      </c>
      <c r="FN169" s="2" t="s">
        <v>129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176</v>
      </c>
      <c r="GA169" s="2" t="s">
        <v>498</v>
      </c>
      <c r="GB169" s="2" t="s">
        <v>132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817</v>
      </c>
      <c r="GL169" s="2" t="s">
        <v>129</v>
      </c>
      <c r="GM169" s="2" t="s">
        <v>132</v>
      </c>
      <c r="GN169" s="2" t="s">
        <v>132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172</v>
      </c>
      <c r="HJ169" s="2" t="s">
        <v>129</v>
      </c>
      <c r="HK169" s="2" t="s">
        <v>132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172</v>
      </c>
      <c r="HV169" s="2" t="s">
        <v>129</v>
      </c>
      <c r="HW169" s="2" t="s">
        <v>132</v>
      </c>
      <c r="HX169" s="2" t="s">
        <v>132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172</v>
      </c>
      <c r="IH169" s="2" t="s">
        <v>129</v>
      </c>
      <c r="II169" s="2" t="s">
        <v>132</v>
      </c>
      <c r="IJ169" s="2" t="s">
        <v>132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172</v>
      </c>
      <c r="IT169" s="2" t="s">
        <v>129</v>
      </c>
      <c r="IU169" s="2" t="s">
        <v>132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172</v>
      </c>
      <c r="JR169" s="2" t="s">
        <v>129</v>
      </c>
      <c r="JS169" s="2" t="s">
        <v>132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175</v>
      </c>
      <c r="KD169" s="2" t="s">
        <v>129</v>
      </c>
      <c r="KE169" s="2" t="s">
        <v>132</v>
      </c>
      <c r="KF169" s="2" t="s">
        <v>132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172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173</v>
      </c>
      <c r="MM169" s="2" t="s">
        <v>504</v>
      </c>
      <c r="MN169" s="2" t="s">
        <v>2325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176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172</v>
      </c>
      <c r="PF169" s="2" t="s">
        <v>129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172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172</v>
      </c>
      <c r="QP169" s="2" t="s">
        <v>176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172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178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176</v>
      </c>
      <c r="RO169" s="2" t="s">
        <v>2239</v>
      </c>
      <c r="RP169" s="2" t="s">
        <v>132</v>
      </c>
      <c r="RQ169" s="2" t="s">
        <v>143</v>
      </c>
      <c r="RR169" s="2" t="s">
        <v>132</v>
      </c>
    </row>
    <row r="170">
      <c r="A170" s="2" t="s">
        <v>2326</v>
      </c>
      <c r="B170" s="2" t="s">
        <v>121</v>
      </c>
      <c r="C170" s="2" t="s">
        <v>122</v>
      </c>
      <c r="D170" s="2" t="s">
        <v>2327</v>
      </c>
      <c r="E170" s="2" t="s">
        <v>2328</v>
      </c>
      <c r="F170" s="2" t="s">
        <v>2329</v>
      </c>
      <c r="G170" s="2" t="s">
        <v>2329</v>
      </c>
      <c r="H170" s="2" t="s">
        <v>2329</v>
      </c>
      <c r="I170" s="2" t="s">
        <v>2330</v>
      </c>
      <c r="J170" s="2" t="s">
        <v>127</v>
      </c>
      <c r="K170" s="2" t="s">
        <v>1189</v>
      </c>
      <c r="L170" s="3">
        <v>62.4</v>
      </c>
      <c r="M170" s="3">
        <v>65.52</v>
      </c>
      <c r="N170" s="3">
        <v>129.99</v>
      </c>
      <c r="O170" s="2" t="s">
        <v>657</v>
      </c>
      <c r="P170" s="2" t="s">
        <v>621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914</v>
      </c>
      <c r="W170" s="2" t="s">
        <v>136</v>
      </c>
      <c r="X170" s="2" t="s">
        <v>132</v>
      </c>
      <c r="Y170" s="2" t="s">
        <v>1681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1047</v>
      </c>
      <c r="BY170" s="2" t="s">
        <v>143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141</v>
      </c>
      <c r="CH170" s="2" t="s">
        <v>176</v>
      </c>
      <c r="CI170" s="2" t="s">
        <v>1914</v>
      </c>
      <c r="CJ170" s="2" t="s">
        <v>1717</v>
      </c>
      <c r="CK170" s="2" t="s">
        <v>178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129</v>
      </c>
      <c r="CU170" s="2" t="s">
        <v>1158</v>
      </c>
      <c r="CV170" s="2" t="s">
        <v>535</v>
      </c>
      <c r="CW170" s="2" t="s">
        <v>143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141</v>
      </c>
      <c r="DF170" s="2" t="s">
        <v>176</v>
      </c>
      <c r="DG170" s="2" t="s">
        <v>1655</v>
      </c>
      <c r="DH170" s="2" t="s">
        <v>2331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166</v>
      </c>
      <c r="DR170" s="2" t="s">
        <v>129</v>
      </c>
      <c r="DS170" s="2" t="s">
        <v>132</v>
      </c>
      <c r="DT170" s="2" t="s">
        <v>132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172</v>
      </c>
      <c r="ED170" s="2" t="s">
        <v>129</v>
      </c>
      <c r="EE170" s="2" t="s">
        <v>132</v>
      </c>
      <c r="EF170" s="2" t="s">
        <v>132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1690</v>
      </c>
      <c r="ER170" s="2" t="s">
        <v>2332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141</v>
      </c>
      <c r="FB170" s="2" t="s">
        <v>176</v>
      </c>
      <c r="FC170" s="2" t="s">
        <v>1655</v>
      </c>
      <c r="FD170" s="2" t="s">
        <v>132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129</v>
      </c>
      <c r="FO170" s="2" t="s">
        <v>132</v>
      </c>
      <c r="FP170" s="2" t="s">
        <v>132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141</v>
      </c>
      <c r="FZ170" s="2" t="s">
        <v>176</v>
      </c>
      <c r="GA170" s="2" t="s">
        <v>1291</v>
      </c>
      <c r="GB170" s="2" t="s">
        <v>1921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176</v>
      </c>
      <c r="GM170" s="2" t="s">
        <v>1096</v>
      </c>
      <c r="GN170" s="2" t="s">
        <v>2313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172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129</v>
      </c>
      <c r="HW170" s="2" t="s">
        <v>132</v>
      </c>
      <c r="HX170" s="2" t="s">
        <v>132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172</v>
      </c>
      <c r="IH170" s="2" t="s">
        <v>129</v>
      </c>
      <c r="II170" s="2" t="s">
        <v>132</v>
      </c>
      <c r="IJ170" s="2" t="s">
        <v>132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172</v>
      </c>
      <c r="IT170" s="2" t="s">
        <v>129</v>
      </c>
      <c r="IU170" s="2" t="s">
        <v>132</v>
      </c>
      <c r="IV170" s="2" t="s">
        <v>132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534</v>
      </c>
      <c r="JR170" s="2" t="s">
        <v>129</v>
      </c>
      <c r="JS170" s="2" t="s">
        <v>1001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175</v>
      </c>
      <c r="KD170" s="2" t="s">
        <v>129</v>
      </c>
      <c r="KE170" s="2" t="s">
        <v>132</v>
      </c>
      <c r="KF170" s="2" t="s">
        <v>132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173</v>
      </c>
      <c r="MM170" s="2" t="s">
        <v>1686</v>
      </c>
      <c r="MN170" s="2" t="s">
        <v>2333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129</v>
      </c>
      <c r="MY170" s="2" t="s">
        <v>132</v>
      </c>
      <c r="MZ170" s="2" t="s">
        <v>132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176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129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172</v>
      </c>
      <c r="QP170" s="2" t="s">
        <v>176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176</v>
      </c>
      <c r="RO170" s="2" t="s">
        <v>2175</v>
      </c>
      <c r="RP170" s="2" t="s">
        <v>132</v>
      </c>
      <c r="RQ170" s="2" t="s">
        <v>143</v>
      </c>
      <c r="RR170" s="2" t="s">
        <v>132</v>
      </c>
    </row>
    <row r="171">
      <c r="A171" s="2" t="s">
        <v>2334</v>
      </c>
      <c r="B171" s="2" t="s">
        <v>121</v>
      </c>
      <c r="C171" s="2" t="s">
        <v>2335</v>
      </c>
      <c r="D171" s="2" t="s">
        <v>2150</v>
      </c>
      <c r="E171" s="2" t="s">
        <v>2151</v>
      </c>
      <c r="F171" s="2" t="s">
        <v>2336</v>
      </c>
      <c r="G171" s="2" t="s">
        <v>2336</v>
      </c>
      <c r="H171" s="2" t="s">
        <v>2336</v>
      </c>
      <c r="I171" s="2" t="s">
        <v>2337</v>
      </c>
      <c r="J171" s="2" t="s">
        <v>2338</v>
      </c>
      <c r="K171" s="2" t="s">
        <v>945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395</v>
      </c>
      <c r="V171" s="2" t="s">
        <v>484</v>
      </c>
      <c r="W171" s="2" t="s">
        <v>245</v>
      </c>
      <c r="X171" s="2" t="s">
        <v>946</v>
      </c>
      <c r="Y171" s="2" t="s">
        <v>2339</v>
      </c>
      <c r="Z171" s="4">
        <v>693</v>
      </c>
      <c r="AA171" s="4">
        <f>=ROUNDDOWN(23.8965517241379,0)</f>
      </c>
      <c r="AB171" s="5">
        <v>29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218</v>
      </c>
      <c r="AQ171" s="8">
        <v>16793.69</v>
      </c>
      <c r="AR171" s="4"/>
      <c r="AS171" s="8"/>
      <c r="AT171" s="7"/>
      <c r="AU171" s="7"/>
      <c r="AV171" s="4">
        <v>650</v>
      </c>
      <c r="AW171" s="8">
        <v>69553.99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0.2414</v>
      </c>
      <c r="BC171" s="4">
        <v>1327</v>
      </c>
      <c r="BD171" s="8">
        <v>138021.43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0.5039</v>
      </c>
      <c r="BJ171" s="4">
        <v>218</v>
      </c>
      <c r="BK171" s="8">
        <v>16793.69</v>
      </c>
      <c r="BL171" s="2" t="s">
        <v>2340</v>
      </c>
      <c r="BM171" s="7">
        <v>1</v>
      </c>
      <c r="BN171" s="7">
        <v>1</v>
      </c>
      <c r="BO171" s="4">
        <v>59</v>
      </c>
      <c r="BP171" s="8">
        <v>5600.09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1910</v>
      </c>
      <c r="BY171" s="2" t="s">
        <v>143</v>
      </c>
      <c r="BZ171" s="2" t="s">
        <v>132</v>
      </c>
      <c r="CA171" s="4">
        <v>120</v>
      </c>
      <c r="CB171" s="8">
        <v>7425.37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2341</v>
      </c>
      <c r="CJ171" s="2" t="s">
        <v>339</v>
      </c>
      <c r="CK171" s="2" t="s">
        <v>143</v>
      </c>
      <c r="CL171" s="2" t="s">
        <v>132</v>
      </c>
      <c r="CM171" s="4">
        <v>10</v>
      </c>
      <c r="CN171" s="8">
        <v>923.5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605</v>
      </c>
      <c r="CV171" s="2" t="s">
        <v>2342</v>
      </c>
      <c r="CW171" s="2" t="s">
        <v>143</v>
      </c>
      <c r="CX171" s="2" t="s">
        <v>132</v>
      </c>
      <c r="CY171" s="4">
        <v>7</v>
      </c>
      <c r="CZ171" s="8">
        <v>780.46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2339</v>
      </c>
      <c r="DH171" s="2" t="s">
        <v>1577</v>
      </c>
      <c r="DI171" s="2" t="s">
        <v>143</v>
      </c>
      <c r="DJ171" s="2" t="s">
        <v>132</v>
      </c>
      <c r="DK171" s="4">
        <v>6</v>
      </c>
      <c r="DL171" s="8">
        <v>576.78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154</v>
      </c>
      <c r="DT171" s="2" t="s">
        <v>879</v>
      </c>
      <c r="DU171" s="2" t="s">
        <v>143</v>
      </c>
      <c r="DV171" s="2" t="s">
        <v>132</v>
      </c>
      <c r="DW171" s="4">
        <v>3</v>
      </c>
      <c r="DX171" s="8">
        <v>302.1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258</v>
      </c>
      <c r="EF171" s="2" t="s">
        <v>734</v>
      </c>
      <c r="EG171" s="2" t="s">
        <v>143</v>
      </c>
      <c r="EH171" s="2" t="s">
        <v>132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2343</v>
      </c>
      <c r="ER171" s="2" t="s">
        <v>2344</v>
      </c>
      <c r="ES171" s="2" t="s">
        <v>143</v>
      </c>
      <c r="ET171" s="2" t="s">
        <v>132</v>
      </c>
      <c r="EU171" s="4">
        <v>2</v>
      </c>
      <c r="EV171" s="8">
        <v>199.98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2345</v>
      </c>
      <c r="FD171" s="2" t="s">
        <v>2346</v>
      </c>
      <c r="FE171" s="2" t="s">
        <v>143</v>
      </c>
      <c r="FF171" s="2" t="s">
        <v>132</v>
      </c>
      <c r="FG171" s="4">
        <v>4</v>
      </c>
      <c r="FH171" s="8">
        <v>336.2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156</v>
      </c>
      <c r="FP171" s="2" t="s">
        <v>2118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138</v>
      </c>
      <c r="GB171" s="2" t="s">
        <v>677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379</v>
      </c>
      <c r="GN171" s="2" t="s">
        <v>260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332</v>
      </c>
      <c r="GZ171" s="2" t="s">
        <v>273</v>
      </c>
      <c r="HA171" s="2" t="s">
        <v>143</v>
      </c>
      <c r="HB171" s="2" t="s">
        <v>132</v>
      </c>
      <c r="HC171" s="4">
        <v>2</v>
      </c>
      <c r="HD171" s="8">
        <v>168.1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206</v>
      </c>
      <c r="HL171" s="2" t="s">
        <v>2347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335</v>
      </c>
      <c r="HX171" s="2" t="s">
        <v>948</v>
      </c>
      <c r="HY171" s="2" t="s">
        <v>143</v>
      </c>
      <c r="HZ171" s="2" t="s">
        <v>132</v>
      </c>
      <c r="IA171" s="4">
        <v>2</v>
      </c>
      <c r="IB171" s="8">
        <v>201.4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156</v>
      </c>
      <c r="IJ171" s="2" t="s">
        <v>2148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129</v>
      </c>
      <c r="IU171" s="2" t="s">
        <v>132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167</v>
      </c>
      <c r="JH171" s="2" t="s">
        <v>132</v>
      </c>
      <c r="JI171" s="2" t="s">
        <v>143</v>
      </c>
      <c r="JJ171" s="2" t="s">
        <v>132</v>
      </c>
      <c r="JK171" s="4">
        <v>1</v>
      </c>
      <c r="JL171" s="8">
        <v>84.05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387</v>
      </c>
      <c r="JT171" s="2" t="s">
        <v>2348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238</v>
      </c>
      <c r="KF171" s="2" t="s">
        <v>976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166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164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173</v>
      </c>
      <c r="MM171" s="2" t="s">
        <v>2349</v>
      </c>
      <c r="MN171" s="2" t="s">
        <v>2350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129</v>
      </c>
      <c r="MY171" s="2" t="s">
        <v>132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172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176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165</v>
      </c>
      <c r="PF171" s="2" t="s">
        <v>129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176</v>
      </c>
      <c r="PS171" s="2" t="s">
        <v>375</v>
      </c>
      <c r="PT171" s="2" t="s">
        <v>2130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165</v>
      </c>
      <c r="QP171" s="2" t="s">
        <v>176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178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176</v>
      </c>
      <c r="RO171" s="2" t="s">
        <v>2067</v>
      </c>
      <c r="RP171" s="2" t="s">
        <v>132</v>
      </c>
      <c r="RQ171" s="2" t="s">
        <v>143</v>
      </c>
      <c r="RR171" s="2" t="s">
        <v>132</v>
      </c>
    </row>
    <row r="172">
      <c r="A172" s="2" t="s">
        <v>2351</v>
      </c>
      <c r="B172" s="2" t="s">
        <v>121</v>
      </c>
      <c r="C172" s="2" t="s">
        <v>2335</v>
      </c>
      <c r="D172" s="2" t="s">
        <v>2150</v>
      </c>
      <c r="E172" s="2" t="s">
        <v>2151</v>
      </c>
      <c r="F172" s="2" t="s">
        <v>2336</v>
      </c>
      <c r="G172" s="2" t="s">
        <v>2336</v>
      </c>
      <c r="H172" s="2" t="s">
        <v>2336</v>
      </c>
      <c r="I172" s="2" t="s">
        <v>2352</v>
      </c>
      <c r="J172" s="2" t="s">
        <v>2353</v>
      </c>
      <c r="K172" s="2" t="s">
        <v>945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2354</v>
      </c>
      <c r="T172" s="2" t="s">
        <v>132</v>
      </c>
      <c r="U172" s="2" t="s">
        <v>395</v>
      </c>
      <c r="V172" s="2" t="s">
        <v>484</v>
      </c>
      <c r="W172" s="2" t="s">
        <v>245</v>
      </c>
      <c r="X172" s="2" t="s">
        <v>946</v>
      </c>
      <c r="Y172" s="2" t="s">
        <v>320</v>
      </c>
      <c r="Z172" s="4">
        <v>981</v>
      </c>
      <c r="AA172" s="4">
        <f>=ROUNDDOWN(28.0285714285714,0)</f>
      </c>
      <c r="AB172" s="5">
        <v>35</v>
      </c>
      <c r="AC172" s="2" t="s">
        <v>185</v>
      </c>
      <c r="AD172" s="4">
        <v>20</v>
      </c>
      <c r="AE172" s="4">
        <v>270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432</v>
      </c>
      <c r="AQ172" s="8">
        <v>52760.3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0.7586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432</v>
      </c>
      <c r="BK172" s="8">
        <v>52760.3</v>
      </c>
      <c r="BL172" s="2" t="s">
        <v>2355</v>
      </c>
      <c r="BM172" s="7">
        <v>1</v>
      </c>
      <c r="BN172" s="7">
        <v>1</v>
      </c>
      <c r="BO172" s="4">
        <v>260</v>
      </c>
      <c r="BP172" s="8">
        <v>34808.78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2356</v>
      </c>
      <c r="BY172" s="2" t="s">
        <v>143</v>
      </c>
      <c r="BZ172" s="2" t="s">
        <v>132</v>
      </c>
      <c r="CA172" s="4">
        <v>133</v>
      </c>
      <c r="CB172" s="8">
        <v>12595.67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319</v>
      </c>
      <c r="CJ172" s="2" t="s">
        <v>1392</v>
      </c>
      <c r="CK172" s="2" t="s">
        <v>143</v>
      </c>
      <c r="CL172" s="2" t="s">
        <v>132</v>
      </c>
      <c r="CM172" s="4">
        <v>14</v>
      </c>
      <c r="CN172" s="8">
        <v>1825.32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319</v>
      </c>
      <c r="CV172" s="2" t="s">
        <v>2357</v>
      </c>
      <c r="CW172" s="2" t="s">
        <v>143</v>
      </c>
      <c r="CX172" s="2" t="s">
        <v>132</v>
      </c>
      <c r="CY172" s="4">
        <v>2</v>
      </c>
      <c r="CZ172" s="8">
        <v>346.5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2358</v>
      </c>
      <c r="DH172" s="2" t="s">
        <v>320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1363</v>
      </c>
      <c r="DT172" s="2" t="s">
        <v>2359</v>
      </c>
      <c r="DU172" s="2" t="s">
        <v>143</v>
      </c>
      <c r="DV172" s="2" t="s">
        <v>132</v>
      </c>
      <c r="DW172" s="4">
        <v>7</v>
      </c>
      <c r="DX172" s="8">
        <v>1013.11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868</v>
      </c>
      <c r="EF172" s="2" t="s">
        <v>1104</v>
      </c>
      <c r="EG172" s="2" t="s">
        <v>143</v>
      </c>
      <c r="EH172" s="2" t="s">
        <v>132</v>
      </c>
      <c r="EI172" s="4">
        <v>2</v>
      </c>
      <c r="EJ172" s="8">
        <v>276.32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2360</v>
      </c>
      <c r="ER172" s="2" t="s">
        <v>1846</v>
      </c>
      <c r="ES172" s="2" t="s">
        <v>143</v>
      </c>
      <c r="ET172" s="2" t="s">
        <v>132</v>
      </c>
      <c r="EU172" s="4">
        <v>3</v>
      </c>
      <c r="EV172" s="8">
        <v>479.97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2361</v>
      </c>
      <c r="FD172" s="2" t="s">
        <v>2362</v>
      </c>
      <c r="FE172" s="2" t="s">
        <v>143</v>
      </c>
      <c r="FF172" s="2" t="s">
        <v>132</v>
      </c>
      <c r="FG172" s="4">
        <v>3</v>
      </c>
      <c r="FH172" s="8">
        <v>378.45</v>
      </c>
      <c r="FI172" s="4"/>
      <c r="FJ172" s="8"/>
      <c r="FK172" s="7"/>
      <c r="FL172" s="7"/>
      <c r="FM172" s="2" t="s">
        <v>141</v>
      </c>
      <c r="FN172" s="2" t="s">
        <v>129</v>
      </c>
      <c r="FO172" s="2" t="s">
        <v>564</v>
      </c>
      <c r="FP172" s="2" t="s">
        <v>2272</v>
      </c>
      <c r="FQ172" s="2" t="s">
        <v>143</v>
      </c>
      <c r="FR172" s="2" t="s">
        <v>132</v>
      </c>
      <c r="FS172" s="4">
        <v>1</v>
      </c>
      <c r="FT172" s="8">
        <v>136.27</v>
      </c>
      <c r="FU172" s="4"/>
      <c r="FV172" s="8"/>
      <c r="FW172" s="7"/>
      <c r="FX172" s="7"/>
      <c r="FY172" s="2" t="s">
        <v>141</v>
      </c>
      <c r="FZ172" s="2" t="s">
        <v>129</v>
      </c>
      <c r="GA172" s="2" t="s">
        <v>1291</v>
      </c>
      <c r="GB172" s="2" t="s">
        <v>1908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176</v>
      </c>
      <c r="GM172" s="2" t="s">
        <v>1692</v>
      </c>
      <c r="GN172" s="2" t="s">
        <v>2363</v>
      </c>
      <c r="GO172" s="2" t="s">
        <v>143</v>
      </c>
      <c r="GP172" s="2" t="s">
        <v>132</v>
      </c>
      <c r="GQ172" s="4">
        <v>1</v>
      </c>
      <c r="GR172" s="8">
        <v>116.81</v>
      </c>
      <c r="GS172" s="4"/>
      <c r="GT172" s="8"/>
      <c r="GU172" s="7"/>
      <c r="GV172" s="7"/>
      <c r="GW172" s="2" t="s">
        <v>141</v>
      </c>
      <c r="GX172" s="2" t="s">
        <v>129</v>
      </c>
      <c r="GY172" s="2" t="s">
        <v>332</v>
      </c>
      <c r="GZ172" s="2" t="s">
        <v>2364</v>
      </c>
      <c r="HA172" s="2" t="s">
        <v>143</v>
      </c>
      <c r="HB172" s="2" t="s">
        <v>132</v>
      </c>
      <c r="HC172" s="4">
        <v>2</v>
      </c>
      <c r="HD172" s="8">
        <v>252.3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206</v>
      </c>
      <c r="HL172" s="2" t="s">
        <v>352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335</v>
      </c>
      <c r="HX172" s="2" t="s">
        <v>2102</v>
      </c>
      <c r="HY172" s="2" t="s">
        <v>143</v>
      </c>
      <c r="HZ172" s="2" t="s">
        <v>132</v>
      </c>
      <c r="IA172" s="4">
        <v>2</v>
      </c>
      <c r="IB172" s="8">
        <v>285.52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156</v>
      </c>
      <c r="IJ172" s="2" t="s">
        <v>2128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166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167</v>
      </c>
      <c r="JH172" s="2" t="s">
        <v>132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338</v>
      </c>
      <c r="JT172" s="2" t="s">
        <v>1092</v>
      </c>
      <c r="JU172" s="2" t="s">
        <v>143</v>
      </c>
      <c r="JV172" s="2" t="s">
        <v>132</v>
      </c>
      <c r="JW172" s="4">
        <v>2</v>
      </c>
      <c r="JX172" s="8">
        <v>245.28</v>
      </c>
      <c r="JY172" s="4"/>
      <c r="JZ172" s="8"/>
      <c r="KA172" s="7"/>
      <c r="KB172" s="7"/>
      <c r="KC172" s="2" t="s">
        <v>141</v>
      </c>
      <c r="KD172" s="2" t="s">
        <v>129</v>
      </c>
      <c r="KE172" s="2" t="s">
        <v>210</v>
      </c>
      <c r="KF172" s="2" t="s">
        <v>294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166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164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173</v>
      </c>
      <c r="MM172" s="2" t="s">
        <v>2365</v>
      </c>
      <c r="MN172" s="2" t="s">
        <v>2366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129</v>
      </c>
      <c r="MY172" s="2" t="s">
        <v>132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176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165</v>
      </c>
      <c r="PF172" s="2" t="s">
        <v>129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176</v>
      </c>
      <c r="PS172" s="2" t="s">
        <v>212</v>
      </c>
      <c r="PT172" s="2" t="s">
        <v>153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165</v>
      </c>
      <c r="QP172" s="2" t="s">
        <v>176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178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176</v>
      </c>
      <c r="RO172" s="2" t="s">
        <v>439</v>
      </c>
      <c r="RP172" s="2" t="s">
        <v>2367</v>
      </c>
      <c r="RQ172" s="2" t="s">
        <v>143</v>
      </c>
      <c r="RR172" s="2" t="s">
        <v>132</v>
      </c>
    </row>
    <row r="173">
      <c r="A173" s="2" t="s">
        <v>2368</v>
      </c>
      <c r="B173" s="2" t="s">
        <v>121</v>
      </c>
      <c r="C173" s="2" t="s">
        <v>2335</v>
      </c>
      <c r="D173" s="2" t="s">
        <v>2150</v>
      </c>
      <c r="E173" s="2" t="s">
        <v>2151</v>
      </c>
      <c r="F173" s="2" t="s">
        <v>2336</v>
      </c>
      <c r="G173" s="2" t="s">
        <v>2336</v>
      </c>
      <c r="H173" s="2" t="s">
        <v>2336</v>
      </c>
      <c r="I173" s="2" t="s">
        <v>2337</v>
      </c>
      <c r="J173" s="2" t="s">
        <v>2338</v>
      </c>
      <c r="K173" s="2" t="s">
        <v>1189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2369</v>
      </c>
      <c r="T173" s="2" t="s">
        <v>132</v>
      </c>
      <c r="U173" s="2" t="s">
        <v>395</v>
      </c>
      <c r="V173" s="2" t="s">
        <v>484</v>
      </c>
      <c r="W173" s="2" t="s">
        <v>245</v>
      </c>
      <c r="X173" s="2" t="s">
        <v>946</v>
      </c>
      <c r="Y173" s="2" t="s">
        <v>727</v>
      </c>
      <c r="Z173" s="4">
        <v>280</v>
      </c>
      <c r="AA173" s="4">
        <f>=ROUNDDOWN(17.5,0)</f>
      </c>
      <c r="AB173" s="5">
        <v>16</v>
      </c>
      <c r="AC173" s="2" t="s">
        <v>139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152</v>
      </c>
      <c r="AQ173" s="8">
        <v>12156.26</v>
      </c>
      <c r="AR173" s="4"/>
      <c r="AS173" s="8"/>
      <c r="AT173" s="7"/>
      <c r="AU173" s="7"/>
      <c r="AV173" s="4">
        <v>416</v>
      </c>
      <c r="AW173" s="8">
        <v>43142.41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0.2818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0.3126</v>
      </c>
      <c r="BJ173" s="4">
        <v>152</v>
      </c>
      <c r="BK173" s="8">
        <v>12156.26</v>
      </c>
      <c r="BL173" s="2" t="s">
        <v>2370</v>
      </c>
      <c r="BM173" s="7">
        <v>1</v>
      </c>
      <c r="BN173" s="7">
        <v>1</v>
      </c>
      <c r="BO173" s="4">
        <v>65</v>
      </c>
      <c r="BP173" s="8">
        <v>5965.97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2189</v>
      </c>
      <c r="BY173" s="2" t="s">
        <v>143</v>
      </c>
      <c r="BZ173" s="2" t="s">
        <v>132</v>
      </c>
      <c r="CA173" s="4">
        <v>66</v>
      </c>
      <c r="CB173" s="8">
        <v>4118.43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2179</v>
      </c>
      <c r="CJ173" s="2" t="s">
        <v>2371</v>
      </c>
      <c r="CK173" s="2" t="s">
        <v>143</v>
      </c>
      <c r="CL173" s="2" t="s">
        <v>132</v>
      </c>
      <c r="CM173" s="4">
        <v>8</v>
      </c>
      <c r="CN173" s="8">
        <v>738.8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202</v>
      </c>
      <c r="CV173" s="2" t="s">
        <v>677</v>
      </c>
      <c r="CW173" s="2" t="s">
        <v>143</v>
      </c>
      <c r="CX173" s="2" t="s">
        <v>132</v>
      </c>
      <c r="CY173" s="4">
        <v>4</v>
      </c>
      <c r="CZ173" s="8">
        <v>434.2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732</v>
      </c>
      <c r="DH173" s="2" t="s">
        <v>575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176</v>
      </c>
      <c r="DS173" s="2" t="s">
        <v>154</v>
      </c>
      <c r="DT173" s="2" t="s">
        <v>2372</v>
      </c>
      <c r="DU173" s="2" t="s">
        <v>143</v>
      </c>
      <c r="DV173" s="2" t="s">
        <v>132</v>
      </c>
      <c r="DW173" s="4">
        <v>7</v>
      </c>
      <c r="DX173" s="8">
        <v>704.9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400</v>
      </c>
      <c r="EF173" s="2" t="s">
        <v>2373</v>
      </c>
      <c r="EG173" s="2" t="s">
        <v>143</v>
      </c>
      <c r="EH173" s="2" t="s">
        <v>132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732</v>
      </c>
      <c r="ER173" s="2" t="s">
        <v>2374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732</v>
      </c>
      <c r="FD173" s="2" t="s">
        <v>772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156</v>
      </c>
      <c r="FP173" s="2" t="s">
        <v>1472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730</v>
      </c>
      <c r="GB173" s="2" t="s">
        <v>2375</v>
      </c>
      <c r="GC173" s="2" t="s">
        <v>143</v>
      </c>
      <c r="GD173" s="2" t="s">
        <v>132</v>
      </c>
      <c r="GE173" s="4">
        <v>1</v>
      </c>
      <c r="GF173" s="8">
        <v>96.13</v>
      </c>
      <c r="GG173" s="4"/>
      <c r="GH173" s="8"/>
      <c r="GI173" s="7"/>
      <c r="GJ173" s="7"/>
      <c r="GK173" s="2" t="s">
        <v>141</v>
      </c>
      <c r="GL173" s="2" t="s">
        <v>129</v>
      </c>
      <c r="GM173" s="2" t="s">
        <v>519</v>
      </c>
      <c r="GN173" s="2" t="s">
        <v>262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162</v>
      </c>
      <c r="GZ173" s="2" t="s">
        <v>132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938</v>
      </c>
      <c r="HL173" s="2" t="s">
        <v>132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335</v>
      </c>
      <c r="HX173" s="2" t="s">
        <v>1032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156</v>
      </c>
      <c r="IJ173" s="2" t="s">
        <v>1416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166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167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387</v>
      </c>
      <c r="JT173" s="2" t="s">
        <v>2376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502</v>
      </c>
      <c r="KF173" s="2" t="s">
        <v>365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166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164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173</v>
      </c>
      <c r="MM173" s="2" t="s">
        <v>740</v>
      </c>
      <c r="MN173" s="2" t="s">
        <v>2377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129</v>
      </c>
      <c r="MY173" s="2" t="s">
        <v>132</v>
      </c>
      <c r="MZ173" s="2" t="s">
        <v>132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176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165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176</v>
      </c>
      <c r="PS173" s="2" t="s">
        <v>525</v>
      </c>
      <c r="PT173" s="2" t="s">
        <v>718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165</v>
      </c>
      <c r="QP173" s="2" t="s">
        <v>176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178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2378</v>
      </c>
      <c r="B174" s="2" t="s">
        <v>121</v>
      </c>
      <c r="C174" s="2" t="s">
        <v>2335</v>
      </c>
      <c r="D174" s="2" t="s">
        <v>2150</v>
      </c>
      <c r="E174" s="2" t="s">
        <v>2151</v>
      </c>
      <c r="F174" s="2" t="s">
        <v>2336</v>
      </c>
      <c r="G174" s="2" t="s">
        <v>2336</v>
      </c>
      <c r="H174" s="2" t="s">
        <v>2336</v>
      </c>
      <c r="I174" s="2" t="s">
        <v>2352</v>
      </c>
      <c r="J174" s="2" t="s">
        <v>2353</v>
      </c>
      <c r="K174" s="2" t="s">
        <v>1189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2379</v>
      </c>
      <c r="T174" s="2" t="s">
        <v>132</v>
      </c>
      <c r="U174" s="2" t="s">
        <v>395</v>
      </c>
      <c r="V174" s="2" t="s">
        <v>484</v>
      </c>
      <c r="W174" s="2" t="s">
        <v>245</v>
      </c>
      <c r="X174" s="2" t="s">
        <v>946</v>
      </c>
      <c r="Y174" s="2" t="s">
        <v>727</v>
      </c>
      <c r="Z174" s="4">
        <v>206</v>
      </c>
      <c r="AA174" s="4">
        <f>=ROUNDDOWN(10.3,0)</f>
      </c>
      <c r="AB174" s="5">
        <v>20</v>
      </c>
      <c r="AC174" s="2" t="s">
        <v>185</v>
      </c>
      <c r="AD174" s="4">
        <v>200</v>
      </c>
      <c r="AE174" s="4">
        <v>600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264</v>
      </c>
      <c r="AQ174" s="8">
        <v>30986.15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0.7182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264</v>
      </c>
      <c r="BK174" s="8">
        <v>30986.15</v>
      </c>
      <c r="BL174" s="2" t="s">
        <v>2380</v>
      </c>
      <c r="BM174" s="7">
        <v>1</v>
      </c>
      <c r="BN174" s="7">
        <v>1</v>
      </c>
      <c r="BO174" s="4">
        <v>104</v>
      </c>
      <c r="BP174" s="8">
        <v>13773.65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611</v>
      </c>
      <c r="BY174" s="2" t="s">
        <v>143</v>
      </c>
      <c r="BZ174" s="2" t="s">
        <v>132</v>
      </c>
      <c r="CA174" s="4">
        <v>115</v>
      </c>
      <c r="CB174" s="8">
        <v>10886.07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2179</v>
      </c>
      <c r="CJ174" s="2" t="s">
        <v>502</v>
      </c>
      <c r="CK174" s="2" t="s">
        <v>143</v>
      </c>
      <c r="CL174" s="2" t="s">
        <v>132</v>
      </c>
      <c r="CM174" s="4">
        <v>7</v>
      </c>
      <c r="CN174" s="8">
        <v>912.66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202</v>
      </c>
      <c r="CV174" s="2" t="s">
        <v>1196</v>
      </c>
      <c r="CW174" s="2" t="s">
        <v>143</v>
      </c>
      <c r="CX174" s="2" t="s">
        <v>132</v>
      </c>
      <c r="CY174" s="4">
        <v>12</v>
      </c>
      <c r="CZ174" s="8">
        <v>1808.47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727</v>
      </c>
      <c r="DH174" s="2" t="s">
        <v>770</v>
      </c>
      <c r="DI174" s="2" t="s">
        <v>143</v>
      </c>
      <c r="DJ174" s="2" t="s">
        <v>132</v>
      </c>
      <c r="DK174" s="4">
        <v>13</v>
      </c>
      <c r="DL174" s="8">
        <v>1771.51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154</v>
      </c>
      <c r="DT174" s="2" t="s">
        <v>2381</v>
      </c>
      <c r="DU174" s="2" t="s">
        <v>143</v>
      </c>
      <c r="DV174" s="2" t="s">
        <v>132</v>
      </c>
      <c r="DW174" s="4">
        <v>6</v>
      </c>
      <c r="DX174" s="8">
        <v>868.38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258</v>
      </c>
      <c r="EF174" s="2" t="s">
        <v>1537</v>
      </c>
      <c r="EG174" s="2" t="s">
        <v>143</v>
      </c>
      <c r="EH174" s="2" t="s">
        <v>132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727</v>
      </c>
      <c r="ER174" s="2" t="s">
        <v>594</v>
      </c>
      <c r="ES174" s="2" t="s">
        <v>143</v>
      </c>
      <c r="ET174" s="2" t="s">
        <v>132</v>
      </c>
      <c r="EU174" s="4">
        <v>2</v>
      </c>
      <c r="EV174" s="8">
        <v>319.98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727</v>
      </c>
      <c r="FD174" s="2" t="s">
        <v>1360</v>
      </c>
      <c r="FE174" s="2" t="s">
        <v>143</v>
      </c>
      <c r="FF174" s="2" t="s">
        <v>132</v>
      </c>
      <c r="FG174" s="4">
        <v>2</v>
      </c>
      <c r="FH174" s="8">
        <v>252.3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156</v>
      </c>
      <c r="FP174" s="2" t="s">
        <v>610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129</v>
      </c>
      <c r="GA174" s="2" t="s">
        <v>730</v>
      </c>
      <c r="GB174" s="2" t="s">
        <v>203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164</v>
      </c>
      <c r="GL174" s="2" t="s">
        <v>129</v>
      </c>
      <c r="GM174" s="2" t="s">
        <v>132</v>
      </c>
      <c r="GN174" s="2" t="s">
        <v>132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141</v>
      </c>
      <c r="HJ174" s="2" t="s">
        <v>129</v>
      </c>
      <c r="HK174" s="2" t="s">
        <v>938</v>
      </c>
      <c r="HL174" s="2" t="s">
        <v>132</v>
      </c>
      <c r="HM174" s="2" t="s">
        <v>143</v>
      </c>
      <c r="HN174" s="2" t="s">
        <v>132</v>
      </c>
      <c r="HO174" s="4">
        <v>1</v>
      </c>
      <c r="HP174" s="8">
        <v>116.81</v>
      </c>
      <c r="HQ174" s="4"/>
      <c r="HR174" s="8"/>
      <c r="HS174" s="7"/>
      <c r="HT174" s="7"/>
      <c r="HU174" s="2" t="s">
        <v>141</v>
      </c>
      <c r="HV174" s="2" t="s">
        <v>129</v>
      </c>
      <c r="HW174" s="2" t="s">
        <v>335</v>
      </c>
      <c r="HX174" s="2" t="s">
        <v>2382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156</v>
      </c>
      <c r="IJ174" s="2" t="s">
        <v>2383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166</v>
      </c>
      <c r="IT174" s="2" t="s">
        <v>129</v>
      </c>
      <c r="IU174" s="2" t="s">
        <v>132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167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387</v>
      </c>
      <c r="JT174" s="2" t="s">
        <v>2348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455</v>
      </c>
      <c r="KF174" s="2" t="s">
        <v>266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166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164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173</v>
      </c>
      <c r="MM174" s="2" t="s">
        <v>740</v>
      </c>
      <c r="MN174" s="2" t="s">
        <v>525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172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176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165</v>
      </c>
      <c r="PF174" s="2" t="s">
        <v>129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176</v>
      </c>
      <c r="PS174" s="2" t="s">
        <v>177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165</v>
      </c>
      <c r="QP174" s="2" t="s">
        <v>176</v>
      </c>
      <c r="QQ174" s="2" t="s">
        <v>132</v>
      </c>
      <c r="QR174" s="2" t="s">
        <v>132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178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176</v>
      </c>
      <c r="RO174" s="2" t="s">
        <v>905</v>
      </c>
      <c r="RP174" s="2" t="s">
        <v>2382</v>
      </c>
      <c r="RQ174" s="2" t="s">
        <v>143</v>
      </c>
      <c r="RR174" s="2" t="s">
        <v>132</v>
      </c>
    </row>
    <row r="175">
      <c r="A175" s="2" t="s">
        <v>2384</v>
      </c>
      <c r="B175" s="2" t="s">
        <v>121</v>
      </c>
      <c r="C175" s="2" t="s">
        <v>2335</v>
      </c>
      <c r="D175" s="2" t="s">
        <v>2150</v>
      </c>
      <c r="E175" s="2" t="s">
        <v>2151</v>
      </c>
      <c r="F175" s="2" t="s">
        <v>2336</v>
      </c>
      <c r="G175" s="2" t="s">
        <v>2336</v>
      </c>
      <c r="H175" s="2" t="s">
        <v>2336</v>
      </c>
      <c r="I175" s="2" t="s">
        <v>2337</v>
      </c>
      <c r="J175" s="2" t="s">
        <v>2338</v>
      </c>
      <c r="K175" s="2" t="s">
        <v>182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218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395</v>
      </c>
      <c r="V175" s="2" t="s">
        <v>484</v>
      </c>
      <c r="W175" s="2" t="s">
        <v>245</v>
      </c>
      <c r="X175" s="2" t="s">
        <v>946</v>
      </c>
      <c r="Y175" s="2" t="s">
        <v>2385</v>
      </c>
      <c r="Z175" s="4">
        <v>119</v>
      </c>
      <c r="AA175" s="4">
        <f>=ROUNDDOWN(17,0)</f>
      </c>
      <c r="AB175" s="5">
        <v>7</v>
      </c>
      <c r="AC175" s="2" t="s">
        <v>248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66</v>
      </c>
      <c r="AQ175" s="8">
        <v>4908.66</v>
      </c>
      <c r="AR175" s="4"/>
      <c r="AS175" s="8"/>
      <c r="AT175" s="7"/>
      <c r="AU175" s="7"/>
      <c r="AV175" s="4">
        <v>133</v>
      </c>
      <c r="AW175" s="8">
        <v>13014.43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0.3772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0.0943</v>
      </c>
      <c r="BJ175" s="4">
        <v>66</v>
      </c>
      <c r="BK175" s="8">
        <v>4908.66</v>
      </c>
      <c r="BL175" s="2" t="s">
        <v>2386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165</v>
      </c>
      <c r="BV175" s="2" t="s">
        <v>129</v>
      </c>
      <c r="BW175" s="2" t="s">
        <v>132</v>
      </c>
      <c r="BX175" s="2" t="s">
        <v>132</v>
      </c>
      <c r="BY175" s="2" t="s">
        <v>143</v>
      </c>
      <c r="BZ175" s="2" t="s">
        <v>132</v>
      </c>
      <c r="CA175" s="4">
        <v>43</v>
      </c>
      <c r="CB175" s="8">
        <v>2774.59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718</v>
      </c>
      <c r="CJ175" s="2" t="s">
        <v>2387</v>
      </c>
      <c r="CK175" s="2" t="s">
        <v>143</v>
      </c>
      <c r="CL175" s="2" t="s">
        <v>132</v>
      </c>
      <c r="CM175" s="4">
        <v>13</v>
      </c>
      <c r="CN175" s="8">
        <v>1140.49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1541</v>
      </c>
      <c r="CV175" s="2" t="s">
        <v>2259</v>
      </c>
      <c r="CW175" s="2" t="s">
        <v>143</v>
      </c>
      <c r="CX175" s="2" t="s">
        <v>132</v>
      </c>
      <c r="CY175" s="4">
        <v>2</v>
      </c>
      <c r="CZ175" s="8">
        <v>203.36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2385</v>
      </c>
      <c r="DH175" s="2" t="s">
        <v>1998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141</v>
      </c>
      <c r="DR175" s="2" t="s">
        <v>129</v>
      </c>
      <c r="DS175" s="2" t="s">
        <v>736</v>
      </c>
      <c r="DT175" s="2" t="s">
        <v>543</v>
      </c>
      <c r="DU175" s="2" t="s">
        <v>143</v>
      </c>
      <c r="DV175" s="2" t="s">
        <v>132</v>
      </c>
      <c r="DW175" s="4">
        <v>1</v>
      </c>
      <c r="DX175" s="8">
        <v>102.54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356</v>
      </c>
      <c r="EF175" s="2" t="s">
        <v>1209</v>
      </c>
      <c r="EG175" s="2" t="s">
        <v>143</v>
      </c>
      <c r="EH175" s="2" t="s">
        <v>132</v>
      </c>
      <c r="EI175" s="4">
        <v>6</v>
      </c>
      <c r="EJ175" s="8">
        <v>586.98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1976</v>
      </c>
      <c r="ER175" s="2" t="s">
        <v>149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2385</v>
      </c>
      <c r="FD175" s="2" t="s">
        <v>2070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141</v>
      </c>
      <c r="FN175" s="2" t="s">
        <v>129</v>
      </c>
      <c r="FO175" s="2" t="s">
        <v>1359</v>
      </c>
      <c r="FP175" s="2" t="s">
        <v>1360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676</v>
      </c>
      <c r="GB175" s="2" t="s">
        <v>1489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164</v>
      </c>
      <c r="GL175" s="2" t="s">
        <v>129</v>
      </c>
      <c r="GM175" s="2" t="s">
        <v>132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172</v>
      </c>
      <c r="GX175" s="2" t="s">
        <v>129</v>
      </c>
      <c r="GY175" s="2" t="s">
        <v>132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263</v>
      </c>
      <c r="HL175" s="2" t="s">
        <v>132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129</v>
      </c>
      <c r="HW175" s="2" t="s">
        <v>132</v>
      </c>
      <c r="HX175" s="2" t="s">
        <v>132</v>
      </c>
      <c r="HY175" s="2" t="s">
        <v>143</v>
      </c>
      <c r="HZ175" s="2" t="s">
        <v>132</v>
      </c>
      <c r="IA175" s="4">
        <v>1</v>
      </c>
      <c r="IB175" s="8">
        <v>100.7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736</v>
      </c>
      <c r="IJ175" s="2" t="s">
        <v>933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166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167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940</v>
      </c>
      <c r="JT175" s="2" t="s">
        <v>132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368</v>
      </c>
      <c r="KF175" s="2" t="s">
        <v>132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166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164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165</v>
      </c>
      <c r="ML175" s="2" t="s">
        <v>129</v>
      </c>
      <c r="MM175" s="2" t="s">
        <v>132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165</v>
      </c>
      <c r="PF175" s="2" t="s">
        <v>129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176</v>
      </c>
      <c r="PS175" s="2" t="s">
        <v>177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178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2388</v>
      </c>
      <c r="B176" s="2" t="s">
        <v>121</v>
      </c>
      <c r="C176" s="2" t="s">
        <v>2335</v>
      </c>
      <c r="D176" s="2" t="s">
        <v>2150</v>
      </c>
      <c r="E176" s="2" t="s">
        <v>2151</v>
      </c>
      <c r="F176" s="2" t="s">
        <v>2336</v>
      </c>
      <c r="G176" s="2" t="s">
        <v>2336</v>
      </c>
      <c r="H176" s="2" t="s">
        <v>2336</v>
      </c>
      <c r="I176" s="2" t="s">
        <v>2352</v>
      </c>
      <c r="J176" s="2" t="s">
        <v>2353</v>
      </c>
      <c r="K176" s="2" t="s">
        <v>182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218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395</v>
      </c>
      <c r="V176" s="2" t="s">
        <v>484</v>
      </c>
      <c r="W176" s="2" t="s">
        <v>245</v>
      </c>
      <c r="X176" s="2" t="s">
        <v>946</v>
      </c>
      <c r="Y176" s="2" t="s">
        <v>2385</v>
      </c>
      <c r="Z176" s="4">
        <v>67</v>
      </c>
      <c r="AA176" s="4">
        <f>=ROUNDDOWN(6.7,0)</f>
      </c>
      <c r="AB176" s="5">
        <v>10</v>
      </c>
      <c r="AC176" s="2" t="s">
        <v>248</v>
      </c>
      <c r="AD176" s="4">
        <v>150</v>
      </c>
      <c r="AE176" s="4">
        <v>270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67</v>
      </c>
      <c r="AQ176" s="8">
        <v>8105.77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0.6228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67</v>
      </c>
      <c r="BK176" s="8">
        <v>8105.77</v>
      </c>
      <c r="BL176" s="2" t="s">
        <v>2389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165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132</v>
      </c>
      <c r="CA176" s="4">
        <v>34</v>
      </c>
      <c r="CB176" s="8">
        <v>3515.68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718</v>
      </c>
      <c r="CJ176" s="2" t="s">
        <v>471</v>
      </c>
      <c r="CK176" s="2" t="s">
        <v>143</v>
      </c>
      <c r="CL176" s="2" t="s">
        <v>132</v>
      </c>
      <c r="CM176" s="4">
        <v>3</v>
      </c>
      <c r="CN176" s="8">
        <v>391.14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1541</v>
      </c>
      <c r="CV176" s="2" t="s">
        <v>714</v>
      </c>
      <c r="CW176" s="2" t="s">
        <v>143</v>
      </c>
      <c r="CX176" s="2" t="s">
        <v>132</v>
      </c>
      <c r="CY176" s="4">
        <v>4</v>
      </c>
      <c r="CZ176" s="8">
        <v>521.33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2385</v>
      </c>
      <c r="DH176" s="2" t="s">
        <v>2053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141</v>
      </c>
      <c r="DR176" s="2" t="s">
        <v>129</v>
      </c>
      <c r="DS176" s="2" t="s">
        <v>736</v>
      </c>
      <c r="DT176" s="2" t="s">
        <v>543</v>
      </c>
      <c r="DU176" s="2" t="s">
        <v>143</v>
      </c>
      <c r="DV176" s="2" t="s">
        <v>132</v>
      </c>
      <c r="DW176" s="4">
        <v>1</v>
      </c>
      <c r="DX176" s="8">
        <v>145.35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356</v>
      </c>
      <c r="EF176" s="2" t="s">
        <v>2390</v>
      </c>
      <c r="EG176" s="2" t="s">
        <v>143</v>
      </c>
      <c r="EH176" s="2" t="s">
        <v>132</v>
      </c>
      <c r="EI176" s="4">
        <v>12</v>
      </c>
      <c r="EJ176" s="8">
        <v>1657.92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1976</v>
      </c>
      <c r="ER176" s="2" t="s">
        <v>908</v>
      </c>
      <c r="ES176" s="2" t="s">
        <v>143</v>
      </c>
      <c r="ET176" s="2" t="s">
        <v>132</v>
      </c>
      <c r="EU176" s="4">
        <v>3</v>
      </c>
      <c r="EV176" s="8">
        <v>479.97</v>
      </c>
      <c r="EW176" s="4"/>
      <c r="EX176" s="8"/>
      <c r="EY176" s="7"/>
      <c r="EZ176" s="7"/>
      <c r="FA176" s="2" t="s">
        <v>141</v>
      </c>
      <c r="FB176" s="2" t="s">
        <v>129</v>
      </c>
      <c r="FC176" s="2" t="s">
        <v>2385</v>
      </c>
      <c r="FD176" s="2" t="s">
        <v>2042</v>
      </c>
      <c r="FE176" s="2" t="s">
        <v>143</v>
      </c>
      <c r="FF176" s="2" t="s">
        <v>132</v>
      </c>
      <c r="FG176" s="4">
        <v>2</v>
      </c>
      <c r="FH176" s="8">
        <v>252.3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1359</v>
      </c>
      <c r="FP176" s="2" t="s">
        <v>1956</v>
      </c>
      <c r="FQ176" s="2" t="s">
        <v>143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676</v>
      </c>
      <c r="GB176" s="2" t="s">
        <v>132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164</v>
      </c>
      <c r="GL176" s="2" t="s">
        <v>129</v>
      </c>
      <c r="GM176" s="2" t="s">
        <v>132</v>
      </c>
      <c r="GN176" s="2" t="s">
        <v>132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172</v>
      </c>
      <c r="GX176" s="2" t="s">
        <v>129</v>
      </c>
      <c r="GY176" s="2" t="s">
        <v>132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263</v>
      </c>
      <c r="HL176" s="2" t="s">
        <v>132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129</v>
      </c>
      <c r="HW176" s="2" t="s">
        <v>132</v>
      </c>
      <c r="HX176" s="2" t="s">
        <v>132</v>
      </c>
      <c r="HY176" s="2" t="s">
        <v>143</v>
      </c>
      <c r="HZ176" s="2" t="s">
        <v>132</v>
      </c>
      <c r="IA176" s="4">
        <v>8</v>
      </c>
      <c r="IB176" s="8">
        <v>1142.08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736</v>
      </c>
      <c r="IJ176" s="2" t="s">
        <v>2391</v>
      </c>
      <c r="IK176" s="2" t="s">
        <v>143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166</v>
      </c>
      <c r="IT176" s="2" t="s">
        <v>129</v>
      </c>
      <c r="IU176" s="2" t="s">
        <v>132</v>
      </c>
      <c r="IV176" s="2" t="s">
        <v>132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167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427</v>
      </c>
      <c r="JT176" s="2" t="s">
        <v>403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368</v>
      </c>
      <c r="KF176" s="2" t="s">
        <v>132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175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166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164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165</v>
      </c>
      <c r="ML176" s="2" t="s">
        <v>129</v>
      </c>
      <c r="MM176" s="2" t="s">
        <v>132</v>
      </c>
      <c r="MN176" s="2" t="s">
        <v>132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165</v>
      </c>
      <c r="PF176" s="2" t="s">
        <v>129</v>
      </c>
      <c r="PG176" s="2" t="s">
        <v>132</v>
      </c>
      <c r="PH176" s="2" t="s">
        <v>132</v>
      </c>
      <c r="PI176" s="2" t="s">
        <v>143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176</v>
      </c>
      <c r="PS176" s="2" t="s">
        <v>177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178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2392</v>
      </c>
      <c r="B177" s="2" t="s">
        <v>121</v>
      </c>
      <c r="C177" s="2" t="s">
        <v>2335</v>
      </c>
      <c r="D177" s="2" t="s">
        <v>2150</v>
      </c>
      <c r="E177" s="2" t="s">
        <v>2151</v>
      </c>
      <c r="F177" s="2" t="s">
        <v>2336</v>
      </c>
      <c r="G177" s="2" t="s">
        <v>2336</v>
      </c>
      <c r="H177" s="2" t="s">
        <v>2336</v>
      </c>
      <c r="I177" s="2" t="s">
        <v>2337</v>
      </c>
      <c r="J177" s="2" t="s">
        <v>2338</v>
      </c>
      <c r="K177" s="2" t="s">
        <v>963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218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395</v>
      </c>
      <c r="V177" s="2" t="s">
        <v>484</v>
      </c>
      <c r="W177" s="2" t="s">
        <v>245</v>
      </c>
      <c r="X177" s="2" t="s">
        <v>946</v>
      </c>
      <c r="Y177" s="2" t="s">
        <v>2339</v>
      </c>
      <c r="Z177" s="4">
        <v>177</v>
      </c>
      <c r="AA177" s="4">
        <f>=ROUNDDOWN(22.125,0)</f>
      </c>
      <c r="AB177" s="5">
        <v>8</v>
      </c>
      <c r="AC177" s="2" t="s">
        <v>514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78</v>
      </c>
      <c r="AQ177" s="8">
        <v>6163.76</v>
      </c>
      <c r="AR177" s="4"/>
      <c r="AS177" s="8"/>
      <c r="AT177" s="7"/>
      <c r="AU177" s="7"/>
      <c r="AV177" s="4">
        <v>128</v>
      </c>
      <c r="AW177" s="8">
        <v>12310.6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0.5007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0.0892</v>
      </c>
      <c r="BJ177" s="4">
        <v>78</v>
      </c>
      <c r="BK177" s="8">
        <v>6163.76</v>
      </c>
      <c r="BL177" s="2" t="s">
        <v>2393</v>
      </c>
      <c r="BM177" s="7">
        <v>1</v>
      </c>
      <c r="BN177" s="7">
        <v>1</v>
      </c>
      <c r="BO177" s="4">
        <v>30</v>
      </c>
      <c r="BP177" s="8">
        <v>2752.42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204</v>
      </c>
      <c r="BY177" s="2" t="s">
        <v>143</v>
      </c>
      <c r="BZ177" s="2" t="s">
        <v>132</v>
      </c>
      <c r="CA177" s="4">
        <v>37</v>
      </c>
      <c r="CB177" s="8">
        <v>2432.75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2341</v>
      </c>
      <c r="CJ177" s="2" t="s">
        <v>339</v>
      </c>
      <c r="CK177" s="2" t="s">
        <v>143</v>
      </c>
      <c r="CL177" s="2" t="s">
        <v>132</v>
      </c>
      <c r="CM177" s="4">
        <v>4</v>
      </c>
      <c r="CN177" s="8">
        <v>369.4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605</v>
      </c>
      <c r="CV177" s="2" t="s">
        <v>2394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2339</v>
      </c>
      <c r="DH177" s="2" t="s">
        <v>604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129</v>
      </c>
      <c r="DS177" s="2" t="s">
        <v>154</v>
      </c>
      <c r="DT177" s="2" t="s">
        <v>733</v>
      </c>
      <c r="DU177" s="2" t="s">
        <v>143</v>
      </c>
      <c r="DV177" s="2" t="s">
        <v>132</v>
      </c>
      <c r="DW177" s="4">
        <v>1</v>
      </c>
      <c r="DX177" s="8">
        <v>100.7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258</v>
      </c>
      <c r="EF177" s="2" t="s">
        <v>1980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129</v>
      </c>
      <c r="EQ177" s="2" t="s">
        <v>2343</v>
      </c>
      <c r="ER177" s="2" t="s">
        <v>605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2345</v>
      </c>
      <c r="FD177" s="2" t="s">
        <v>132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156</v>
      </c>
      <c r="FP177" s="2" t="s">
        <v>2112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138</v>
      </c>
      <c r="GB177" s="2" t="s">
        <v>293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379</v>
      </c>
      <c r="GN177" s="2" t="s">
        <v>544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332</v>
      </c>
      <c r="GZ177" s="2" t="s">
        <v>468</v>
      </c>
      <c r="HA177" s="2" t="s">
        <v>143</v>
      </c>
      <c r="HB177" s="2" t="s">
        <v>132</v>
      </c>
      <c r="HC177" s="4">
        <v>2</v>
      </c>
      <c r="HD177" s="8">
        <v>168.1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206</v>
      </c>
      <c r="HL177" s="2" t="s">
        <v>636</v>
      </c>
      <c r="HM177" s="2" t="s">
        <v>143</v>
      </c>
      <c r="HN177" s="2" t="s">
        <v>132</v>
      </c>
      <c r="HO177" s="4">
        <v>2</v>
      </c>
      <c r="HP177" s="8">
        <v>155.64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335</v>
      </c>
      <c r="HX177" s="2" t="s">
        <v>169</v>
      </c>
      <c r="HY177" s="2" t="s">
        <v>143</v>
      </c>
      <c r="HZ177" s="2" t="s">
        <v>132</v>
      </c>
      <c r="IA177" s="4">
        <v>1</v>
      </c>
      <c r="IB177" s="8">
        <v>100.7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156</v>
      </c>
      <c r="IJ177" s="2" t="s">
        <v>1576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166</v>
      </c>
      <c r="IT177" s="2" t="s">
        <v>129</v>
      </c>
      <c r="IU177" s="2" t="s">
        <v>132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167</v>
      </c>
      <c r="JH177" s="2" t="s">
        <v>132</v>
      </c>
      <c r="JI177" s="2" t="s">
        <v>143</v>
      </c>
      <c r="JJ177" s="2" t="s">
        <v>132</v>
      </c>
      <c r="JK177" s="4">
        <v>1</v>
      </c>
      <c r="JL177" s="8">
        <v>84.05</v>
      </c>
      <c r="JM177" s="4"/>
      <c r="JN177" s="8"/>
      <c r="JO177" s="7"/>
      <c r="JP177" s="7"/>
      <c r="JQ177" s="2" t="s">
        <v>141</v>
      </c>
      <c r="JR177" s="2" t="s">
        <v>129</v>
      </c>
      <c r="JS177" s="2" t="s">
        <v>387</v>
      </c>
      <c r="JT177" s="2" t="s">
        <v>386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210</v>
      </c>
      <c r="KF177" s="2" t="s">
        <v>715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166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164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141</v>
      </c>
      <c r="ML177" s="2" t="s">
        <v>173</v>
      </c>
      <c r="MM177" s="2" t="s">
        <v>727</v>
      </c>
      <c r="MN177" s="2" t="s">
        <v>2374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176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165</v>
      </c>
      <c r="PF177" s="2" t="s">
        <v>129</v>
      </c>
      <c r="PG177" s="2" t="s">
        <v>132</v>
      </c>
      <c r="PH177" s="2" t="s">
        <v>132</v>
      </c>
      <c r="PI177" s="2" t="s">
        <v>143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176</v>
      </c>
      <c r="PS177" s="2" t="s">
        <v>177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165</v>
      </c>
      <c r="QP177" s="2" t="s">
        <v>176</v>
      </c>
      <c r="QQ177" s="2" t="s">
        <v>132</v>
      </c>
      <c r="QR177" s="2" t="s">
        <v>132</v>
      </c>
      <c r="QS177" s="2" t="s">
        <v>143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178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2395</v>
      </c>
      <c r="B178" s="2" t="s">
        <v>121</v>
      </c>
      <c r="C178" s="2" t="s">
        <v>2335</v>
      </c>
      <c r="D178" s="2" t="s">
        <v>2150</v>
      </c>
      <c r="E178" s="2" t="s">
        <v>2151</v>
      </c>
      <c r="F178" s="2" t="s">
        <v>2336</v>
      </c>
      <c r="G178" s="2" t="s">
        <v>2336</v>
      </c>
      <c r="H178" s="2" t="s">
        <v>2336</v>
      </c>
      <c r="I178" s="2" t="s">
        <v>2352</v>
      </c>
      <c r="J178" s="2" t="s">
        <v>2353</v>
      </c>
      <c r="K178" s="2" t="s">
        <v>963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218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395</v>
      </c>
      <c r="V178" s="2" t="s">
        <v>484</v>
      </c>
      <c r="W178" s="2" t="s">
        <v>245</v>
      </c>
      <c r="X178" s="2" t="s">
        <v>946</v>
      </c>
      <c r="Y178" s="2" t="s">
        <v>1005</v>
      </c>
      <c r="Z178" s="4">
        <v>245</v>
      </c>
      <c r="AA178" s="4">
        <f>=ROUNDDOWN(35,0)</f>
      </c>
      <c r="AB178" s="5">
        <v>7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50</v>
      </c>
      <c r="AQ178" s="8">
        <v>6146.84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0.4993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50</v>
      </c>
      <c r="BK178" s="8">
        <v>6146.84</v>
      </c>
      <c r="BL178" s="2" t="s">
        <v>2396</v>
      </c>
      <c r="BM178" s="7">
        <v>1</v>
      </c>
      <c r="BN178" s="7">
        <v>1</v>
      </c>
      <c r="BO178" s="4">
        <v>27</v>
      </c>
      <c r="BP178" s="8">
        <v>3521.34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876</v>
      </c>
      <c r="BY178" s="2" t="s">
        <v>143</v>
      </c>
      <c r="BZ178" s="2" t="s">
        <v>132</v>
      </c>
      <c r="CA178" s="4">
        <v>18</v>
      </c>
      <c r="CB178" s="8">
        <v>1947.44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1097</v>
      </c>
      <c r="CJ178" s="2" t="s">
        <v>997</v>
      </c>
      <c r="CK178" s="2" t="s">
        <v>143</v>
      </c>
      <c r="CL178" s="2" t="s">
        <v>132</v>
      </c>
      <c r="CM178" s="4">
        <v>1</v>
      </c>
      <c r="CN178" s="8">
        <v>130.38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190</v>
      </c>
      <c r="CV178" s="2" t="s">
        <v>2397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1821</v>
      </c>
      <c r="DH178" s="2" t="s">
        <v>2398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176</v>
      </c>
      <c r="DS178" s="2" t="s">
        <v>1363</v>
      </c>
      <c r="DT178" s="2" t="s">
        <v>2359</v>
      </c>
      <c r="DU178" s="2" t="s">
        <v>143</v>
      </c>
      <c r="DV178" s="2" t="s">
        <v>132</v>
      </c>
      <c r="DW178" s="4">
        <v>1</v>
      </c>
      <c r="DX178" s="8">
        <v>144.73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868</v>
      </c>
      <c r="EF178" s="2" t="s">
        <v>1100</v>
      </c>
      <c r="EG178" s="2" t="s">
        <v>143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2399</v>
      </c>
      <c r="ER178" s="2" t="s">
        <v>2163</v>
      </c>
      <c r="ES178" s="2" t="s">
        <v>143</v>
      </c>
      <c r="ET178" s="2" t="s">
        <v>132</v>
      </c>
      <c r="EU178" s="4">
        <v>1</v>
      </c>
      <c r="EV178" s="8">
        <v>159.99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1821</v>
      </c>
      <c r="FD178" s="2" t="s">
        <v>2400</v>
      </c>
      <c r="FE178" s="2" t="s">
        <v>143</v>
      </c>
      <c r="FF178" s="2" t="s">
        <v>132</v>
      </c>
      <c r="FG178" s="4">
        <v>1</v>
      </c>
      <c r="FH178" s="8">
        <v>126.15</v>
      </c>
      <c r="FI178" s="4"/>
      <c r="FJ178" s="8"/>
      <c r="FK178" s="7"/>
      <c r="FL178" s="7"/>
      <c r="FM178" s="2" t="s">
        <v>141</v>
      </c>
      <c r="FN178" s="2" t="s">
        <v>129</v>
      </c>
      <c r="FO178" s="2" t="s">
        <v>156</v>
      </c>
      <c r="FP178" s="2" t="s">
        <v>256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141</v>
      </c>
      <c r="FZ178" s="2" t="s">
        <v>129</v>
      </c>
      <c r="GA178" s="2" t="s">
        <v>996</v>
      </c>
      <c r="GB178" s="2" t="s">
        <v>1069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176</v>
      </c>
      <c r="GM178" s="2" t="s">
        <v>1692</v>
      </c>
      <c r="GN178" s="2" t="s">
        <v>1262</v>
      </c>
      <c r="GO178" s="2" t="s">
        <v>143</v>
      </c>
      <c r="GP178" s="2" t="s">
        <v>132</v>
      </c>
      <c r="GQ178" s="4">
        <v>1</v>
      </c>
      <c r="GR178" s="8">
        <v>116.81</v>
      </c>
      <c r="GS178" s="4"/>
      <c r="GT178" s="8"/>
      <c r="GU178" s="7"/>
      <c r="GV178" s="7"/>
      <c r="GW178" s="2" t="s">
        <v>141</v>
      </c>
      <c r="GX178" s="2" t="s">
        <v>129</v>
      </c>
      <c r="GY178" s="2" t="s">
        <v>332</v>
      </c>
      <c r="GZ178" s="2" t="s">
        <v>2401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206</v>
      </c>
      <c r="HL178" s="2" t="s">
        <v>2402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335</v>
      </c>
      <c r="HX178" s="2" t="s">
        <v>2403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156</v>
      </c>
      <c r="IJ178" s="2" t="s">
        <v>132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166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167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1001</v>
      </c>
      <c r="JT178" s="2" t="s">
        <v>2404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210</v>
      </c>
      <c r="KF178" s="2" t="s">
        <v>2405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166</v>
      </c>
      <c r="LB178" s="2" t="s">
        <v>129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164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141</v>
      </c>
      <c r="ML178" s="2" t="s">
        <v>173</v>
      </c>
      <c r="MM178" s="2" t="s">
        <v>1696</v>
      </c>
      <c r="MN178" s="2" t="s">
        <v>2406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129</v>
      </c>
      <c r="MY178" s="2" t="s">
        <v>132</v>
      </c>
      <c r="MZ178" s="2" t="s">
        <v>132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176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165</v>
      </c>
      <c r="PF178" s="2" t="s">
        <v>129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176</v>
      </c>
      <c r="PS178" s="2" t="s">
        <v>212</v>
      </c>
      <c r="PT178" s="2" t="s">
        <v>976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165</v>
      </c>
      <c r="QP178" s="2" t="s">
        <v>176</v>
      </c>
      <c r="QQ178" s="2" t="s">
        <v>132</v>
      </c>
      <c r="QR178" s="2" t="s">
        <v>132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178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2407</v>
      </c>
      <c r="B179" s="2" t="s">
        <v>121</v>
      </c>
      <c r="C179" s="2" t="s">
        <v>2335</v>
      </c>
      <c r="D179" s="2" t="s">
        <v>2150</v>
      </c>
      <c r="E179" s="2" t="s">
        <v>2151</v>
      </c>
      <c r="F179" s="2" t="s">
        <v>2408</v>
      </c>
      <c r="G179" s="2" t="s">
        <v>2408</v>
      </c>
      <c r="H179" s="2" t="s">
        <v>2408</v>
      </c>
      <c r="I179" s="2" t="s">
        <v>2409</v>
      </c>
      <c r="J179" s="2" t="s">
        <v>127</v>
      </c>
      <c r="K179" s="2" t="s">
        <v>945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683</v>
      </c>
      <c r="Q179" s="2" t="s">
        <v>131</v>
      </c>
      <c r="R179" s="2" t="s">
        <v>132</v>
      </c>
      <c r="S179" s="2" t="s">
        <v>2410</v>
      </c>
      <c r="T179" s="2" t="s">
        <v>132</v>
      </c>
      <c r="U179" s="2" t="s">
        <v>395</v>
      </c>
      <c r="V179" s="2" t="s">
        <v>2187</v>
      </c>
      <c r="W179" s="2" t="s">
        <v>245</v>
      </c>
      <c r="X179" s="2" t="s">
        <v>946</v>
      </c>
      <c r="Y179" s="2" t="s">
        <v>267</v>
      </c>
      <c r="Z179" s="4">
        <v>18</v>
      </c>
      <c r="AA179" s="4">
        <f>=ROUNDDOWN(6,0)</f>
      </c>
      <c r="AB179" s="5">
        <v>3</v>
      </c>
      <c r="AC179" s="2" t="s">
        <v>281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22</v>
      </c>
      <c r="AQ179" s="8">
        <v>2727.42</v>
      </c>
      <c r="AR179" s="4"/>
      <c r="AS179" s="8"/>
      <c r="AT179" s="7"/>
      <c r="AU179" s="7"/>
      <c r="AV179" s="4">
        <v>22</v>
      </c>
      <c r="AW179" s="8">
        <v>2727.42</v>
      </c>
      <c r="AX179" s="4"/>
      <c r="AY179" s="8"/>
      <c r="AZ179" s="7"/>
      <c r="BA179" s="7"/>
      <c r="BB179" s="7">
        <v>1</v>
      </c>
      <c r="BC179" s="4">
        <v>22</v>
      </c>
      <c r="BD179" s="8">
        <v>2727.42</v>
      </c>
      <c r="BE179" s="4"/>
      <c r="BF179" s="8"/>
      <c r="BG179" s="7"/>
      <c r="BH179" s="7"/>
      <c r="BI179" s="7">
        <v>1</v>
      </c>
      <c r="BJ179" s="4">
        <v>22</v>
      </c>
      <c r="BK179" s="8">
        <v>2727.42</v>
      </c>
      <c r="BL179" s="2" t="s">
        <v>2411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132</v>
      </c>
      <c r="BY179" s="2" t="s">
        <v>143</v>
      </c>
      <c r="BZ179" s="2" t="s">
        <v>132</v>
      </c>
      <c r="CA179" s="4">
        <v>7</v>
      </c>
      <c r="CB179" s="8">
        <v>676.06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2103</v>
      </c>
      <c r="CJ179" s="2" t="s">
        <v>171</v>
      </c>
      <c r="CK179" s="2" t="s">
        <v>143</v>
      </c>
      <c r="CL179" s="2" t="s">
        <v>132</v>
      </c>
      <c r="CM179" s="4">
        <v>5</v>
      </c>
      <c r="CN179" s="8">
        <v>643.2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2103</v>
      </c>
      <c r="CV179" s="2" t="s">
        <v>1537</v>
      </c>
      <c r="CW179" s="2" t="s">
        <v>143</v>
      </c>
      <c r="CX179" s="2" t="s">
        <v>132</v>
      </c>
      <c r="CY179" s="4">
        <v>1</v>
      </c>
      <c r="CZ179" s="8">
        <v>118.34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267</v>
      </c>
      <c r="DH179" s="2" t="s">
        <v>414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129</v>
      </c>
      <c r="DS179" s="2" t="s">
        <v>2412</v>
      </c>
      <c r="DT179" s="2" t="s">
        <v>2413</v>
      </c>
      <c r="DU179" s="2" t="s">
        <v>143</v>
      </c>
      <c r="DV179" s="2" t="s">
        <v>132</v>
      </c>
      <c r="DW179" s="4">
        <v>3</v>
      </c>
      <c r="DX179" s="8">
        <v>467.82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356</v>
      </c>
      <c r="EF179" s="2" t="s">
        <v>1783</v>
      </c>
      <c r="EG179" s="2" t="s">
        <v>143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648</v>
      </c>
      <c r="ER179" s="2" t="s">
        <v>2414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2103</v>
      </c>
      <c r="FD179" s="2" t="s">
        <v>2415</v>
      </c>
      <c r="FE179" s="2" t="s">
        <v>143</v>
      </c>
      <c r="FF179" s="2" t="s">
        <v>132</v>
      </c>
      <c r="FG179" s="4">
        <v>2</v>
      </c>
      <c r="FH179" s="8">
        <v>255.62</v>
      </c>
      <c r="FI179" s="4"/>
      <c r="FJ179" s="8"/>
      <c r="FK179" s="7"/>
      <c r="FL179" s="7"/>
      <c r="FM179" s="2" t="s">
        <v>141</v>
      </c>
      <c r="FN179" s="2" t="s">
        <v>129</v>
      </c>
      <c r="FO179" s="2" t="s">
        <v>1359</v>
      </c>
      <c r="FP179" s="2" t="s">
        <v>2042</v>
      </c>
      <c r="FQ179" s="2" t="s">
        <v>143</v>
      </c>
      <c r="FR179" s="2" t="s">
        <v>132</v>
      </c>
      <c r="FS179" s="4">
        <v>2</v>
      </c>
      <c r="FT179" s="8">
        <v>292.38</v>
      </c>
      <c r="FU179" s="4"/>
      <c r="FV179" s="8"/>
      <c r="FW179" s="7"/>
      <c r="FX179" s="7"/>
      <c r="FY179" s="2" t="s">
        <v>141</v>
      </c>
      <c r="FZ179" s="2" t="s">
        <v>129</v>
      </c>
      <c r="GA179" s="2" t="s">
        <v>614</v>
      </c>
      <c r="GB179" s="2" t="s">
        <v>372</v>
      </c>
      <c r="GC179" s="2" t="s">
        <v>143</v>
      </c>
      <c r="GD179" s="2" t="s">
        <v>132</v>
      </c>
      <c r="GE179" s="4">
        <v>1</v>
      </c>
      <c r="GF179" s="8">
        <v>146.19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233</v>
      </c>
      <c r="GN179" s="2" t="s">
        <v>367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162</v>
      </c>
      <c r="GZ179" s="2" t="s">
        <v>132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129</v>
      </c>
      <c r="HK179" s="2" t="s">
        <v>299</v>
      </c>
      <c r="HL179" s="2" t="s">
        <v>132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129</v>
      </c>
      <c r="HW179" s="2" t="s">
        <v>132</v>
      </c>
      <c r="HX179" s="2" t="s">
        <v>132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165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>
        <v>1</v>
      </c>
      <c r="IN179" s="8">
        <v>127.81</v>
      </c>
      <c r="IO179" s="4"/>
      <c r="IP179" s="8"/>
      <c r="IQ179" s="7"/>
      <c r="IR179" s="7"/>
      <c r="IS179" s="2" t="s">
        <v>141</v>
      </c>
      <c r="IT179" s="2" t="s">
        <v>129</v>
      </c>
      <c r="IU179" s="2" t="s">
        <v>364</v>
      </c>
      <c r="IV179" s="2" t="s">
        <v>2416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367</v>
      </c>
      <c r="JT179" s="2" t="s">
        <v>650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368</v>
      </c>
      <c r="KF179" s="2" t="s">
        <v>132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172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129</v>
      </c>
      <c r="LC179" s="2" t="s">
        <v>132</v>
      </c>
      <c r="LD179" s="2" t="s">
        <v>132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817</v>
      </c>
      <c r="ML179" s="2" t="s">
        <v>129</v>
      </c>
      <c r="MM179" s="2" t="s">
        <v>132</v>
      </c>
      <c r="MN179" s="2" t="s">
        <v>132</v>
      </c>
      <c r="MO179" s="2" t="s">
        <v>143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129</v>
      </c>
      <c r="MY179" s="2" t="s">
        <v>132</v>
      </c>
      <c r="MZ179" s="2" t="s">
        <v>132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129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165</v>
      </c>
      <c r="PF179" s="2" t="s">
        <v>129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176</v>
      </c>
      <c r="PS179" s="2" t="s">
        <v>304</v>
      </c>
      <c r="PT179" s="2" t="s">
        <v>692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172</v>
      </c>
      <c r="QD179" s="2" t="s">
        <v>129</v>
      </c>
      <c r="QE179" s="2" t="s">
        <v>132</v>
      </c>
      <c r="QF179" s="2" t="s">
        <v>132</v>
      </c>
      <c r="QG179" s="2" t="s">
        <v>143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172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178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2417</v>
      </c>
      <c r="B180" s="2" t="s">
        <v>121</v>
      </c>
      <c r="C180" s="2" t="s">
        <v>2335</v>
      </c>
      <c r="D180" s="2" t="s">
        <v>2150</v>
      </c>
      <c r="E180" s="2" t="s">
        <v>2191</v>
      </c>
      <c r="F180" s="2" t="s">
        <v>2336</v>
      </c>
      <c r="G180" s="2" t="s">
        <v>2336</v>
      </c>
      <c r="H180" s="2" t="s">
        <v>2336</v>
      </c>
      <c r="I180" s="2" t="s">
        <v>2418</v>
      </c>
      <c r="J180" s="2" t="s">
        <v>2419</v>
      </c>
      <c r="K180" s="2" t="s">
        <v>945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347</v>
      </c>
      <c r="Q180" s="2" t="s">
        <v>131</v>
      </c>
      <c r="R180" s="2" t="s">
        <v>132</v>
      </c>
      <c r="S180" s="2" t="s">
        <v>2354</v>
      </c>
      <c r="T180" s="2" t="s">
        <v>132</v>
      </c>
      <c r="U180" s="2" t="s">
        <v>315</v>
      </c>
      <c r="V180" s="2" t="s">
        <v>2187</v>
      </c>
      <c r="W180" s="2" t="s">
        <v>245</v>
      </c>
      <c r="X180" s="2" t="s">
        <v>946</v>
      </c>
      <c r="Y180" s="2" t="s">
        <v>171</v>
      </c>
      <c r="Z180" s="4">
        <v>56</v>
      </c>
      <c r="AA180" s="4">
        <f>=ROUNDDOWN(18.6666666666667,0)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29</v>
      </c>
      <c r="AQ180" s="8">
        <v>3580.52</v>
      </c>
      <c r="AR180" s="4"/>
      <c r="AS180" s="8"/>
      <c r="AT180" s="7"/>
      <c r="AU180" s="7"/>
      <c r="AV180" s="4">
        <v>29</v>
      </c>
      <c r="AW180" s="8">
        <v>3580.52</v>
      </c>
      <c r="AX180" s="4"/>
      <c r="AY180" s="8"/>
      <c r="AZ180" s="7"/>
      <c r="BA180" s="7"/>
      <c r="BB180" s="7">
        <v>1</v>
      </c>
      <c r="BC180" s="4">
        <v>29</v>
      </c>
      <c r="BD180" s="8">
        <v>3580.52</v>
      </c>
      <c r="BE180" s="4"/>
      <c r="BF180" s="8"/>
      <c r="BG180" s="7"/>
      <c r="BH180" s="7"/>
      <c r="BI180" s="7">
        <v>1</v>
      </c>
      <c r="BJ180" s="4">
        <v>29</v>
      </c>
      <c r="BK180" s="8">
        <v>3580.52</v>
      </c>
      <c r="BL180" s="2" t="s">
        <v>2420</v>
      </c>
      <c r="BM180" s="7">
        <v>1</v>
      </c>
      <c r="BN180" s="7">
        <v>1</v>
      </c>
      <c r="BO180" s="4">
        <v>5</v>
      </c>
      <c r="BP180" s="8">
        <v>624.53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132</v>
      </c>
      <c r="BY180" s="2" t="s">
        <v>143</v>
      </c>
      <c r="BZ180" s="2" t="s">
        <v>132</v>
      </c>
      <c r="CA180" s="4">
        <v>11</v>
      </c>
      <c r="CB180" s="8">
        <v>1068.46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2253</v>
      </c>
      <c r="CJ180" s="2" t="s">
        <v>1201</v>
      </c>
      <c r="CK180" s="2" t="s">
        <v>143</v>
      </c>
      <c r="CL180" s="2" t="s">
        <v>132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304</v>
      </c>
      <c r="CV180" s="2" t="s">
        <v>472</v>
      </c>
      <c r="CW180" s="2" t="s">
        <v>143</v>
      </c>
      <c r="CX180" s="2" t="s">
        <v>132</v>
      </c>
      <c r="CY180" s="4">
        <v>2</v>
      </c>
      <c r="CZ180" s="8">
        <v>310.42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2254</v>
      </c>
      <c r="DH180" s="2" t="s">
        <v>233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176</v>
      </c>
      <c r="DS180" s="2" t="s">
        <v>380</v>
      </c>
      <c r="DT180" s="2" t="s">
        <v>2421</v>
      </c>
      <c r="DU180" s="2" t="s">
        <v>143</v>
      </c>
      <c r="DV180" s="2" t="s">
        <v>132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141</v>
      </c>
      <c r="ED180" s="2" t="s">
        <v>129</v>
      </c>
      <c r="EE180" s="2" t="s">
        <v>356</v>
      </c>
      <c r="EF180" s="2" t="s">
        <v>1213</v>
      </c>
      <c r="EG180" s="2" t="s">
        <v>143</v>
      </c>
      <c r="EH180" s="2" t="s">
        <v>132</v>
      </c>
      <c r="EI180" s="4">
        <v>3</v>
      </c>
      <c r="EJ180" s="8">
        <v>427.65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304</v>
      </c>
      <c r="ER180" s="2" t="s">
        <v>1701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2254</v>
      </c>
      <c r="FD180" s="2" t="s">
        <v>132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1359</v>
      </c>
      <c r="FP180" s="2" t="s">
        <v>132</v>
      </c>
      <c r="FQ180" s="2" t="s">
        <v>143</v>
      </c>
      <c r="FR180" s="2" t="s">
        <v>132</v>
      </c>
      <c r="FS180" s="4">
        <v>1</v>
      </c>
      <c r="FT180" s="8">
        <v>136.07</v>
      </c>
      <c r="FU180" s="4"/>
      <c r="FV180" s="8"/>
      <c r="FW180" s="7"/>
      <c r="FX180" s="7"/>
      <c r="FY180" s="2" t="s">
        <v>141</v>
      </c>
      <c r="FZ180" s="2" t="s">
        <v>129</v>
      </c>
      <c r="GA180" s="2" t="s">
        <v>614</v>
      </c>
      <c r="GB180" s="2" t="s">
        <v>752</v>
      </c>
      <c r="GC180" s="2" t="s">
        <v>143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129</v>
      </c>
      <c r="GM180" s="2" t="s">
        <v>937</v>
      </c>
      <c r="GN180" s="2" t="s">
        <v>1121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934</v>
      </c>
      <c r="GZ180" s="2" t="s">
        <v>132</v>
      </c>
      <c r="HA180" s="2" t="s">
        <v>143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129</v>
      </c>
      <c r="HK180" s="2" t="s">
        <v>938</v>
      </c>
      <c r="HL180" s="2" t="s">
        <v>132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164</v>
      </c>
      <c r="HV180" s="2" t="s">
        <v>129</v>
      </c>
      <c r="HW180" s="2" t="s">
        <v>132</v>
      </c>
      <c r="HX180" s="2" t="s">
        <v>132</v>
      </c>
      <c r="HY180" s="2" t="s">
        <v>143</v>
      </c>
      <c r="HZ180" s="2" t="s">
        <v>132</v>
      </c>
      <c r="IA180" s="4">
        <v>1</v>
      </c>
      <c r="IB180" s="8">
        <v>142.55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156</v>
      </c>
      <c r="IJ180" s="2" t="s">
        <v>773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364</v>
      </c>
      <c r="IV180" s="2" t="s">
        <v>201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167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427</v>
      </c>
      <c r="JT180" s="2" t="s">
        <v>2112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368</v>
      </c>
      <c r="KF180" s="2" t="s">
        <v>646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166</v>
      </c>
      <c r="LB180" s="2" t="s">
        <v>129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165</v>
      </c>
      <c r="ML180" s="2" t="s">
        <v>129</v>
      </c>
      <c r="MM180" s="2" t="s">
        <v>132</v>
      </c>
      <c r="MN180" s="2" t="s">
        <v>132</v>
      </c>
      <c r="MO180" s="2" t="s">
        <v>143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129</v>
      </c>
      <c r="MY180" s="2" t="s">
        <v>132</v>
      </c>
      <c r="MZ180" s="2" t="s">
        <v>132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165</v>
      </c>
      <c r="PF180" s="2" t="s">
        <v>129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176</v>
      </c>
      <c r="PS180" s="2" t="s">
        <v>177</v>
      </c>
      <c r="PT180" s="2" t="s">
        <v>132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129</v>
      </c>
      <c r="QE180" s="2" t="s">
        <v>132</v>
      </c>
      <c r="QF180" s="2" t="s">
        <v>132</v>
      </c>
      <c r="QG180" s="2" t="s">
        <v>143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178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2422</v>
      </c>
      <c r="B181" s="2" t="s">
        <v>121</v>
      </c>
      <c r="C181" s="2" t="s">
        <v>2335</v>
      </c>
      <c r="D181" s="2" t="s">
        <v>2423</v>
      </c>
      <c r="E181" s="2" t="s">
        <v>2424</v>
      </c>
      <c r="F181" s="2" t="s">
        <v>2425</v>
      </c>
      <c r="G181" s="2" t="s">
        <v>2425</v>
      </c>
      <c r="H181" s="2" t="s">
        <v>2425</v>
      </c>
      <c r="I181" s="2" t="s">
        <v>2426</v>
      </c>
      <c r="J181" s="2" t="s">
        <v>2419</v>
      </c>
      <c r="K181" s="2" t="s">
        <v>128</v>
      </c>
      <c r="L181" s="3">
        <v>27.51</v>
      </c>
      <c r="M181" s="3">
        <v>28.89</v>
      </c>
      <c r="N181" s="3">
        <v>52.69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2427</v>
      </c>
      <c r="T181" s="2" t="s">
        <v>132</v>
      </c>
      <c r="U181" s="2" t="s">
        <v>315</v>
      </c>
      <c r="V181" s="2" t="s">
        <v>2187</v>
      </c>
      <c r="W181" s="2" t="s">
        <v>136</v>
      </c>
      <c r="X181" s="2" t="s">
        <v>132</v>
      </c>
      <c r="Y181" s="2" t="s">
        <v>783</v>
      </c>
      <c r="Z181" s="4">
        <v>474</v>
      </c>
      <c r="AA181" s="4">
        <f>=ROUNDDOWN(11.85,0)</f>
      </c>
      <c r="AB181" s="5">
        <v>40</v>
      </c>
      <c r="AC181" s="2" t="s">
        <v>644</v>
      </c>
      <c r="AD181" s="4">
        <v>270</v>
      </c>
      <c r="AE181" s="4">
        <v>810</v>
      </c>
      <c r="AF181" s="6">
        <v>65</v>
      </c>
      <c r="AG181" s="6"/>
      <c r="AH181" s="7">
        <v>0.6964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270</v>
      </c>
      <c r="AQ181" s="8">
        <v>7774.88</v>
      </c>
      <c r="AR181" s="4"/>
      <c r="AS181" s="8"/>
      <c r="AT181" s="7"/>
      <c r="AU181" s="7"/>
      <c r="AV181" s="4">
        <v>270</v>
      </c>
      <c r="AW181" s="8">
        <v>7774.88</v>
      </c>
      <c r="AX181" s="4"/>
      <c r="AY181" s="8"/>
      <c r="AZ181" s="7"/>
      <c r="BA181" s="7"/>
      <c r="BB181" s="7">
        <v>1</v>
      </c>
      <c r="BC181" s="4">
        <v>473</v>
      </c>
      <c r="BD181" s="8">
        <v>14273.56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0.5447</v>
      </c>
      <c r="BJ181" s="4">
        <v>270</v>
      </c>
      <c r="BK181" s="8">
        <v>7774.88</v>
      </c>
      <c r="BL181" s="2" t="s">
        <v>2428</v>
      </c>
      <c r="BM181" s="7">
        <v>1</v>
      </c>
      <c r="BN181" s="7">
        <v>1</v>
      </c>
      <c r="BO181" s="4">
        <v>42</v>
      </c>
      <c r="BP181" s="8">
        <v>1143.66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1693</v>
      </c>
      <c r="BY181" s="2" t="s">
        <v>143</v>
      </c>
      <c r="BZ181" s="2" t="s">
        <v>132</v>
      </c>
      <c r="CA181" s="4">
        <v>145</v>
      </c>
      <c r="CB181" s="8">
        <v>3830.3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2429</v>
      </c>
      <c r="CJ181" s="2" t="s">
        <v>322</v>
      </c>
      <c r="CK181" s="2" t="s">
        <v>143</v>
      </c>
      <c r="CL181" s="2" t="s">
        <v>132</v>
      </c>
      <c r="CM181" s="4">
        <v>38</v>
      </c>
      <c r="CN181" s="8">
        <v>1235.76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788</v>
      </c>
      <c r="CV181" s="2" t="s">
        <v>1454</v>
      </c>
      <c r="CW181" s="2" t="s">
        <v>143</v>
      </c>
      <c r="CX181" s="2" t="s">
        <v>132</v>
      </c>
      <c r="CY181" s="4">
        <v>8</v>
      </c>
      <c r="CZ181" s="8">
        <v>282.68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790</v>
      </c>
      <c r="DH181" s="2" t="s">
        <v>1746</v>
      </c>
      <c r="DI181" s="2" t="s">
        <v>143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141</v>
      </c>
      <c r="DR181" s="2" t="s">
        <v>176</v>
      </c>
      <c r="DS181" s="2" t="s">
        <v>1063</v>
      </c>
      <c r="DT181" s="2" t="s">
        <v>2430</v>
      </c>
      <c r="DU181" s="2" t="s">
        <v>143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166</v>
      </c>
      <c r="ED181" s="2" t="s">
        <v>129</v>
      </c>
      <c r="EE181" s="2" t="s">
        <v>132</v>
      </c>
      <c r="EF181" s="2" t="s">
        <v>132</v>
      </c>
      <c r="EG181" s="2" t="s">
        <v>143</v>
      </c>
      <c r="EH181" s="2" t="s">
        <v>132</v>
      </c>
      <c r="EI181" s="4">
        <v>12</v>
      </c>
      <c r="EJ181" s="8">
        <v>454.8</v>
      </c>
      <c r="EK181" s="4"/>
      <c r="EL181" s="8"/>
      <c r="EM181" s="7"/>
      <c r="EN181" s="7"/>
      <c r="EO181" s="2" t="s">
        <v>141</v>
      </c>
      <c r="EP181" s="2" t="s">
        <v>129</v>
      </c>
      <c r="EQ181" s="2" t="s">
        <v>1586</v>
      </c>
      <c r="ER181" s="2" t="s">
        <v>2431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1036</v>
      </c>
      <c r="FD181" s="2" t="s">
        <v>2432</v>
      </c>
      <c r="FE181" s="2" t="s">
        <v>143</v>
      </c>
      <c r="FF181" s="2" t="s">
        <v>132</v>
      </c>
      <c r="FG181" s="4">
        <v>5</v>
      </c>
      <c r="FH181" s="8">
        <v>156</v>
      </c>
      <c r="FI181" s="4"/>
      <c r="FJ181" s="8"/>
      <c r="FK181" s="7"/>
      <c r="FL181" s="7"/>
      <c r="FM181" s="2" t="s">
        <v>141</v>
      </c>
      <c r="FN181" s="2" t="s">
        <v>129</v>
      </c>
      <c r="FO181" s="2" t="s">
        <v>156</v>
      </c>
      <c r="FP181" s="2" t="s">
        <v>449</v>
      </c>
      <c r="FQ181" s="2" t="s">
        <v>143</v>
      </c>
      <c r="FR181" s="2" t="s">
        <v>132</v>
      </c>
      <c r="FS181" s="4">
        <v>8</v>
      </c>
      <c r="FT181" s="8">
        <v>285.52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1146</v>
      </c>
      <c r="GB181" s="2" t="s">
        <v>806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176</v>
      </c>
      <c r="GM181" s="2" t="s">
        <v>1736</v>
      </c>
      <c r="GN181" s="2" t="s">
        <v>799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444</v>
      </c>
      <c r="GZ181" s="2" t="s">
        <v>132</v>
      </c>
      <c r="HA181" s="2" t="s">
        <v>143</v>
      </c>
      <c r="HB181" s="2" t="s">
        <v>132</v>
      </c>
      <c r="HC181" s="4">
        <v>1</v>
      </c>
      <c r="HD181" s="8">
        <v>31.2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206</v>
      </c>
      <c r="HL181" s="2" t="s">
        <v>1251</v>
      </c>
      <c r="HM181" s="2" t="s">
        <v>143</v>
      </c>
      <c r="HN181" s="2" t="s">
        <v>132</v>
      </c>
      <c r="HO181" s="4">
        <v>7</v>
      </c>
      <c r="HP181" s="8">
        <v>202.23</v>
      </c>
      <c r="HQ181" s="4"/>
      <c r="HR181" s="8"/>
      <c r="HS181" s="7"/>
      <c r="HT181" s="7"/>
      <c r="HU181" s="2" t="s">
        <v>141</v>
      </c>
      <c r="HV181" s="2" t="s">
        <v>129</v>
      </c>
      <c r="HW181" s="2" t="s">
        <v>335</v>
      </c>
      <c r="HX181" s="2" t="s">
        <v>2433</v>
      </c>
      <c r="HY181" s="2" t="s">
        <v>143</v>
      </c>
      <c r="HZ181" s="2" t="s">
        <v>132</v>
      </c>
      <c r="IA181" s="4">
        <v>1</v>
      </c>
      <c r="IB181" s="8">
        <v>37.39</v>
      </c>
      <c r="IC181" s="4"/>
      <c r="ID181" s="8"/>
      <c r="IE181" s="7"/>
      <c r="IF181" s="7"/>
      <c r="IG181" s="2" t="s">
        <v>141</v>
      </c>
      <c r="IH181" s="2" t="s">
        <v>129</v>
      </c>
      <c r="II181" s="2" t="s">
        <v>1833</v>
      </c>
      <c r="IJ181" s="2" t="s">
        <v>2434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337</v>
      </c>
      <c r="IV181" s="2" t="s">
        <v>286</v>
      </c>
      <c r="IW181" s="2" t="s">
        <v>143</v>
      </c>
      <c r="IX181" s="2" t="s">
        <v>132</v>
      </c>
      <c r="IY181" s="4">
        <v>2</v>
      </c>
      <c r="IZ181" s="8">
        <v>84.14</v>
      </c>
      <c r="JA181" s="4"/>
      <c r="JB181" s="8"/>
      <c r="JC181" s="7"/>
      <c r="JD181" s="7"/>
      <c r="JE181" s="2" t="s">
        <v>141</v>
      </c>
      <c r="JF181" s="2" t="s">
        <v>129</v>
      </c>
      <c r="JG181" s="2" t="s">
        <v>167</v>
      </c>
      <c r="JH181" s="2" t="s">
        <v>1620</v>
      </c>
      <c r="JI181" s="2" t="s">
        <v>143</v>
      </c>
      <c r="JJ181" s="2" t="s">
        <v>132</v>
      </c>
      <c r="JK181" s="4">
        <v>1</v>
      </c>
      <c r="JL181" s="8">
        <v>31.2</v>
      </c>
      <c r="JM181" s="4"/>
      <c r="JN181" s="8"/>
      <c r="JO181" s="7"/>
      <c r="JP181" s="7"/>
      <c r="JQ181" s="2" t="s">
        <v>141</v>
      </c>
      <c r="JR181" s="2" t="s">
        <v>129</v>
      </c>
      <c r="JS181" s="2" t="s">
        <v>338</v>
      </c>
      <c r="JT181" s="2" t="s">
        <v>2435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129</v>
      </c>
      <c r="KE181" s="2" t="s">
        <v>387</v>
      </c>
      <c r="KF181" s="2" t="s">
        <v>159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175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164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141</v>
      </c>
      <c r="ML181" s="2" t="s">
        <v>173</v>
      </c>
      <c r="MM181" s="2" t="s">
        <v>2436</v>
      </c>
      <c r="MN181" s="2" t="s">
        <v>2437</v>
      </c>
      <c r="MO181" s="2" t="s">
        <v>143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129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172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176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165</v>
      </c>
      <c r="PF181" s="2" t="s">
        <v>129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176</v>
      </c>
      <c r="PS181" s="2" t="s">
        <v>965</v>
      </c>
      <c r="PT181" s="2" t="s">
        <v>575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165</v>
      </c>
      <c r="QP181" s="2" t="s">
        <v>176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178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2438</v>
      </c>
      <c r="B182" s="2" t="s">
        <v>121</v>
      </c>
      <c r="C182" s="2" t="s">
        <v>2335</v>
      </c>
      <c r="D182" s="2" t="s">
        <v>2423</v>
      </c>
      <c r="E182" s="2" t="s">
        <v>2424</v>
      </c>
      <c r="F182" s="2" t="s">
        <v>2425</v>
      </c>
      <c r="G182" s="2" t="s">
        <v>2425</v>
      </c>
      <c r="H182" s="2" t="s">
        <v>2425</v>
      </c>
      <c r="I182" s="2" t="s">
        <v>2426</v>
      </c>
      <c r="J182" s="2" t="s">
        <v>2419</v>
      </c>
      <c r="K182" s="2" t="s">
        <v>963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315</v>
      </c>
      <c r="V182" s="2" t="s">
        <v>2187</v>
      </c>
      <c r="W182" s="2" t="s">
        <v>136</v>
      </c>
      <c r="X182" s="2" t="s">
        <v>946</v>
      </c>
      <c r="Y182" s="2" t="s">
        <v>2439</v>
      </c>
      <c r="Z182" s="4">
        <v>202</v>
      </c>
      <c r="AA182" s="4">
        <f>=ROUNDDOWN(6.96551724137931,0)</f>
      </c>
      <c r="AB182" s="5">
        <v>29</v>
      </c>
      <c r="AC182" s="2" t="s">
        <v>644</v>
      </c>
      <c r="AD182" s="4">
        <v>300</v>
      </c>
      <c r="AE182" s="4">
        <v>640</v>
      </c>
      <c r="AF182" s="6">
        <v>65</v>
      </c>
      <c r="AG182" s="6"/>
      <c r="AH182" s="7">
        <v>0.7679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203</v>
      </c>
      <c r="AQ182" s="8">
        <v>6498.68</v>
      </c>
      <c r="AR182" s="4"/>
      <c r="AS182" s="8"/>
      <c r="AT182" s="7"/>
      <c r="AU182" s="7"/>
      <c r="AV182" s="4">
        <v>203</v>
      </c>
      <c r="AW182" s="8">
        <v>6498.68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0.4553</v>
      </c>
      <c r="BJ182" s="4">
        <v>203</v>
      </c>
      <c r="BK182" s="8">
        <v>6498.68</v>
      </c>
      <c r="BL182" s="2" t="s">
        <v>2440</v>
      </c>
      <c r="BM182" s="7">
        <v>1</v>
      </c>
      <c r="BN182" s="7">
        <v>1</v>
      </c>
      <c r="BO182" s="4">
        <v>80</v>
      </c>
      <c r="BP182" s="8">
        <v>2704.49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204</v>
      </c>
      <c r="BY182" s="2" t="s">
        <v>143</v>
      </c>
      <c r="BZ182" s="2" t="s">
        <v>132</v>
      </c>
      <c r="CA182" s="4">
        <v>55</v>
      </c>
      <c r="CB182" s="8">
        <v>1472.59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898</v>
      </c>
      <c r="CJ182" s="2" t="s">
        <v>2441</v>
      </c>
      <c r="CK182" s="2" t="s">
        <v>143</v>
      </c>
      <c r="CL182" s="2" t="s">
        <v>132</v>
      </c>
      <c r="CM182" s="4">
        <v>31</v>
      </c>
      <c r="CN182" s="8">
        <v>1008.12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2442</v>
      </c>
      <c r="CV182" s="2" t="s">
        <v>2443</v>
      </c>
      <c r="CW182" s="2" t="s">
        <v>143</v>
      </c>
      <c r="CX182" s="2" t="s">
        <v>132</v>
      </c>
      <c r="CY182" s="4">
        <v>6</v>
      </c>
      <c r="CZ182" s="8">
        <v>229.18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1104</v>
      </c>
      <c r="DH182" s="2" t="s">
        <v>2444</v>
      </c>
      <c r="DI182" s="2" t="s">
        <v>143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176</v>
      </c>
      <c r="DS182" s="2" t="s">
        <v>1476</v>
      </c>
      <c r="DT182" s="2" t="s">
        <v>436</v>
      </c>
      <c r="DU182" s="2" t="s">
        <v>143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166</v>
      </c>
      <c r="ED182" s="2" t="s">
        <v>129</v>
      </c>
      <c r="EE182" s="2" t="s">
        <v>132</v>
      </c>
      <c r="EF182" s="2" t="s">
        <v>132</v>
      </c>
      <c r="EG182" s="2" t="s">
        <v>143</v>
      </c>
      <c r="EH182" s="2" t="s">
        <v>132</v>
      </c>
      <c r="EI182" s="4">
        <v>6</v>
      </c>
      <c r="EJ182" s="8">
        <v>227.4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2445</v>
      </c>
      <c r="ER182" s="2" t="s">
        <v>2446</v>
      </c>
      <c r="ES182" s="2" t="s">
        <v>143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129</v>
      </c>
      <c r="FC182" s="2" t="s">
        <v>2439</v>
      </c>
      <c r="FD182" s="2" t="s">
        <v>2447</v>
      </c>
      <c r="FE182" s="2" t="s">
        <v>143</v>
      </c>
      <c r="FF182" s="2" t="s">
        <v>132</v>
      </c>
      <c r="FG182" s="4">
        <v>11</v>
      </c>
      <c r="FH182" s="8">
        <v>343.2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156</v>
      </c>
      <c r="FP182" s="2" t="s">
        <v>595</v>
      </c>
      <c r="FQ182" s="2" t="s">
        <v>143</v>
      </c>
      <c r="FR182" s="2" t="s">
        <v>132</v>
      </c>
      <c r="FS182" s="4">
        <v>4</v>
      </c>
      <c r="FT182" s="8">
        <v>142.76</v>
      </c>
      <c r="FU182" s="4"/>
      <c r="FV182" s="8"/>
      <c r="FW182" s="7"/>
      <c r="FX182" s="7"/>
      <c r="FY182" s="2" t="s">
        <v>141</v>
      </c>
      <c r="FZ182" s="2" t="s">
        <v>129</v>
      </c>
      <c r="GA182" s="2" t="s">
        <v>1376</v>
      </c>
      <c r="GB182" s="2" t="s">
        <v>831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817</v>
      </c>
      <c r="GL182" s="2" t="s">
        <v>176</v>
      </c>
      <c r="GM182" s="2" t="s">
        <v>132</v>
      </c>
      <c r="GN182" s="2" t="s">
        <v>132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444</v>
      </c>
      <c r="GZ182" s="2" t="s">
        <v>132</v>
      </c>
      <c r="HA182" s="2" t="s">
        <v>143</v>
      </c>
      <c r="HB182" s="2" t="s">
        <v>132</v>
      </c>
      <c r="HC182" s="4">
        <v>3</v>
      </c>
      <c r="HD182" s="8">
        <v>93.6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2448</v>
      </c>
      <c r="HL182" s="2" t="s">
        <v>592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129</v>
      </c>
      <c r="HW182" s="2" t="s">
        <v>132</v>
      </c>
      <c r="HX182" s="2" t="s">
        <v>132</v>
      </c>
      <c r="HY182" s="2" t="s">
        <v>143</v>
      </c>
      <c r="HZ182" s="2" t="s">
        <v>132</v>
      </c>
      <c r="IA182" s="4">
        <v>1</v>
      </c>
      <c r="IB182" s="8">
        <v>37.39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1833</v>
      </c>
      <c r="IJ182" s="2" t="s">
        <v>952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2449</v>
      </c>
      <c r="IV182" s="2" t="s">
        <v>1323</v>
      </c>
      <c r="IW182" s="2" t="s">
        <v>143</v>
      </c>
      <c r="IX182" s="2" t="s">
        <v>132</v>
      </c>
      <c r="IY182" s="4">
        <v>5</v>
      </c>
      <c r="IZ182" s="8">
        <v>208.75</v>
      </c>
      <c r="JA182" s="4"/>
      <c r="JB182" s="8"/>
      <c r="JC182" s="7"/>
      <c r="JD182" s="7"/>
      <c r="JE182" s="2" t="s">
        <v>141</v>
      </c>
      <c r="JF182" s="2" t="s">
        <v>129</v>
      </c>
      <c r="JG182" s="2" t="s">
        <v>167</v>
      </c>
      <c r="JH182" s="2" t="s">
        <v>646</v>
      </c>
      <c r="JI182" s="2" t="s">
        <v>143</v>
      </c>
      <c r="JJ182" s="2" t="s">
        <v>132</v>
      </c>
      <c r="JK182" s="4">
        <v>1</v>
      </c>
      <c r="JL182" s="8">
        <v>31.2</v>
      </c>
      <c r="JM182" s="4"/>
      <c r="JN182" s="8"/>
      <c r="JO182" s="7"/>
      <c r="JP182" s="7"/>
      <c r="JQ182" s="2" t="s">
        <v>141</v>
      </c>
      <c r="JR182" s="2" t="s">
        <v>129</v>
      </c>
      <c r="JS182" s="2" t="s">
        <v>300</v>
      </c>
      <c r="JT182" s="2" t="s">
        <v>2083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210</v>
      </c>
      <c r="KF182" s="2" t="s">
        <v>402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175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164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173</v>
      </c>
      <c r="MM182" s="2" t="s">
        <v>2450</v>
      </c>
      <c r="MN182" s="2" t="s">
        <v>505</v>
      </c>
      <c r="MO182" s="2" t="s">
        <v>143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129</v>
      </c>
      <c r="MY182" s="2" t="s">
        <v>132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172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176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165</v>
      </c>
      <c r="PF182" s="2" t="s">
        <v>129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176</v>
      </c>
      <c r="PS182" s="2" t="s">
        <v>525</v>
      </c>
      <c r="PT182" s="2" t="s">
        <v>592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165</v>
      </c>
      <c r="QP182" s="2" t="s">
        <v>176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178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2451</v>
      </c>
      <c r="B183" s="2" t="s">
        <v>121</v>
      </c>
      <c r="C183" s="2" t="s">
        <v>2335</v>
      </c>
      <c r="D183" s="2" t="s">
        <v>2423</v>
      </c>
      <c r="E183" s="2" t="s">
        <v>2424</v>
      </c>
      <c r="F183" s="2" t="s">
        <v>2452</v>
      </c>
      <c r="G183" s="2" t="s">
        <v>2452</v>
      </c>
      <c r="H183" s="2" t="s">
        <v>2452</v>
      </c>
      <c r="I183" s="2" t="s">
        <v>2453</v>
      </c>
      <c r="J183" s="2" t="s">
        <v>2419</v>
      </c>
      <c r="K183" s="2" t="s">
        <v>2454</v>
      </c>
      <c r="L183" s="3">
        <v>100.98</v>
      </c>
      <c r="M183" s="3">
        <v>106.03</v>
      </c>
      <c r="N183" s="3">
        <v>169.99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2455</v>
      </c>
      <c r="T183" s="2" t="s">
        <v>132</v>
      </c>
      <c r="U183" s="2" t="s">
        <v>315</v>
      </c>
      <c r="V183" s="2" t="s">
        <v>2187</v>
      </c>
      <c r="W183" s="2" t="s">
        <v>136</v>
      </c>
      <c r="X183" s="2" t="s">
        <v>132</v>
      </c>
      <c r="Y183" s="2" t="s">
        <v>2456</v>
      </c>
      <c r="Z183" s="4">
        <v>650</v>
      </c>
      <c r="AA183" s="4">
        <f>=ROUNDDOWN(50,0)</f>
      </c>
      <c r="AB183" s="5">
        <v>13</v>
      </c>
      <c r="AC183" s="2" t="s">
        <v>132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83</v>
      </c>
      <c r="AQ183" s="8">
        <v>8645</v>
      </c>
      <c r="AR183" s="4"/>
      <c r="AS183" s="8"/>
      <c r="AT183" s="7"/>
      <c r="AU183" s="7"/>
      <c r="AV183" s="4">
        <v>83</v>
      </c>
      <c r="AW183" s="8">
        <v>8645</v>
      </c>
      <c r="AX183" s="4"/>
      <c r="AY183" s="8"/>
      <c r="AZ183" s="7"/>
      <c r="BA183" s="7"/>
      <c r="BB183" s="7">
        <v>1</v>
      </c>
      <c r="BC183" s="4">
        <v>83</v>
      </c>
      <c r="BD183" s="8">
        <v>8645</v>
      </c>
      <c r="BE183" s="4"/>
      <c r="BF183" s="8"/>
      <c r="BG183" s="7"/>
      <c r="BH183" s="7"/>
      <c r="BI183" s="7">
        <v>1</v>
      </c>
      <c r="BJ183" s="4">
        <v>83</v>
      </c>
      <c r="BK183" s="8">
        <v>8645</v>
      </c>
      <c r="BL183" s="2" t="s">
        <v>2457</v>
      </c>
      <c r="BM183" s="7">
        <v>1</v>
      </c>
      <c r="BN183" s="7">
        <v>1</v>
      </c>
      <c r="BO183" s="4">
        <v>12</v>
      </c>
      <c r="BP183" s="8">
        <v>1074.12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818</v>
      </c>
      <c r="BY183" s="2" t="s">
        <v>178</v>
      </c>
      <c r="BZ183" s="2" t="s">
        <v>132</v>
      </c>
      <c r="CA183" s="4">
        <v>48</v>
      </c>
      <c r="CB183" s="8">
        <v>4655.73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319</v>
      </c>
      <c r="CJ183" s="2" t="s">
        <v>1029</v>
      </c>
      <c r="CK183" s="2" t="s">
        <v>143</v>
      </c>
      <c r="CL183" s="2" t="s">
        <v>132</v>
      </c>
      <c r="CM183" s="4">
        <v>3</v>
      </c>
      <c r="CN183" s="8">
        <v>310.44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319</v>
      </c>
      <c r="CV183" s="2" t="s">
        <v>1342</v>
      </c>
      <c r="CW183" s="2" t="s">
        <v>143</v>
      </c>
      <c r="CX183" s="2" t="s">
        <v>132</v>
      </c>
      <c r="CY183" s="4">
        <v>2</v>
      </c>
      <c r="CZ183" s="8">
        <v>212.06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2458</v>
      </c>
      <c r="DH183" s="2" t="s">
        <v>2459</v>
      </c>
      <c r="DI183" s="2" t="s">
        <v>143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141</v>
      </c>
      <c r="DR183" s="2" t="s">
        <v>176</v>
      </c>
      <c r="DS183" s="2" t="s">
        <v>1476</v>
      </c>
      <c r="DT183" s="2" t="s">
        <v>456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166</v>
      </c>
      <c r="ED183" s="2" t="s">
        <v>129</v>
      </c>
      <c r="EE183" s="2" t="s">
        <v>132</v>
      </c>
      <c r="EF183" s="2" t="s">
        <v>132</v>
      </c>
      <c r="EG183" s="2" t="s">
        <v>143</v>
      </c>
      <c r="EH183" s="2" t="s">
        <v>132</v>
      </c>
      <c r="EI183" s="4">
        <v>12</v>
      </c>
      <c r="EJ183" s="8">
        <v>1689.12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2460</v>
      </c>
      <c r="ER183" s="2" t="s">
        <v>566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2024</v>
      </c>
      <c r="FD183" s="2" t="s">
        <v>2314</v>
      </c>
      <c r="FE183" s="2" t="s">
        <v>143</v>
      </c>
      <c r="FF183" s="2" t="s">
        <v>132</v>
      </c>
      <c r="FG183" s="4">
        <v>5</v>
      </c>
      <c r="FH183" s="8">
        <v>572.55</v>
      </c>
      <c r="FI183" s="4"/>
      <c r="FJ183" s="8"/>
      <c r="FK183" s="7"/>
      <c r="FL183" s="7"/>
      <c r="FM183" s="2" t="s">
        <v>141</v>
      </c>
      <c r="FN183" s="2" t="s">
        <v>129</v>
      </c>
      <c r="FO183" s="2" t="s">
        <v>156</v>
      </c>
      <c r="FP183" s="2" t="s">
        <v>449</v>
      </c>
      <c r="FQ183" s="2" t="s">
        <v>143</v>
      </c>
      <c r="FR183" s="2" t="s">
        <v>132</v>
      </c>
      <c r="FS183" s="4">
        <v>1</v>
      </c>
      <c r="FT183" s="8">
        <v>130.98</v>
      </c>
      <c r="FU183" s="4"/>
      <c r="FV183" s="8"/>
      <c r="FW183" s="7"/>
      <c r="FX183" s="7"/>
      <c r="FY183" s="2" t="s">
        <v>141</v>
      </c>
      <c r="FZ183" s="2" t="s">
        <v>129</v>
      </c>
      <c r="GA183" s="2" t="s">
        <v>1146</v>
      </c>
      <c r="GB183" s="2" t="s">
        <v>1032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176</v>
      </c>
      <c r="GM183" s="2" t="s">
        <v>1845</v>
      </c>
      <c r="GN183" s="2" t="s">
        <v>1846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444</v>
      </c>
      <c r="GZ183" s="2" t="s">
        <v>132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206</v>
      </c>
      <c r="HL183" s="2" t="s">
        <v>976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335</v>
      </c>
      <c r="HX183" s="2" t="s">
        <v>361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1833</v>
      </c>
      <c r="IJ183" s="2" t="s">
        <v>132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337</v>
      </c>
      <c r="IV183" s="2" t="s">
        <v>730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877</v>
      </c>
      <c r="JH183" s="2" t="s">
        <v>132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338</v>
      </c>
      <c r="JT183" s="2" t="s">
        <v>2461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129</v>
      </c>
      <c r="KE183" s="2" t="s">
        <v>210</v>
      </c>
      <c r="KF183" s="2" t="s">
        <v>334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175</v>
      </c>
      <c r="KP183" s="2" t="s">
        <v>129</v>
      </c>
      <c r="KQ183" s="2" t="s">
        <v>132</v>
      </c>
      <c r="KR183" s="2" t="s">
        <v>132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164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173</v>
      </c>
      <c r="MM183" s="2" t="s">
        <v>1029</v>
      </c>
      <c r="MN183" s="2" t="s">
        <v>1715</v>
      </c>
      <c r="MO183" s="2" t="s">
        <v>143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129</v>
      </c>
      <c r="MY183" s="2" t="s">
        <v>132</v>
      </c>
      <c r="MZ183" s="2" t="s">
        <v>132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172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176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165</v>
      </c>
      <c r="PF183" s="2" t="s">
        <v>129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176</v>
      </c>
      <c r="PS183" s="2" t="s">
        <v>202</v>
      </c>
      <c r="PT183" s="2" t="s">
        <v>457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165</v>
      </c>
      <c r="QP183" s="2" t="s">
        <v>176</v>
      </c>
      <c r="QQ183" s="2" t="s">
        <v>132</v>
      </c>
      <c r="QR183" s="2" t="s">
        <v>132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129</v>
      </c>
      <c r="RC183" s="2" t="s">
        <v>132</v>
      </c>
      <c r="RD183" s="2" t="s">
        <v>132</v>
      </c>
      <c r="RE183" s="2" t="s">
        <v>143</v>
      </c>
      <c r="RF183" s="2" t="s">
        <v>178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2462</v>
      </c>
      <c r="B184" s="2" t="s">
        <v>121</v>
      </c>
      <c r="C184" s="2" t="s">
        <v>2335</v>
      </c>
      <c r="D184" s="2" t="s">
        <v>123</v>
      </c>
      <c r="E184" s="2" t="s">
        <v>2263</v>
      </c>
      <c r="F184" s="2" t="s">
        <v>2463</v>
      </c>
      <c r="G184" s="2" t="s">
        <v>2463</v>
      </c>
      <c r="H184" s="2" t="s">
        <v>2463</v>
      </c>
      <c r="I184" s="2" t="s">
        <v>2464</v>
      </c>
      <c r="J184" s="2" t="s">
        <v>2465</v>
      </c>
      <c r="K184" s="2" t="s">
        <v>182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218</v>
      </c>
      <c r="Q184" s="2" t="s">
        <v>131</v>
      </c>
      <c r="R184" s="2" t="s">
        <v>132</v>
      </c>
      <c r="S184" s="2" t="s">
        <v>2466</v>
      </c>
      <c r="T184" s="2" t="s">
        <v>132</v>
      </c>
      <c r="U184" s="2" t="s">
        <v>395</v>
      </c>
      <c r="V184" s="2" t="s">
        <v>846</v>
      </c>
      <c r="W184" s="2" t="s">
        <v>946</v>
      </c>
      <c r="X184" s="2" t="s">
        <v>245</v>
      </c>
      <c r="Y184" s="2" t="s">
        <v>1002</v>
      </c>
      <c r="Z184" s="4">
        <v>189</v>
      </c>
      <c r="AA184" s="4">
        <f>=ROUNDDOWN(15.75,0)</f>
      </c>
      <c r="AB184" s="5">
        <v>12</v>
      </c>
      <c r="AC184" s="2" t="s">
        <v>826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104</v>
      </c>
      <c r="AQ184" s="8">
        <v>5167.49</v>
      </c>
      <c r="AR184" s="4"/>
      <c r="AS184" s="8"/>
      <c r="AT184" s="7"/>
      <c r="AU184" s="7"/>
      <c r="AV184" s="4">
        <v>104</v>
      </c>
      <c r="AW184" s="8">
        <v>5167.49</v>
      </c>
      <c r="AX184" s="4"/>
      <c r="AY184" s="8"/>
      <c r="AZ184" s="7"/>
      <c r="BA184" s="7"/>
      <c r="BB184" s="7">
        <v>1</v>
      </c>
      <c r="BC184" s="4">
        <v>251</v>
      </c>
      <c r="BD184" s="8">
        <v>12908.35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0.4003</v>
      </c>
      <c r="BJ184" s="4">
        <v>104</v>
      </c>
      <c r="BK184" s="8">
        <v>5167.49</v>
      </c>
      <c r="BL184" s="2" t="s">
        <v>2467</v>
      </c>
      <c r="BM184" s="7">
        <v>1</v>
      </c>
      <c r="BN184" s="7">
        <v>1</v>
      </c>
      <c r="BO184" s="4">
        <v>52</v>
      </c>
      <c r="BP184" s="8">
        <v>2906.1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625</v>
      </c>
      <c r="BY184" s="2" t="s">
        <v>143</v>
      </c>
      <c r="BZ184" s="2" t="s">
        <v>132</v>
      </c>
      <c r="CA184" s="4">
        <v>34</v>
      </c>
      <c r="CB184" s="8">
        <v>1279.23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731</v>
      </c>
      <c r="CJ184" s="2" t="s">
        <v>180</v>
      </c>
      <c r="CK184" s="2" t="s">
        <v>143</v>
      </c>
      <c r="CL184" s="2" t="s">
        <v>132</v>
      </c>
      <c r="CM184" s="4">
        <v>10</v>
      </c>
      <c r="CN184" s="8">
        <v>551.9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468</v>
      </c>
      <c r="CV184" s="2" t="s">
        <v>418</v>
      </c>
      <c r="CW184" s="2" t="s">
        <v>143</v>
      </c>
      <c r="CX184" s="2" t="s">
        <v>132</v>
      </c>
      <c r="CY184" s="4">
        <v>1</v>
      </c>
      <c r="CZ184" s="8">
        <v>53.39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1002</v>
      </c>
      <c r="DH184" s="2" t="s">
        <v>148</v>
      </c>
      <c r="DI184" s="2" t="s">
        <v>143</v>
      </c>
      <c r="DJ184" s="2" t="s">
        <v>132</v>
      </c>
      <c r="DK184" s="4">
        <v>3</v>
      </c>
      <c r="DL184" s="8">
        <v>162.15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154</v>
      </c>
      <c r="DT184" s="2" t="s">
        <v>2041</v>
      </c>
      <c r="DU184" s="2" t="s">
        <v>143</v>
      </c>
      <c r="DV184" s="2" t="s">
        <v>132</v>
      </c>
      <c r="DW184" s="4">
        <v>1</v>
      </c>
      <c r="DX184" s="8">
        <v>58.48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258</v>
      </c>
      <c r="EF184" s="2" t="s">
        <v>832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2179</v>
      </c>
      <c r="ER184" s="2" t="s">
        <v>145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129</v>
      </c>
      <c r="FC184" s="2" t="s">
        <v>1198</v>
      </c>
      <c r="FD184" s="2" t="s">
        <v>132</v>
      </c>
      <c r="FE184" s="2" t="s">
        <v>143</v>
      </c>
      <c r="FF184" s="2" t="s">
        <v>132</v>
      </c>
      <c r="FG184" s="4">
        <v>2</v>
      </c>
      <c r="FH184" s="8">
        <v>106.8</v>
      </c>
      <c r="FI184" s="4"/>
      <c r="FJ184" s="8"/>
      <c r="FK184" s="7"/>
      <c r="FL184" s="7"/>
      <c r="FM184" s="2" t="s">
        <v>141</v>
      </c>
      <c r="FN184" s="2" t="s">
        <v>129</v>
      </c>
      <c r="FO184" s="2" t="s">
        <v>156</v>
      </c>
      <c r="FP184" s="2" t="s">
        <v>2468</v>
      </c>
      <c r="FQ184" s="2" t="s">
        <v>143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158</v>
      </c>
      <c r="GB184" s="2" t="s">
        <v>2469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233</v>
      </c>
      <c r="GN184" s="2" t="s">
        <v>2470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162</v>
      </c>
      <c r="GZ184" s="2" t="s">
        <v>132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423</v>
      </c>
      <c r="HL184" s="2" t="s">
        <v>132</v>
      </c>
      <c r="HM184" s="2" t="s">
        <v>143</v>
      </c>
      <c r="HN184" s="2" t="s">
        <v>132</v>
      </c>
      <c r="HO184" s="4">
        <v>1</v>
      </c>
      <c r="HP184" s="8">
        <v>49.44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335</v>
      </c>
      <c r="HX184" s="2" t="s">
        <v>2471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165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166</v>
      </c>
      <c r="IT184" s="2" t="s">
        <v>129</v>
      </c>
      <c r="IU184" s="2" t="s">
        <v>132</v>
      </c>
      <c r="IV184" s="2" t="s">
        <v>132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406</v>
      </c>
      <c r="JH184" s="2" t="s">
        <v>132</v>
      </c>
      <c r="JI184" s="2" t="s">
        <v>143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774</v>
      </c>
      <c r="JT184" s="2" t="s">
        <v>2469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236</v>
      </c>
      <c r="KF184" s="2" t="s">
        <v>2414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172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172</v>
      </c>
      <c r="LB184" s="2" t="s">
        <v>129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164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173</v>
      </c>
      <c r="MM184" s="2" t="s">
        <v>272</v>
      </c>
      <c r="MN184" s="2" t="s">
        <v>592</v>
      </c>
      <c r="MO184" s="2" t="s">
        <v>143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129</v>
      </c>
      <c r="MY184" s="2" t="s">
        <v>132</v>
      </c>
      <c r="MZ184" s="2" t="s">
        <v>132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172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176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165</v>
      </c>
      <c r="PF184" s="2" t="s">
        <v>129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176</v>
      </c>
      <c r="PS184" s="2" t="s">
        <v>525</v>
      </c>
      <c r="PT184" s="2" t="s">
        <v>1380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165</v>
      </c>
      <c r="QP184" s="2" t="s">
        <v>176</v>
      </c>
      <c r="QQ184" s="2" t="s">
        <v>132</v>
      </c>
      <c r="QR184" s="2" t="s">
        <v>132</v>
      </c>
      <c r="QS184" s="2" t="s">
        <v>143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178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2472</v>
      </c>
      <c r="B185" s="2" t="s">
        <v>121</v>
      </c>
      <c r="C185" s="2" t="s">
        <v>2335</v>
      </c>
      <c r="D185" s="2" t="s">
        <v>123</v>
      </c>
      <c r="E185" s="2" t="s">
        <v>2263</v>
      </c>
      <c r="F185" s="2" t="s">
        <v>2463</v>
      </c>
      <c r="G185" s="2" t="s">
        <v>2463</v>
      </c>
      <c r="H185" s="2" t="s">
        <v>2463</v>
      </c>
      <c r="I185" s="2" t="s">
        <v>2464</v>
      </c>
      <c r="J185" s="2" t="s">
        <v>2465</v>
      </c>
      <c r="K185" s="2" t="s">
        <v>945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218</v>
      </c>
      <c r="Q185" s="2" t="s">
        <v>131</v>
      </c>
      <c r="R185" s="2" t="s">
        <v>132</v>
      </c>
      <c r="S185" s="2" t="s">
        <v>2473</v>
      </c>
      <c r="T185" s="2" t="s">
        <v>132</v>
      </c>
      <c r="U185" s="2" t="s">
        <v>395</v>
      </c>
      <c r="V185" s="2" t="s">
        <v>846</v>
      </c>
      <c r="W185" s="2" t="s">
        <v>946</v>
      </c>
      <c r="X185" s="2" t="s">
        <v>132</v>
      </c>
      <c r="Y185" s="2" t="s">
        <v>1712</v>
      </c>
      <c r="Z185" s="4">
        <v>380</v>
      </c>
      <c r="AA185" s="4">
        <f>=ROUNDDOWN(41.304347826087,0)</f>
      </c>
      <c r="AB185" s="5">
        <v>9.2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74</v>
      </c>
      <c r="AQ185" s="8">
        <v>3954.54</v>
      </c>
      <c r="AR185" s="4"/>
      <c r="AS185" s="8"/>
      <c r="AT185" s="7"/>
      <c r="AU185" s="7"/>
      <c r="AV185" s="4">
        <v>74</v>
      </c>
      <c r="AW185" s="8">
        <v>3954.54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0.3064</v>
      </c>
      <c r="BJ185" s="4">
        <v>74</v>
      </c>
      <c r="BK185" s="8">
        <v>3954.54</v>
      </c>
      <c r="BL185" s="2" t="s">
        <v>2474</v>
      </c>
      <c r="BM185" s="7">
        <v>1</v>
      </c>
      <c r="BN185" s="7">
        <v>1</v>
      </c>
      <c r="BO185" s="4">
        <v>36</v>
      </c>
      <c r="BP185" s="8">
        <v>2041.38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2475</v>
      </c>
      <c r="BY185" s="2" t="s">
        <v>143</v>
      </c>
      <c r="BZ185" s="2" t="s">
        <v>132</v>
      </c>
      <c r="CA185" s="4">
        <v>17</v>
      </c>
      <c r="CB185" s="8">
        <v>689.1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1713</v>
      </c>
      <c r="CJ185" s="2" t="s">
        <v>1058</v>
      </c>
      <c r="CK185" s="2" t="s">
        <v>143</v>
      </c>
      <c r="CL185" s="2" t="s">
        <v>132</v>
      </c>
      <c r="CM185" s="4">
        <v>2</v>
      </c>
      <c r="CN185" s="8">
        <v>110.38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1181</v>
      </c>
      <c r="CV185" s="2" t="s">
        <v>1325</v>
      </c>
      <c r="CW185" s="2" t="s">
        <v>143</v>
      </c>
      <c r="CX185" s="2" t="s">
        <v>132</v>
      </c>
      <c r="CY185" s="4">
        <v>6</v>
      </c>
      <c r="CZ185" s="8">
        <v>392.2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1285</v>
      </c>
      <c r="DH185" s="2" t="s">
        <v>1681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141</v>
      </c>
      <c r="DR185" s="2" t="s">
        <v>176</v>
      </c>
      <c r="DS185" s="2" t="s">
        <v>627</v>
      </c>
      <c r="DT185" s="2" t="s">
        <v>2447</v>
      </c>
      <c r="DU185" s="2" t="s">
        <v>143</v>
      </c>
      <c r="DV185" s="2" t="s">
        <v>132</v>
      </c>
      <c r="DW185" s="4">
        <v>2</v>
      </c>
      <c r="DX185" s="8">
        <v>116.96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1055</v>
      </c>
      <c r="EF185" s="2" t="s">
        <v>571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1715</v>
      </c>
      <c r="ER185" s="2" t="s">
        <v>2476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1285</v>
      </c>
      <c r="FD185" s="2" t="s">
        <v>1690</v>
      </c>
      <c r="FE185" s="2" t="s">
        <v>143</v>
      </c>
      <c r="FF185" s="2" t="s">
        <v>132</v>
      </c>
      <c r="FG185" s="4">
        <v>5</v>
      </c>
      <c r="FH185" s="8">
        <v>267</v>
      </c>
      <c r="FI185" s="4"/>
      <c r="FJ185" s="8"/>
      <c r="FK185" s="7"/>
      <c r="FL185" s="7"/>
      <c r="FM185" s="2" t="s">
        <v>141</v>
      </c>
      <c r="FN185" s="2" t="s">
        <v>129</v>
      </c>
      <c r="FO185" s="2" t="s">
        <v>156</v>
      </c>
      <c r="FP185" s="2" t="s">
        <v>497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141</v>
      </c>
      <c r="FZ185" s="2" t="s">
        <v>129</v>
      </c>
      <c r="GA185" s="2" t="s">
        <v>1291</v>
      </c>
      <c r="GB185" s="2" t="s">
        <v>2027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176</v>
      </c>
      <c r="GM185" s="2" t="s">
        <v>2477</v>
      </c>
      <c r="GN185" s="2" t="s">
        <v>2478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162</v>
      </c>
      <c r="GZ185" s="2" t="s">
        <v>132</v>
      </c>
      <c r="HA185" s="2" t="s">
        <v>143</v>
      </c>
      <c r="HB185" s="2" t="s">
        <v>132</v>
      </c>
      <c r="HC185" s="4">
        <v>2</v>
      </c>
      <c r="HD185" s="8">
        <v>106.8</v>
      </c>
      <c r="HE185" s="4"/>
      <c r="HF185" s="8"/>
      <c r="HG185" s="7"/>
      <c r="HH185" s="7"/>
      <c r="HI185" s="2" t="s">
        <v>141</v>
      </c>
      <c r="HJ185" s="2" t="s">
        <v>129</v>
      </c>
      <c r="HK185" s="2" t="s">
        <v>206</v>
      </c>
      <c r="HL185" s="2" t="s">
        <v>368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297</v>
      </c>
      <c r="HX185" s="2" t="s">
        <v>806</v>
      </c>
      <c r="HY185" s="2" t="s">
        <v>143</v>
      </c>
      <c r="HZ185" s="2" t="s">
        <v>132</v>
      </c>
      <c r="IA185" s="4">
        <v>4</v>
      </c>
      <c r="IB185" s="8">
        <v>230.72</v>
      </c>
      <c r="IC185" s="4"/>
      <c r="ID185" s="8"/>
      <c r="IE185" s="7"/>
      <c r="IF185" s="7"/>
      <c r="IG185" s="2" t="s">
        <v>141</v>
      </c>
      <c r="IH185" s="2" t="s">
        <v>129</v>
      </c>
      <c r="II185" s="2" t="s">
        <v>2288</v>
      </c>
      <c r="IJ185" s="2" t="s">
        <v>154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2479</v>
      </c>
      <c r="IV185" s="2" t="s">
        <v>2480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167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338</v>
      </c>
      <c r="JT185" s="2" t="s">
        <v>2481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810</v>
      </c>
      <c r="KF185" s="2" t="s">
        <v>188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172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164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173</v>
      </c>
      <c r="MM185" s="2" t="s">
        <v>1719</v>
      </c>
      <c r="MN185" s="2" t="s">
        <v>2482</v>
      </c>
      <c r="MO185" s="2" t="s">
        <v>143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129</v>
      </c>
      <c r="MY185" s="2" t="s">
        <v>132</v>
      </c>
      <c r="MZ185" s="2" t="s">
        <v>132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172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176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165</v>
      </c>
      <c r="PF185" s="2" t="s">
        <v>129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176</v>
      </c>
      <c r="PS185" s="2" t="s">
        <v>212</v>
      </c>
      <c r="PT185" s="2" t="s">
        <v>904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176</v>
      </c>
      <c r="QQ185" s="2" t="s">
        <v>1007</v>
      </c>
      <c r="QR185" s="2" t="s">
        <v>198</v>
      </c>
      <c r="QS185" s="2" t="s">
        <v>143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178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2483</v>
      </c>
      <c r="B186" s="2" t="s">
        <v>121</v>
      </c>
      <c r="C186" s="2" t="s">
        <v>2335</v>
      </c>
      <c r="D186" s="2" t="s">
        <v>123</v>
      </c>
      <c r="E186" s="2" t="s">
        <v>2263</v>
      </c>
      <c r="F186" s="2" t="s">
        <v>2463</v>
      </c>
      <c r="G186" s="2" t="s">
        <v>2463</v>
      </c>
      <c r="H186" s="2" t="s">
        <v>2463</v>
      </c>
      <c r="I186" s="2" t="s">
        <v>2464</v>
      </c>
      <c r="J186" s="2" t="s">
        <v>2465</v>
      </c>
      <c r="K186" s="2" t="s">
        <v>963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218</v>
      </c>
      <c r="Q186" s="2" t="s">
        <v>131</v>
      </c>
      <c r="R186" s="2" t="s">
        <v>132</v>
      </c>
      <c r="S186" s="2" t="s">
        <v>2484</v>
      </c>
      <c r="T186" s="2" t="s">
        <v>132</v>
      </c>
      <c r="U186" s="2" t="s">
        <v>395</v>
      </c>
      <c r="V186" s="2" t="s">
        <v>846</v>
      </c>
      <c r="W186" s="2" t="s">
        <v>946</v>
      </c>
      <c r="X186" s="2" t="s">
        <v>132</v>
      </c>
      <c r="Y186" s="2" t="s">
        <v>1712</v>
      </c>
      <c r="Z186" s="4">
        <v>99</v>
      </c>
      <c r="AA186" s="4">
        <f>=ROUNDDOWN(12.0731707317073,0)</f>
      </c>
      <c r="AB186" s="5">
        <v>8.2</v>
      </c>
      <c r="AC186" s="2" t="s">
        <v>826</v>
      </c>
      <c r="AD186" s="4">
        <v>100</v>
      </c>
      <c r="AE186" s="4">
        <v>200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73</v>
      </c>
      <c r="AQ186" s="8">
        <v>3786.32</v>
      </c>
      <c r="AR186" s="4"/>
      <c r="AS186" s="8"/>
      <c r="AT186" s="7"/>
      <c r="AU186" s="7"/>
      <c r="AV186" s="4">
        <v>73</v>
      </c>
      <c r="AW186" s="8">
        <v>3786.32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0.2933</v>
      </c>
      <c r="BJ186" s="4">
        <v>73</v>
      </c>
      <c r="BK186" s="8">
        <v>3786.32</v>
      </c>
      <c r="BL186" s="2" t="s">
        <v>2485</v>
      </c>
      <c r="BM186" s="7">
        <v>1</v>
      </c>
      <c r="BN186" s="7">
        <v>1</v>
      </c>
      <c r="BO186" s="4">
        <v>29</v>
      </c>
      <c r="BP186" s="8">
        <v>1633.49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1047</v>
      </c>
      <c r="BY186" s="2" t="s">
        <v>143</v>
      </c>
      <c r="BZ186" s="2" t="s">
        <v>132</v>
      </c>
      <c r="CA186" s="4">
        <v>14</v>
      </c>
      <c r="CB186" s="8">
        <v>572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1713</v>
      </c>
      <c r="CJ186" s="2" t="s">
        <v>815</v>
      </c>
      <c r="CK186" s="2" t="s">
        <v>143</v>
      </c>
      <c r="CL186" s="2" t="s">
        <v>132</v>
      </c>
      <c r="CM186" s="4">
        <v>7</v>
      </c>
      <c r="CN186" s="8">
        <v>386.33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1181</v>
      </c>
      <c r="CV186" s="2" t="s">
        <v>2486</v>
      </c>
      <c r="CW186" s="2" t="s">
        <v>143</v>
      </c>
      <c r="CX186" s="2" t="s">
        <v>132</v>
      </c>
      <c r="CY186" s="4">
        <v>3</v>
      </c>
      <c r="CZ186" s="8">
        <v>152.27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1285</v>
      </c>
      <c r="DH186" s="2" t="s">
        <v>1681</v>
      </c>
      <c r="DI186" s="2" t="s">
        <v>143</v>
      </c>
      <c r="DJ186" s="2" t="s">
        <v>132</v>
      </c>
      <c r="DK186" s="4">
        <v>3</v>
      </c>
      <c r="DL186" s="8">
        <v>162.15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627</v>
      </c>
      <c r="DT186" s="2" t="s">
        <v>840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1055</v>
      </c>
      <c r="EF186" s="2" t="s">
        <v>1061</v>
      </c>
      <c r="EG186" s="2" t="s">
        <v>143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141</v>
      </c>
      <c r="EP186" s="2" t="s">
        <v>129</v>
      </c>
      <c r="EQ186" s="2" t="s">
        <v>1715</v>
      </c>
      <c r="ER186" s="2" t="s">
        <v>2487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1285</v>
      </c>
      <c r="FD186" s="2" t="s">
        <v>1184</v>
      </c>
      <c r="FE186" s="2" t="s">
        <v>143</v>
      </c>
      <c r="FF186" s="2" t="s">
        <v>132</v>
      </c>
      <c r="FG186" s="4">
        <v>8</v>
      </c>
      <c r="FH186" s="8">
        <v>427.2</v>
      </c>
      <c r="FI186" s="4"/>
      <c r="FJ186" s="8"/>
      <c r="FK186" s="7"/>
      <c r="FL186" s="7"/>
      <c r="FM186" s="2" t="s">
        <v>141</v>
      </c>
      <c r="FN186" s="2" t="s">
        <v>129</v>
      </c>
      <c r="FO186" s="2" t="s">
        <v>156</v>
      </c>
      <c r="FP186" s="2" t="s">
        <v>2488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141</v>
      </c>
      <c r="FZ186" s="2" t="s">
        <v>129</v>
      </c>
      <c r="GA186" s="2" t="s">
        <v>1291</v>
      </c>
      <c r="GB186" s="2" t="s">
        <v>1654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176</v>
      </c>
      <c r="GM186" s="2" t="s">
        <v>2477</v>
      </c>
      <c r="GN186" s="2" t="s">
        <v>2489</v>
      </c>
      <c r="GO186" s="2" t="s">
        <v>143</v>
      </c>
      <c r="GP186" s="2" t="s">
        <v>132</v>
      </c>
      <c r="GQ186" s="4">
        <v>6</v>
      </c>
      <c r="GR186" s="8">
        <v>296.64</v>
      </c>
      <c r="GS186" s="4"/>
      <c r="GT186" s="8"/>
      <c r="GU186" s="7"/>
      <c r="GV186" s="7"/>
      <c r="GW186" s="2" t="s">
        <v>141</v>
      </c>
      <c r="GX186" s="2" t="s">
        <v>129</v>
      </c>
      <c r="GY186" s="2" t="s">
        <v>332</v>
      </c>
      <c r="GZ186" s="2" t="s">
        <v>351</v>
      </c>
      <c r="HA186" s="2" t="s">
        <v>143</v>
      </c>
      <c r="HB186" s="2" t="s">
        <v>132</v>
      </c>
      <c r="HC186" s="4">
        <v>2</v>
      </c>
      <c r="HD186" s="8">
        <v>106.8</v>
      </c>
      <c r="HE186" s="4"/>
      <c r="HF186" s="8"/>
      <c r="HG186" s="7"/>
      <c r="HH186" s="7"/>
      <c r="HI186" s="2" t="s">
        <v>141</v>
      </c>
      <c r="HJ186" s="2" t="s">
        <v>129</v>
      </c>
      <c r="HK186" s="2" t="s">
        <v>1030</v>
      </c>
      <c r="HL186" s="2" t="s">
        <v>209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335</v>
      </c>
      <c r="HX186" s="2" t="s">
        <v>806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129</v>
      </c>
      <c r="II186" s="2" t="s">
        <v>2288</v>
      </c>
      <c r="IJ186" s="2" t="s">
        <v>2490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166</v>
      </c>
      <c r="IT186" s="2" t="s">
        <v>129</v>
      </c>
      <c r="IU186" s="2" t="s">
        <v>132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167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338</v>
      </c>
      <c r="JT186" s="2" t="s">
        <v>527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129</v>
      </c>
      <c r="KE186" s="2" t="s">
        <v>1296</v>
      </c>
      <c r="KF186" s="2" t="s">
        <v>2170</v>
      </c>
      <c r="KG186" s="2" t="s">
        <v>143</v>
      </c>
      <c r="KH186" s="2" t="s">
        <v>132</v>
      </c>
      <c r="KI186" s="4">
        <v>1</v>
      </c>
      <c r="KJ186" s="8">
        <v>49.44</v>
      </c>
      <c r="KK186" s="4"/>
      <c r="KL186" s="8"/>
      <c r="KM186" s="7"/>
      <c r="KN186" s="7"/>
      <c r="KO186" s="2" t="s">
        <v>141</v>
      </c>
      <c r="KP186" s="2" t="s">
        <v>129</v>
      </c>
      <c r="KQ186" s="2" t="s">
        <v>1075</v>
      </c>
      <c r="KR186" s="2" t="s">
        <v>975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164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173</v>
      </c>
      <c r="MM186" s="2" t="s">
        <v>1719</v>
      </c>
      <c r="MN186" s="2" t="s">
        <v>2491</v>
      </c>
      <c r="MO186" s="2" t="s">
        <v>143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129</v>
      </c>
      <c r="MY186" s="2" t="s">
        <v>132</v>
      </c>
      <c r="MZ186" s="2" t="s">
        <v>132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172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176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165</v>
      </c>
      <c r="PF186" s="2" t="s">
        <v>129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176</v>
      </c>
      <c r="PS186" s="2" t="s">
        <v>212</v>
      </c>
      <c r="PT186" s="2" t="s">
        <v>420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176</v>
      </c>
      <c r="QQ186" s="2" t="s">
        <v>1007</v>
      </c>
      <c r="QR186" s="2" t="s">
        <v>2441</v>
      </c>
      <c r="QS186" s="2" t="s">
        <v>143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176</v>
      </c>
      <c r="RC186" s="2" t="s">
        <v>132</v>
      </c>
      <c r="RD186" s="2" t="s">
        <v>132</v>
      </c>
      <c r="RE186" s="2" t="s">
        <v>143</v>
      </c>
      <c r="RF186" s="2" t="s">
        <v>178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2492</v>
      </c>
      <c r="B187" s="2" t="s">
        <v>121</v>
      </c>
      <c r="C187" s="2" t="s">
        <v>2335</v>
      </c>
      <c r="D187" s="2" t="s">
        <v>123</v>
      </c>
      <c r="E187" s="2" t="s">
        <v>883</v>
      </c>
      <c r="F187" s="2" t="s">
        <v>2463</v>
      </c>
      <c r="G187" s="2" t="s">
        <v>2463</v>
      </c>
      <c r="H187" s="2" t="s">
        <v>2463</v>
      </c>
      <c r="I187" s="2" t="s">
        <v>2493</v>
      </c>
      <c r="J187" s="2" t="s">
        <v>2419</v>
      </c>
      <c r="K187" s="2" t="s">
        <v>945</v>
      </c>
      <c r="L187" s="3">
        <v>93.25</v>
      </c>
      <c r="M187" s="3">
        <v>97.91</v>
      </c>
      <c r="N187" s="3">
        <v>206.99</v>
      </c>
      <c r="O187" s="2" t="s">
        <v>129</v>
      </c>
      <c r="P187" s="2" t="s">
        <v>218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315</v>
      </c>
      <c r="V187" s="2" t="s">
        <v>846</v>
      </c>
      <c r="W187" s="2" t="s">
        <v>946</v>
      </c>
      <c r="X187" s="2" t="s">
        <v>245</v>
      </c>
      <c r="Y187" s="2" t="s">
        <v>254</v>
      </c>
      <c r="Z187" s="4">
        <v>109</v>
      </c>
      <c r="AA187" s="4">
        <f>=ROUNDDOWN(18.1666666666667,0)</f>
      </c>
      <c r="AB187" s="5">
        <v>6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49</v>
      </c>
      <c r="AQ187" s="8">
        <v>5315.91</v>
      </c>
      <c r="AR187" s="4"/>
      <c r="AS187" s="8"/>
      <c r="AT187" s="7"/>
      <c r="AU187" s="7"/>
      <c r="AV187" s="4">
        <v>49</v>
      </c>
      <c r="AW187" s="8">
        <v>5315.91</v>
      </c>
      <c r="AX187" s="4"/>
      <c r="AY187" s="8"/>
      <c r="AZ187" s="7"/>
      <c r="BA187" s="7"/>
      <c r="BB187" s="7">
        <v>1</v>
      </c>
      <c r="BC187" s="4">
        <v>88</v>
      </c>
      <c r="BD187" s="8">
        <v>9129.59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0.5823</v>
      </c>
      <c r="BJ187" s="4">
        <v>49</v>
      </c>
      <c r="BK187" s="8">
        <v>5315.91</v>
      </c>
      <c r="BL187" s="2" t="s">
        <v>2494</v>
      </c>
      <c r="BM187" s="7">
        <v>1</v>
      </c>
      <c r="BN187" s="7">
        <v>1</v>
      </c>
      <c r="BO187" s="4">
        <v>11</v>
      </c>
      <c r="BP187" s="8">
        <v>1236.43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132</v>
      </c>
      <c r="BY187" s="2" t="s">
        <v>143</v>
      </c>
      <c r="BZ187" s="2" t="s">
        <v>132</v>
      </c>
      <c r="CA187" s="4">
        <v>8</v>
      </c>
      <c r="CB187" s="8">
        <v>686.6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1380</v>
      </c>
      <c r="CJ187" s="2" t="s">
        <v>237</v>
      </c>
      <c r="CK187" s="2" t="s">
        <v>143</v>
      </c>
      <c r="CL187" s="2" t="s">
        <v>132</v>
      </c>
      <c r="CM187" s="4">
        <v>2</v>
      </c>
      <c r="CN187" s="8">
        <v>232.24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351</v>
      </c>
      <c r="CV187" s="2" t="s">
        <v>1537</v>
      </c>
      <c r="CW187" s="2" t="s">
        <v>143</v>
      </c>
      <c r="CX187" s="2" t="s">
        <v>132</v>
      </c>
      <c r="CY187" s="4">
        <v>8</v>
      </c>
      <c r="CZ187" s="8">
        <v>831.58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254</v>
      </c>
      <c r="DH187" s="2" t="s">
        <v>351</v>
      </c>
      <c r="DI187" s="2" t="s">
        <v>143</v>
      </c>
      <c r="DJ187" s="2" t="s">
        <v>132</v>
      </c>
      <c r="DK187" s="4">
        <v>6</v>
      </c>
      <c r="DL187" s="8">
        <v>689.46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380</v>
      </c>
      <c r="DT187" s="2" t="s">
        <v>402</v>
      </c>
      <c r="DU187" s="2" t="s">
        <v>143</v>
      </c>
      <c r="DV187" s="2" t="s">
        <v>132</v>
      </c>
      <c r="DW187" s="4">
        <v>4</v>
      </c>
      <c r="DX187" s="8">
        <v>516.08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356</v>
      </c>
      <c r="EF187" s="2" t="s">
        <v>2203</v>
      </c>
      <c r="EG187" s="2" t="s">
        <v>143</v>
      </c>
      <c r="EH187" s="2" t="s">
        <v>132</v>
      </c>
      <c r="EI187" s="4">
        <v>3</v>
      </c>
      <c r="EJ187" s="8">
        <v>380.16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348</v>
      </c>
      <c r="ER187" s="2" t="s">
        <v>418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129</v>
      </c>
      <c r="FC187" s="2" t="s">
        <v>348</v>
      </c>
      <c r="FD187" s="2" t="s">
        <v>1276</v>
      </c>
      <c r="FE187" s="2" t="s">
        <v>143</v>
      </c>
      <c r="FF187" s="2" t="s">
        <v>132</v>
      </c>
      <c r="FG187" s="4">
        <v>3</v>
      </c>
      <c r="FH187" s="8">
        <v>317.25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156</v>
      </c>
      <c r="FP187" s="2" t="s">
        <v>972</v>
      </c>
      <c r="FQ187" s="2" t="s">
        <v>143</v>
      </c>
      <c r="FR187" s="2" t="s">
        <v>132</v>
      </c>
      <c r="FS187" s="4">
        <v>1</v>
      </c>
      <c r="FT187" s="8">
        <v>108.86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360</v>
      </c>
      <c r="GB187" s="2" t="s">
        <v>397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233</v>
      </c>
      <c r="GN187" s="2" t="s">
        <v>1701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129</v>
      </c>
      <c r="GY187" s="2" t="s">
        <v>2495</v>
      </c>
      <c r="GZ187" s="2" t="s">
        <v>132</v>
      </c>
      <c r="HA187" s="2" t="s">
        <v>143</v>
      </c>
      <c r="HB187" s="2" t="s">
        <v>132</v>
      </c>
      <c r="HC187" s="4">
        <v>1</v>
      </c>
      <c r="HD187" s="8">
        <v>105.75</v>
      </c>
      <c r="HE187" s="4"/>
      <c r="HF187" s="8"/>
      <c r="HG187" s="7"/>
      <c r="HH187" s="7"/>
      <c r="HI187" s="2" t="s">
        <v>141</v>
      </c>
      <c r="HJ187" s="2" t="s">
        <v>129</v>
      </c>
      <c r="HK187" s="2" t="s">
        <v>171</v>
      </c>
      <c r="HL187" s="2" t="s">
        <v>1197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129</v>
      </c>
      <c r="HW187" s="2" t="s">
        <v>132</v>
      </c>
      <c r="HX187" s="2" t="s">
        <v>132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165</v>
      </c>
      <c r="IH187" s="2" t="s">
        <v>129</v>
      </c>
      <c r="II187" s="2" t="s">
        <v>132</v>
      </c>
      <c r="IJ187" s="2" t="s">
        <v>132</v>
      </c>
      <c r="IK187" s="2" t="s">
        <v>143</v>
      </c>
      <c r="IL187" s="2" t="s">
        <v>132</v>
      </c>
      <c r="IM187" s="4">
        <v>1</v>
      </c>
      <c r="IN187" s="8">
        <v>105.75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364</v>
      </c>
      <c r="IV187" s="2" t="s">
        <v>453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167</v>
      </c>
      <c r="JH187" s="2" t="s">
        <v>132</v>
      </c>
      <c r="JI187" s="2" t="s">
        <v>143</v>
      </c>
      <c r="JJ187" s="2" t="s">
        <v>132</v>
      </c>
      <c r="JK187" s="4">
        <v>1</v>
      </c>
      <c r="JL187" s="8">
        <v>105.75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669</v>
      </c>
      <c r="JT187" s="2" t="s">
        <v>2496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368</v>
      </c>
      <c r="KF187" s="2" t="s">
        <v>132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172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172</v>
      </c>
      <c r="LB187" s="2" t="s">
        <v>129</v>
      </c>
      <c r="LC187" s="2" t="s">
        <v>132</v>
      </c>
      <c r="LD187" s="2" t="s">
        <v>132</v>
      </c>
      <c r="LE187" s="2" t="s">
        <v>143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164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173</v>
      </c>
      <c r="MM187" s="2" t="s">
        <v>369</v>
      </c>
      <c r="MN187" s="2" t="s">
        <v>632</v>
      </c>
      <c r="MO187" s="2" t="s">
        <v>143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129</v>
      </c>
      <c r="MY187" s="2" t="s">
        <v>132</v>
      </c>
      <c r="MZ187" s="2" t="s">
        <v>132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165</v>
      </c>
      <c r="PF187" s="2" t="s">
        <v>129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176</v>
      </c>
      <c r="PS187" s="2" t="s">
        <v>304</v>
      </c>
      <c r="PT187" s="2" t="s">
        <v>717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172</v>
      </c>
      <c r="QD187" s="2" t="s">
        <v>129</v>
      </c>
      <c r="QE187" s="2" t="s">
        <v>132</v>
      </c>
      <c r="QF187" s="2" t="s">
        <v>132</v>
      </c>
      <c r="QG187" s="2" t="s">
        <v>143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178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2497</v>
      </c>
      <c r="B188" s="2" t="s">
        <v>121</v>
      </c>
      <c r="C188" s="2" t="s">
        <v>2335</v>
      </c>
      <c r="D188" s="2" t="s">
        <v>123</v>
      </c>
      <c r="E188" s="2" t="s">
        <v>883</v>
      </c>
      <c r="F188" s="2" t="s">
        <v>2463</v>
      </c>
      <c r="G188" s="2" t="s">
        <v>2463</v>
      </c>
      <c r="H188" s="2" t="s">
        <v>2463</v>
      </c>
      <c r="I188" s="2" t="s">
        <v>2493</v>
      </c>
      <c r="J188" s="2" t="s">
        <v>2419</v>
      </c>
      <c r="K188" s="2" t="s">
        <v>963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347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315</v>
      </c>
      <c r="V188" s="2" t="s">
        <v>914</v>
      </c>
      <c r="W188" s="2" t="s">
        <v>946</v>
      </c>
      <c r="X188" s="2" t="s">
        <v>245</v>
      </c>
      <c r="Y188" s="2" t="s">
        <v>1952</v>
      </c>
      <c r="Z188" s="4">
        <v>29</v>
      </c>
      <c r="AA188" s="4">
        <f>=ROUNDDOWN(11.6,0)</f>
      </c>
      <c r="AB188" s="5">
        <v>2.5</v>
      </c>
      <c r="AC188" s="2" t="s">
        <v>764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28</v>
      </c>
      <c r="AQ188" s="8">
        <v>2683.27</v>
      </c>
      <c r="AR188" s="4"/>
      <c r="AS188" s="8"/>
      <c r="AT188" s="7"/>
      <c r="AU188" s="7"/>
      <c r="AV188" s="4">
        <v>28</v>
      </c>
      <c r="AW188" s="8">
        <v>2683.27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0.2939</v>
      </c>
      <c r="BJ188" s="4">
        <v>28</v>
      </c>
      <c r="BK188" s="8">
        <v>2683.27</v>
      </c>
      <c r="BL188" s="2" t="s">
        <v>2498</v>
      </c>
      <c r="BM188" s="7">
        <v>1</v>
      </c>
      <c r="BN188" s="7">
        <v>1</v>
      </c>
      <c r="BO188" s="4">
        <v>10</v>
      </c>
      <c r="BP188" s="8">
        <v>1072.4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1446</v>
      </c>
      <c r="BY188" s="2" t="s">
        <v>143</v>
      </c>
      <c r="BZ188" s="2" t="s">
        <v>132</v>
      </c>
      <c r="CA188" s="4">
        <v>15</v>
      </c>
      <c r="CB188" s="8">
        <v>1262.6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1504</v>
      </c>
      <c r="CJ188" s="2" t="s">
        <v>947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141</v>
      </c>
      <c r="CT188" s="2" t="s">
        <v>129</v>
      </c>
      <c r="CU188" s="2" t="s">
        <v>168</v>
      </c>
      <c r="CV188" s="2" t="s">
        <v>132</v>
      </c>
      <c r="CW188" s="2" t="s">
        <v>143</v>
      </c>
      <c r="CX188" s="2" t="s">
        <v>132</v>
      </c>
      <c r="CY188" s="4">
        <v>1</v>
      </c>
      <c r="CZ188" s="8">
        <v>130.55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1218</v>
      </c>
      <c r="DH188" s="2" t="s">
        <v>1505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172</v>
      </c>
      <c r="DR188" s="2" t="s">
        <v>129</v>
      </c>
      <c r="DS188" s="2" t="s">
        <v>132</v>
      </c>
      <c r="DT188" s="2" t="s">
        <v>132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141</v>
      </c>
      <c r="ED188" s="2" t="s">
        <v>129</v>
      </c>
      <c r="EE188" s="2" t="s">
        <v>926</v>
      </c>
      <c r="EF188" s="2" t="s">
        <v>132</v>
      </c>
      <c r="EG188" s="2" t="s">
        <v>143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1504</v>
      </c>
      <c r="ER188" s="2" t="s">
        <v>772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1957</v>
      </c>
      <c r="FD188" s="2" t="s">
        <v>270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164</v>
      </c>
      <c r="FN188" s="2" t="s">
        <v>129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>
        <v>2</v>
      </c>
      <c r="FT188" s="8">
        <v>217.72</v>
      </c>
      <c r="FU188" s="4"/>
      <c r="FV188" s="8"/>
      <c r="FW188" s="7"/>
      <c r="FX188" s="7"/>
      <c r="FY188" s="2" t="s">
        <v>141</v>
      </c>
      <c r="FZ188" s="2" t="s">
        <v>129</v>
      </c>
      <c r="GA188" s="2" t="s">
        <v>954</v>
      </c>
      <c r="GB188" s="2" t="s">
        <v>405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164</v>
      </c>
      <c r="GL188" s="2" t="s">
        <v>129</v>
      </c>
      <c r="GM188" s="2" t="s">
        <v>132</v>
      </c>
      <c r="GN188" s="2" t="s">
        <v>132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172</v>
      </c>
      <c r="GX188" s="2" t="s">
        <v>129</v>
      </c>
      <c r="GY188" s="2" t="s">
        <v>132</v>
      </c>
      <c r="GZ188" s="2" t="s">
        <v>132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141</v>
      </c>
      <c r="HJ188" s="2" t="s">
        <v>129</v>
      </c>
      <c r="HK188" s="2" t="s">
        <v>299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129</v>
      </c>
      <c r="HW188" s="2" t="s">
        <v>132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165</v>
      </c>
      <c r="IH188" s="2" t="s">
        <v>129</v>
      </c>
      <c r="II188" s="2" t="s">
        <v>132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166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167</v>
      </c>
      <c r="JH188" s="2" t="s">
        <v>132</v>
      </c>
      <c r="JI188" s="2" t="s">
        <v>143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956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165</v>
      </c>
      <c r="KD188" s="2" t="s">
        <v>129</v>
      </c>
      <c r="KE188" s="2" t="s">
        <v>132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172</v>
      </c>
      <c r="LB188" s="2" t="s">
        <v>129</v>
      </c>
      <c r="LC188" s="2" t="s">
        <v>132</v>
      </c>
      <c r="LD188" s="2" t="s">
        <v>132</v>
      </c>
      <c r="LE188" s="2" t="s">
        <v>143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129</v>
      </c>
      <c r="LO188" s="2" t="s">
        <v>132</v>
      </c>
      <c r="LP188" s="2" t="s">
        <v>132</v>
      </c>
      <c r="LQ188" s="2" t="s">
        <v>143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129</v>
      </c>
      <c r="MY188" s="2" t="s">
        <v>132</v>
      </c>
      <c r="MZ188" s="2" t="s">
        <v>132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172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165</v>
      </c>
      <c r="PF188" s="2" t="s">
        <v>129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172</v>
      </c>
      <c r="QD188" s="2" t="s">
        <v>129</v>
      </c>
      <c r="QE188" s="2" t="s">
        <v>132</v>
      </c>
      <c r="QF188" s="2" t="s">
        <v>132</v>
      </c>
      <c r="QG188" s="2" t="s">
        <v>143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143</v>
      </c>
      <c r="RF188" s="2" t="s">
        <v>178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143</v>
      </c>
      <c r="RR188" s="2" t="s">
        <v>132</v>
      </c>
    </row>
    <row r="189">
      <c r="A189" s="2" t="s">
        <v>2499</v>
      </c>
      <c r="B189" s="2" t="s">
        <v>121</v>
      </c>
      <c r="C189" s="2" t="s">
        <v>2335</v>
      </c>
      <c r="D189" s="2" t="s">
        <v>123</v>
      </c>
      <c r="E189" s="2" t="s">
        <v>883</v>
      </c>
      <c r="F189" s="2" t="s">
        <v>2463</v>
      </c>
      <c r="G189" s="2" t="s">
        <v>2463</v>
      </c>
      <c r="H189" s="2" t="s">
        <v>2463</v>
      </c>
      <c r="I189" s="2" t="s">
        <v>2493</v>
      </c>
      <c r="J189" s="2" t="s">
        <v>2419</v>
      </c>
      <c r="K189" s="2" t="s">
        <v>182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921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315</v>
      </c>
      <c r="V189" s="2" t="s">
        <v>914</v>
      </c>
      <c r="W189" s="2" t="s">
        <v>946</v>
      </c>
      <c r="X189" s="2" t="s">
        <v>245</v>
      </c>
      <c r="Y189" s="2" t="s">
        <v>1952</v>
      </c>
      <c r="Z189" s="4">
        <v>76</v>
      </c>
      <c r="AA189" s="4">
        <f>=ROUNDDOWN(38,0)</f>
      </c>
      <c r="AB189" s="5">
        <v>2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11</v>
      </c>
      <c r="AQ189" s="8">
        <v>1130.41</v>
      </c>
      <c r="AR189" s="4"/>
      <c r="AS189" s="8"/>
      <c r="AT189" s="7"/>
      <c r="AU189" s="7"/>
      <c r="AV189" s="4">
        <v>11</v>
      </c>
      <c r="AW189" s="8">
        <v>1130.41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0.1238</v>
      </c>
      <c r="BJ189" s="4">
        <v>11</v>
      </c>
      <c r="BK189" s="8">
        <v>1130.41</v>
      </c>
      <c r="BL189" s="2" t="s">
        <v>2500</v>
      </c>
      <c r="BM189" s="7">
        <v>1</v>
      </c>
      <c r="BN189" s="7">
        <v>1</v>
      </c>
      <c r="BO189" s="4">
        <v>5</v>
      </c>
      <c r="BP189" s="8">
        <v>536.2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405</v>
      </c>
      <c r="BY189" s="2" t="s">
        <v>143</v>
      </c>
      <c r="BZ189" s="2" t="s">
        <v>132</v>
      </c>
      <c r="CA189" s="4">
        <v>3</v>
      </c>
      <c r="CB189" s="8">
        <v>248.83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1504</v>
      </c>
      <c r="CJ189" s="2" t="s">
        <v>1121</v>
      </c>
      <c r="CK189" s="2" t="s">
        <v>143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141</v>
      </c>
      <c r="CT189" s="2" t="s">
        <v>129</v>
      </c>
      <c r="CU189" s="2" t="s">
        <v>168</v>
      </c>
      <c r="CV189" s="2" t="s">
        <v>132</v>
      </c>
      <c r="CW189" s="2" t="s">
        <v>143</v>
      </c>
      <c r="CX189" s="2" t="s">
        <v>132</v>
      </c>
      <c r="CY189" s="4">
        <v>1</v>
      </c>
      <c r="CZ189" s="8">
        <v>97.91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1218</v>
      </c>
      <c r="DH189" s="2" t="s">
        <v>1440</v>
      </c>
      <c r="DI189" s="2" t="s">
        <v>143</v>
      </c>
      <c r="DJ189" s="2" t="s">
        <v>132</v>
      </c>
      <c r="DK189" s="4">
        <v>1</v>
      </c>
      <c r="DL189" s="8">
        <v>120.75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1522</v>
      </c>
      <c r="DT189" s="2" t="s">
        <v>2496</v>
      </c>
      <c r="DU189" s="2" t="s">
        <v>143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141</v>
      </c>
      <c r="ED189" s="2" t="s">
        <v>129</v>
      </c>
      <c r="EE189" s="2" t="s">
        <v>926</v>
      </c>
      <c r="EF189" s="2" t="s">
        <v>132</v>
      </c>
      <c r="EG189" s="2" t="s">
        <v>143</v>
      </c>
      <c r="EH189" s="2" t="s">
        <v>132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1504</v>
      </c>
      <c r="ER189" s="2" t="s">
        <v>2501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129</v>
      </c>
      <c r="FC189" s="2" t="s">
        <v>1957</v>
      </c>
      <c r="FD189" s="2" t="s">
        <v>132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164</v>
      </c>
      <c r="FN189" s="2" t="s">
        <v>129</v>
      </c>
      <c r="FO189" s="2" t="s">
        <v>132</v>
      </c>
      <c r="FP189" s="2" t="s">
        <v>132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141</v>
      </c>
      <c r="FZ189" s="2" t="s">
        <v>129</v>
      </c>
      <c r="GA189" s="2" t="s">
        <v>954</v>
      </c>
      <c r="GB189" s="2" t="s">
        <v>132</v>
      </c>
      <c r="GC189" s="2" t="s">
        <v>143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164</v>
      </c>
      <c r="GL189" s="2" t="s">
        <v>129</v>
      </c>
      <c r="GM189" s="2" t="s">
        <v>132</v>
      </c>
      <c r="GN189" s="2" t="s">
        <v>132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172</v>
      </c>
      <c r="GX189" s="2" t="s">
        <v>129</v>
      </c>
      <c r="GY189" s="2" t="s">
        <v>132</v>
      </c>
      <c r="GZ189" s="2" t="s">
        <v>132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141</v>
      </c>
      <c r="HJ189" s="2" t="s">
        <v>129</v>
      </c>
      <c r="HK189" s="2" t="s">
        <v>299</v>
      </c>
      <c r="HL189" s="2" t="s">
        <v>132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129</v>
      </c>
      <c r="HW189" s="2" t="s">
        <v>132</v>
      </c>
      <c r="HX189" s="2" t="s">
        <v>132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165</v>
      </c>
      <c r="IH189" s="2" t="s">
        <v>129</v>
      </c>
      <c r="II189" s="2" t="s">
        <v>132</v>
      </c>
      <c r="IJ189" s="2" t="s">
        <v>132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166</v>
      </c>
      <c r="IT189" s="2" t="s">
        <v>129</v>
      </c>
      <c r="IU189" s="2" t="s">
        <v>132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167</v>
      </c>
      <c r="JH189" s="2" t="s">
        <v>132</v>
      </c>
      <c r="JI189" s="2" t="s">
        <v>143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956</v>
      </c>
      <c r="JT189" s="2" t="s">
        <v>132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175</v>
      </c>
      <c r="KD189" s="2" t="s">
        <v>129</v>
      </c>
      <c r="KE189" s="2" t="s">
        <v>132</v>
      </c>
      <c r="KF189" s="2" t="s">
        <v>132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172</v>
      </c>
      <c r="LB189" s="2" t="s">
        <v>129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165</v>
      </c>
      <c r="PF189" s="2" t="s">
        <v>129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172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172</v>
      </c>
      <c r="QD189" s="2" t="s">
        <v>129</v>
      </c>
      <c r="QE189" s="2" t="s">
        <v>132</v>
      </c>
      <c r="QF189" s="2" t="s">
        <v>132</v>
      </c>
      <c r="QG189" s="2" t="s">
        <v>143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178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132</v>
      </c>
    </row>
    <row r="190">
      <c r="A190" s="2" t="s">
        <v>2502</v>
      </c>
      <c r="B190" s="2" t="s">
        <v>121</v>
      </c>
      <c r="C190" s="2" t="s">
        <v>2335</v>
      </c>
      <c r="D190" s="2" t="s">
        <v>958</v>
      </c>
      <c r="E190" s="2" t="s">
        <v>708</v>
      </c>
      <c r="F190" s="2" t="s">
        <v>2503</v>
      </c>
      <c r="G190" s="2" t="s">
        <v>2503</v>
      </c>
      <c r="H190" s="2" t="s">
        <v>2503</v>
      </c>
      <c r="I190" s="2" t="s">
        <v>2504</v>
      </c>
      <c r="J190" s="2" t="s">
        <v>127</v>
      </c>
      <c r="K190" s="2" t="s">
        <v>313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621</v>
      </c>
      <c r="Q190" s="2" t="s">
        <v>131</v>
      </c>
      <c r="R190" s="2" t="s">
        <v>132</v>
      </c>
      <c r="S190" s="2" t="s">
        <v>2505</v>
      </c>
      <c r="T190" s="2" t="s">
        <v>132</v>
      </c>
      <c r="U190" s="2" t="s">
        <v>395</v>
      </c>
      <c r="V190" s="2" t="s">
        <v>846</v>
      </c>
      <c r="W190" s="2" t="s">
        <v>245</v>
      </c>
      <c r="X190" s="2" t="s">
        <v>132</v>
      </c>
      <c r="Y190" s="2" t="s">
        <v>1927</v>
      </c>
      <c r="Z190" s="4">
        <v>33</v>
      </c>
      <c r="AA190" s="4">
        <f>=ROUNDDOWN(16.5,0)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15</v>
      </c>
      <c r="AQ190" s="8">
        <v>734.91</v>
      </c>
      <c r="AR190" s="4"/>
      <c r="AS190" s="8"/>
      <c r="AT190" s="7"/>
      <c r="AU190" s="7"/>
      <c r="AV190" s="4">
        <v>15</v>
      </c>
      <c r="AW190" s="8">
        <v>734.91</v>
      </c>
      <c r="AX190" s="4"/>
      <c r="AY190" s="8"/>
      <c r="AZ190" s="7"/>
      <c r="BA190" s="7"/>
      <c r="BB190" s="7">
        <v>1</v>
      </c>
      <c r="BC190" s="4">
        <v>15</v>
      </c>
      <c r="BD190" s="8">
        <v>734.91</v>
      </c>
      <c r="BE190" s="4"/>
      <c r="BF190" s="8"/>
      <c r="BG190" s="7"/>
      <c r="BH190" s="7"/>
      <c r="BI190" s="7">
        <v>1</v>
      </c>
      <c r="BJ190" s="4">
        <v>15</v>
      </c>
      <c r="BK190" s="8">
        <v>734.91</v>
      </c>
      <c r="BL190" s="2" t="s">
        <v>2506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534</v>
      </c>
      <c r="BV190" s="2" t="s">
        <v>176</v>
      </c>
      <c r="BW190" s="2" t="s">
        <v>132</v>
      </c>
      <c r="BX190" s="2" t="s">
        <v>2507</v>
      </c>
      <c r="BY190" s="2" t="s">
        <v>143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141</v>
      </c>
      <c r="CH190" s="2" t="s">
        <v>129</v>
      </c>
      <c r="CI190" s="2" t="s">
        <v>319</v>
      </c>
      <c r="CJ190" s="2" t="s">
        <v>1184</v>
      </c>
      <c r="CK190" s="2" t="s">
        <v>143</v>
      </c>
      <c r="CL190" s="2" t="s">
        <v>132</v>
      </c>
      <c r="CM190" s="4">
        <v>4</v>
      </c>
      <c r="CN190" s="8">
        <v>184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319</v>
      </c>
      <c r="CV190" s="2" t="s">
        <v>1184</v>
      </c>
      <c r="CW190" s="2" t="s">
        <v>143</v>
      </c>
      <c r="CX190" s="2" t="s">
        <v>132</v>
      </c>
      <c r="CY190" s="4">
        <v>6</v>
      </c>
      <c r="CZ190" s="8">
        <v>386.39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322</v>
      </c>
      <c r="DH190" s="2" t="s">
        <v>2508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141</v>
      </c>
      <c r="DR190" s="2" t="s">
        <v>176</v>
      </c>
      <c r="DS190" s="2" t="s">
        <v>605</v>
      </c>
      <c r="DT190" s="2" t="s">
        <v>439</v>
      </c>
      <c r="DU190" s="2" t="s">
        <v>143</v>
      </c>
      <c r="DV190" s="2" t="s">
        <v>132</v>
      </c>
      <c r="DW190" s="4">
        <v>3</v>
      </c>
      <c r="DX190" s="8">
        <v>76.5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1055</v>
      </c>
      <c r="EF190" s="2" t="s">
        <v>1061</v>
      </c>
      <c r="EG190" s="2" t="s">
        <v>143</v>
      </c>
      <c r="EH190" s="2" t="s">
        <v>132</v>
      </c>
      <c r="EI190" s="4">
        <v>1</v>
      </c>
      <c r="EJ190" s="8">
        <v>44</v>
      </c>
      <c r="EK190" s="4"/>
      <c r="EL190" s="8"/>
      <c r="EM190" s="7"/>
      <c r="EN190" s="7"/>
      <c r="EO190" s="2" t="s">
        <v>141</v>
      </c>
      <c r="EP190" s="2" t="s">
        <v>129</v>
      </c>
      <c r="EQ190" s="2" t="s">
        <v>1765</v>
      </c>
      <c r="ER190" s="2" t="s">
        <v>1176</v>
      </c>
      <c r="ES190" s="2" t="s">
        <v>143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141</v>
      </c>
      <c r="FB190" s="2" t="s">
        <v>129</v>
      </c>
      <c r="FC190" s="2" t="s">
        <v>322</v>
      </c>
      <c r="FD190" s="2" t="s">
        <v>799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172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>
        <v>1</v>
      </c>
      <c r="FT190" s="8">
        <v>44.02</v>
      </c>
      <c r="FU190" s="4"/>
      <c r="FV190" s="8"/>
      <c r="FW190" s="7"/>
      <c r="FX190" s="7"/>
      <c r="FY190" s="2" t="s">
        <v>141</v>
      </c>
      <c r="FZ190" s="2" t="s">
        <v>129</v>
      </c>
      <c r="GA190" s="2" t="s">
        <v>799</v>
      </c>
      <c r="GB190" s="2" t="s">
        <v>316</v>
      </c>
      <c r="GC190" s="2" t="s">
        <v>143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176</v>
      </c>
      <c r="GM190" s="2" t="s">
        <v>1573</v>
      </c>
      <c r="GN190" s="2" t="s">
        <v>568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176</v>
      </c>
      <c r="GY190" s="2" t="s">
        <v>332</v>
      </c>
      <c r="GZ190" s="2" t="s">
        <v>1330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141</v>
      </c>
      <c r="HJ190" s="2" t="s">
        <v>129</v>
      </c>
      <c r="HK190" s="2" t="s">
        <v>520</v>
      </c>
      <c r="HL190" s="2" t="s">
        <v>2509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297</v>
      </c>
      <c r="HX190" s="2" t="s">
        <v>632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172</v>
      </c>
      <c r="IH190" s="2" t="s">
        <v>129</v>
      </c>
      <c r="II190" s="2" t="s">
        <v>132</v>
      </c>
      <c r="IJ190" s="2" t="s">
        <v>132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141</v>
      </c>
      <c r="IT190" s="2" t="s">
        <v>129</v>
      </c>
      <c r="IU190" s="2" t="s">
        <v>1608</v>
      </c>
      <c r="IV190" s="2" t="s">
        <v>332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338</v>
      </c>
      <c r="JT190" s="2" t="s">
        <v>2510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141</v>
      </c>
      <c r="KD190" s="2" t="s">
        <v>129</v>
      </c>
      <c r="KE190" s="2" t="s">
        <v>810</v>
      </c>
      <c r="KF190" s="2" t="s">
        <v>1345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175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141</v>
      </c>
      <c r="ML190" s="2" t="s">
        <v>173</v>
      </c>
      <c r="MM190" s="2" t="s">
        <v>1029</v>
      </c>
      <c r="MN190" s="2" t="s">
        <v>1058</v>
      </c>
      <c r="MO190" s="2" t="s">
        <v>143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172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176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165</v>
      </c>
      <c r="PF190" s="2" t="s">
        <v>129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141</v>
      </c>
      <c r="PR190" s="2" t="s">
        <v>176</v>
      </c>
      <c r="PS190" s="2" t="s">
        <v>525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141</v>
      </c>
      <c r="QP190" s="2" t="s">
        <v>176</v>
      </c>
      <c r="QQ190" s="2" t="s">
        <v>1007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178</v>
      </c>
      <c r="RG190" s="4"/>
      <c r="RH190" s="8"/>
      <c r="RI190" s="4"/>
      <c r="RJ190" s="8"/>
      <c r="RK190" s="7"/>
      <c r="RL190" s="7"/>
      <c r="RM190" s="2" t="s">
        <v>165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2511</v>
      </c>
      <c r="B191" s="2" t="s">
        <v>121</v>
      </c>
      <c r="C191" s="2" t="s">
        <v>2335</v>
      </c>
      <c r="D191" s="2" t="s">
        <v>958</v>
      </c>
      <c r="E191" s="2" t="s">
        <v>959</v>
      </c>
      <c r="F191" s="2" t="s">
        <v>2512</v>
      </c>
      <c r="G191" s="2" t="s">
        <v>2512</v>
      </c>
      <c r="H191" s="2" t="s">
        <v>132</v>
      </c>
      <c r="I191" s="2" t="s">
        <v>2513</v>
      </c>
      <c r="J191" s="2" t="s">
        <v>127</v>
      </c>
      <c r="K191" s="2" t="s">
        <v>2514</v>
      </c>
      <c r="L191" s="3">
        <v>28.8</v>
      </c>
      <c r="M191" s="3">
        <v>30.24</v>
      </c>
      <c r="N191" s="3">
        <v>59.99</v>
      </c>
      <c r="O191" s="2" t="s">
        <v>657</v>
      </c>
      <c r="P191" s="2" t="s">
        <v>621</v>
      </c>
      <c r="Q191" s="2" t="s">
        <v>131</v>
      </c>
      <c r="R191" s="2" t="s">
        <v>132</v>
      </c>
      <c r="S191" s="2" t="s">
        <v>2515</v>
      </c>
      <c r="T191" s="2" t="s">
        <v>132</v>
      </c>
      <c r="U191" s="2" t="s">
        <v>395</v>
      </c>
      <c r="V191" s="2" t="s">
        <v>135</v>
      </c>
      <c r="W191" s="2" t="s">
        <v>136</v>
      </c>
      <c r="X191" s="2" t="s">
        <v>132</v>
      </c>
      <c r="Y191" s="2" t="s">
        <v>783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141</v>
      </c>
      <c r="BV191" s="2" t="s">
        <v>176</v>
      </c>
      <c r="BW191" s="2" t="s">
        <v>132</v>
      </c>
      <c r="BX191" s="2" t="s">
        <v>2516</v>
      </c>
      <c r="BY191" s="2" t="s">
        <v>143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176</v>
      </c>
      <c r="CI191" s="2" t="s">
        <v>1647</v>
      </c>
      <c r="CJ191" s="2" t="s">
        <v>2437</v>
      </c>
      <c r="CK191" s="2" t="s">
        <v>143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141</v>
      </c>
      <c r="CT191" s="2" t="s">
        <v>176</v>
      </c>
      <c r="CU191" s="2" t="s">
        <v>788</v>
      </c>
      <c r="CV191" s="2" t="s">
        <v>2358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176</v>
      </c>
      <c r="DG191" s="2" t="s">
        <v>1649</v>
      </c>
      <c r="DH191" s="2" t="s">
        <v>2517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172</v>
      </c>
      <c r="DR191" s="2" t="s">
        <v>176</v>
      </c>
      <c r="DS191" s="2" t="s">
        <v>132</v>
      </c>
      <c r="DT191" s="2" t="s">
        <v>132</v>
      </c>
      <c r="DU191" s="2" t="s">
        <v>143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172</v>
      </c>
      <c r="ED191" s="2" t="s">
        <v>176</v>
      </c>
      <c r="EE191" s="2" t="s">
        <v>132</v>
      </c>
      <c r="EF191" s="2" t="s">
        <v>132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176</v>
      </c>
      <c r="EQ191" s="2" t="s">
        <v>1586</v>
      </c>
      <c r="ER191" s="2" t="s">
        <v>2518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176</v>
      </c>
      <c r="FC191" s="2" t="s">
        <v>1649</v>
      </c>
      <c r="FD191" s="2" t="s">
        <v>1689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172</v>
      </c>
      <c r="FN191" s="2" t="s">
        <v>176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176</v>
      </c>
      <c r="GA191" s="2" t="s">
        <v>1291</v>
      </c>
      <c r="GB191" s="2" t="s">
        <v>1284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176</v>
      </c>
      <c r="GM191" s="2" t="s">
        <v>1140</v>
      </c>
      <c r="GN191" s="2" t="s">
        <v>2508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172</v>
      </c>
      <c r="GX191" s="2" t="s">
        <v>129</v>
      </c>
      <c r="GY191" s="2" t="s">
        <v>132</v>
      </c>
      <c r="GZ191" s="2" t="s">
        <v>132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172</v>
      </c>
      <c r="HJ191" s="2" t="s">
        <v>176</v>
      </c>
      <c r="HK191" s="2" t="s">
        <v>132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176</v>
      </c>
      <c r="HW191" s="2" t="s">
        <v>132</v>
      </c>
      <c r="HX191" s="2" t="s">
        <v>132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172</v>
      </c>
      <c r="IH191" s="2" t="s">
        <v>176</v>
      </c>
      <c r="II191" s="2" t="s">
        <v>132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172</v>
      </c>
      <c r="IT191" s="2" t="s">
        <v>129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172</v>
      </c>
      <c r="JR191" s="2" t="s">
        <v>176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175</v>
      </c>
      <c r="KD191" s="2" t="s">
        <v>176</v>
      </c>
      <c r="KE191" s="2" t="s">
        <v>132</v>
      </c>
      <c r="KF191" s="2" t="s">
        <v>132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175</v>
      </c>
      <c r="KP191" s="2" t="s">
        <v>176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176</v>
      </c>
      <c r="MM191" s="2" t="s">
        <v>1658</v>
      </c>
      <c r="MN191" s="2" t="s">
        <v>2519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176</v>
      </c>
      <c r="MY191" s="2" t="s">
        <v>132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176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172</v>
      </c>
      <c r="PF191" s="2" t="s">
        <v>176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172</v>
      </c>
      <c r="PR191" s="2" t="s">
        <v>176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172</v>
      </c>
      <c r="QP191" s="2" t="s">
        <v>176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141</v>
      </c>
      <c r="RN191" s="2" t="s">
        <v>176</v>
      </c>
      <c r="RO191" s="2" t="s">
        <v>2520</v>
      </c>
      <c r="RP191" s="2" t="s">
        <v>132</v>
      </c>
      <c r="RQ191" s="2" t="s">
        <v>143</v>
      </c>
      <c r="RR191" s="2" t="s">
        <v>132</v>
      </c>
    </row>
    <row r="192">
      <c r="A192" s="2" t="s">
        <v>2521</v>
      </c>
      <c r="B192" s="2" t="s">
        <v>121</v>
      </c>
      <c r="C192" s="2" t="s">
        <v>2522</v>
      </c>
      <c r="D192" s="2" t="s">
        <v>958</v>
      </c>
      <c r="E192" s="2" t="s">
        <v>708</v>
      </c>
      <c r="F192" s="2" t="s">
        <v>2523</v>
      </c>
      <c r="G192" s="2" t="s">
        <v>2523</v>
      </c>
      <c r="H192" s="2" t="s">
        <v>2523</v>
      </c>
      <c r="I192" s="2" t="s">
        <v>2524</v>
      </c>
      <c r="J192" s="2" t="s">
        <v>127</v>
      </c>
      <c r="K192" s="2" t="s">
        <v>2514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623</v>
      </c>
      <c r="V192" s="2" t="s">
        <v>135</v>
      </c>
      <c r="W192" s="2" t="s">
        <v>136</v>
      </c>
      <c r="X192" s="2" t="s">
        <v>2525</v>
      </c>
      <c r="Y192" s="2" t="s">
        <v>2526</v>
      </c>
      <c r="Z192" s="4">
        <v>177</v>
      </c>
      <c r="AA192" s="4">
        <f>=ROUNDDOWN(9.31578947368421,0)</f>
      </c>
      <c r="AB192" s="5">
        <v>19</v>
      </c>
      <c r="AC192" s="2" t="s">
        <v>826</v>
      </c>
      <c r="AD192" s="4">
        <v>110</v>
      </c>
      <c r="AE192" s="4">
        <v>310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172</v>
      </c>
      <c r="AQ192" s="8">
        <v>13317.88</v>
      </c>
      <c r="AR192" s="4"/>
      <c r="AS192" s="8"/>
      <c r="AT192" s="7"/>
      <c r="AU192" s="7"/>
      <c r="AV192" s="4">
        <v>172</v>
      </c>
      <c r="AW192" s="8">
        <v>13317.88</v>
      </c>
      <c r="AX192" s="4"/>
      <c r="AY192" s="8"/>
      <c r="AZ192" s="7"/>
      <c r="BA192" s="7"/>
      <c r="BB192" s="7">
        <v>1</v>
      </c>
      <c r="BC192" s="4">
        <v>172</v>
      </c>
      <c r="BD192" s="8">
        <v>13317.88</v>
      </c>
      <c r="BE192" s="4"/>
      <c r="BF192" s="8"/>
      <c r="BG192" s="7"/>
      <c r="BH192" s="7"/>
      <c r="BI192" s="7">
        <v>1</v>
      </c>
      <c r="BJ192" s="4">
        <v>172</v>
      </c>
      <c r="BK192" s="8">
        <v>13317.88</v>
      </c>
      <c r="BL192" s="2" t="s">
        <v>2527</v>
      </c>
      <c r="BM192" s="7">
        <v>1</v>
      </c>
      <c r="BN192" s="7">
        <v>1</v>
      </c>
      <c r="BO192" s="4">
        <v>72</v>
      </c>
      <c r="BP192" s="8">
        <v>5416.88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2528</v>
      </c>
      <c r="BY192" s="2" t="s">
        <v>143</v>
      </c>
      <c r="BZ192" s="2" t="s">
        <v>132</v>
      </c>
      <c r="CA192" s="4">
        <v>33</v>
      </c>
      <c r="CB192" s="8">
        <v>1882.67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2529</v>
      </c>
      <c r="CJ192" s="2" t="s">
        <v>2530</v>
      </c>
      <c r="CK192" s="2" t="s">
        <v>143</v>
      </c>
      <c r="CL192" s="2" t="s">
        <v>132</v>
      </c>
      <c r="CM192" s="4">
        <v>8</v>
      </c>
      <c r="CN192" s="8">
        <v>688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1999</v>
      </c>
      <c r="CV192" s="2" t="s">
        <v>2531</v>
      </c>
      <c r="CW192" s="2" t="s">
        <v>143</v>
      </c>
      <c r="CX192" s="2" t="s">
        <v>132</v>
      </c>
      <c r="CY192" s="4">
        <v>5</v>
      </c>
      <c r="CZ192" s="8">
        <v>371.9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2526</v>
      </c>
      <c r="DH192" s="2" t="s">
        <v>1229</v>
      </c>
      <c r="DI192" s="2" t="s">
        <v>143</v>
      </c>
      <c r="DJ192" s="2" t="s">
        <v>132</v>
      </c>
      <c r="DK192" s="4">
        <v>16</v>
      </c>
      <c r="DL192" s="8">
        <v>1319.84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897</v>
      </c>
      <c r="DT192" s="2" t="s">
        <v>607</v>
      </c>
      <c r="DU192" s="2" t="s">
        <v>143</v>
      </c>
      <c r="DV192" s="2" t="s">
        <v>132</v>
      </c>
      <c r="DW192" s="4">
        <v>8</v>
      </c>
      <c r="DX192" s="8">
        <v>730.4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325</v>
      </c>
      <c r="EF192" s="2" t="s">
        <v>2532</v>
      </c>
      <c r="EG192" s="2" t="s">
        <v>143</v>
      </c>
      <c r="EH192" s="2" t="s">
        <v>132</v>
      </c>
      <c r="EI192" s="4">
        <v>5</v>
      </c>
      <c r="EJ192" s="8">
        <v>440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2533</v>
      </c>
      <c r="ER192" s="2" t="s">
        <v>1607</v>
      </c>
      <c r="ES192" s="2" t="s">
        <v>143</v>
      </c>
      <c r="ET192" s="2" t="s">
        <v>132</v>
      </c>
      <c r="EU192" s="4">
        <v>12</v>
      </c>
      <c r="EV192" s="8">
        <v>1439.88</v>
      </c>
      <c r="EW192" s="4"/>
      <c r="EX192" s="8"/>
      <c r="EY192" s="7"/>
      <c r="EZ192" s="7"/>
      <c r="FA192" s="2" t="s">
        <v>141</v>
      </c>
      <c r="FB192" s="2" t="s">
        <v>129</v>
      </c>
      <c r="FC192" s="2" t="s">
        <v>2489</v>
      </c>
      <c r="FD192" s="2" t="s">
        <v>2052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129</v>
      </c>
      <c r="FO192" s="2" t="s">
        <v>156</v>
      </c>
      <c r="FP192" s="2" t="s">
        <v>207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141</v>
      </c>
      <c r="FZ192" s="2" t="s">
        <v>129</v>
      </c>
      <c r="GA192" s="2" t="s">
        <v>900</v>
      </c>
      <c r="GB192" s="2" t="s">
        <v>1919</v>
      </c>
      <c r="GC192" s="2" t="s">
        <v>143</v>
      </c>
      <c r="GD192" s="2" t="s">
        <v>132</v>
      </c>
      <c r="GE192" s="4">
        <v>5</v>
      </c>
      <c r="GF192" s="8">
        <v>412.45</v>
      </c>
      <c r="GG192" s="4"/>
      <c r="GH192" s="8"/>
      <c r="GI192" s="7"/>
      <c r="GJ192" s="7"/>
      <c r="GK192" s="2" t="s">
        <v>141</v>
      </c>
      <c r="GL192" s="2" t="s">
        <v>129</v>
      </c>
      <c r="GM192" s="2" t="s">
        <v>1312</v>
      </c>
      <c r="GN192" s="2" t="s">
        <v>667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162</v>
      </c>
      <c r="GZ192" s="2" t="s">
        <v>132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141</v>
      </c>
      <c r="HJ192" s="2" t="s">
        <v>129</v>
      </c>
      <c r="HK192" s="2" t="s">
        <v>938</v>
      </c>
      <c r="HL192" s="2" t="s">
        <v>132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335</v>
      </c>
      <c r="HX192" s="2" t="s">
        <v>546</v>
      </c>
      <c r="HY192" s="2" t="s">
        <v>143</v>
      </c>
      <c r="HZ192" s="2" t="s">
        <v>132</v>
      </c>
      <c r="IA192" s="4">
        <v>3</v>
      </c>
      <c r="IB192" s="8">
        <v>259.26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649</v>
      </c>
      <c r="IJ192" s="2" t="s">
        <v>2534</v>
      </c>
      <c r="IK192" s="2" t="s">
        <v>143</v>
      </c>
      <c r="IL192" s="2" t="s">
        <v>132</v>
      </c>
      <c r="IM192" s="4">
        <v>3</v>
      </c>
      <c r="IN192" s="8">
        <v>216.36</v>
      </c>
      <c r="IO192" s="4"/>
      <c r="IP192" s="8"/>
      <c r="IQ192" s="7"/>
      <c r="IR192" s="7"/>
      <c r="IS192" s="2" t="s">
        <v>141</v>
      </c>
      <c r="IT192" s="2" t="s">
        <v>129</v>
      </c>
      <c r="IU192" s="2" t="s">
        <v>489</v>
      </c>
      <c r="IV192" s="2" t="s">
        <v>2535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2536</v>
      </c>
      <c r="JT192" s="2" t="s">
        <v>1231</v>
      </c>
      <c r="JU192" s="2" t="s">
        <v>143</v>
      </c>
      <c r="JV192" s="2" t="s">
        <v>132</v>
      </c>
      <c r="JW192" s="4">
        <v>2</v>
      </c>
      <c r="JX192" s="8">
        <v>140.24</v>
      </c>
      <c r="JY192" s="4"/>
      <c r="JZ192" s="8"/>
      <c r="KA192" s="7"/>
      <c r="KB192" s="7"/>
      <c r="KC192" s="2" t="s">
        <v>141</v>
      </c>
      <c r="KD192" s="2" t="s">
        <v>129</v>
      </c>
      <c r="KE192" s="2" t="s">
        <v>210</v>
      </c>
      <c r="KF192" s="2" t="s">
        <v>2537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817</v>
      </c>
      <c r="LB192" s="2" t="s">
        <v>129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164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173</v>
      </c>
      <c r="MM192" s="2" t="s">
        <v>2538</v>
      </c>
      <c r="MN192" s="2" t="s">
        <v>2539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141</v>
      </c>
      <c r="PR192" s="2" t="s">
        <v>176</v>
      </c>
      <c r="PS192" s="2" t="s">
        <v>177</v>
      </c>
      <c r="PT192" s="2" t="s">
        <v>274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172</v>
      </c>
      <c r="QP192" s="2" t="s">
        <v>176</v>
      </c>
      <c r="QQ192" s="2" t="s">
        <v>132</v>
      </c>
      <c r="QR192" s="2" t="s">
        <v>132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178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176</v>
      </c>
      <c r="RO192" s="2" t="s">
        <v>190</v>
      </c>
      <c r="RP192" s="2" t="s">
        <v>2540</v>
      </c>
      <c r="RQ192" s="2" t="s">
        <v>143</v>
      </c>
      <c r="RR192" s="2" t="s">
        <v>132</v>
      </c>
    </row>
    <row r="193">
      <c r="A193" s="2" t="s">
        <v>2541</v>
      </c>
      <c r="B193" s="2" t="s">
        <v>121</v>
      </c>
      <c r="C193" s="2" t="s">
        <v>2522</v>
      </c>
      <c r="D193" s="2" t="s">
        <v>958</v>
      </c>
      <c r="E193" s="2" t="s">
        <v>708</v>
      </c>
      <c r="F193" s="2" t="s">
        <v>2542</v>
      </c>
      <c r="G193" s="2" t="s">
        <v>2542</v>
      </c>
      <c r="H193" s="2" t="s">
        <v>2542</v>
      </c>
      <c r="I193" s="2" t="s">
        <v>2543</v>
      </c>
      <c r="J193" s="2" t="s">
        <v>127</v>
      </c>
      <c r="K193" s="2" t="s">
        <v>280</v>
      </c>
      <c r="L193" s="3">
        <v>87.35</v>
      </c>
      <c r="M193" s="3">
        <v>91.72</v>
      </c>
      <c r="N193" s="3">
        <v>161.49</v>
      </c>
      <c r="O193" s="2" t="s">
        <v>129</v>
      </c>
      <c r="P193" s="2" t="s">
        <v>218</v>
      </c>
      <c r="Q193" s="2" t="s">
        <v>131</v>
      </c>
      <c r="R193" s="2" t="s">
        <v>132</v>
      </c>
      <c r="S193" s="2" t="s">
        <v>2544</v>
      </c>
      <c r="T193" s="2" t="s">
        <v>132</v>
      </c>
      <c r="U193" s="2" t="s">
        <v>1388</v>
      </c>
      <c r="V193" s="2" t="s">
        <v>1019</v>
      </c>
      <c r="W193" s="2" t="s">
        <v>136</v>
      </c>
      <c r="X193" s="2" t="s">
        <v>2525</v>
      </c>
      <c r="Y193" s="2" t="s">
        <v>2325</v>
      </c>
      <c r="Z193" s="4">
        <v>87</v>
      </c>
      <c r="AA193" s="4">
        <f>=ROUNDDOWN(12.4285714285714,0)</f>
      </c>
      <c r="AB193" s="5">
        <v>7</v>
      </c>
      <c r="AC193" s="2" t="s">
        <v>764</v>
      </c>
      <c r="AD193" s="4">
        <v>50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65</v>
      </c>
      <c r="AQ193" s="8">
        <v>6717.76</v>
      </c>
      <c r="AR193" s="4"/>
      <c r="AS193" s="8"/>
      <c r="AT193" s="7"/>
      <c r="AU193" s="7"/>
      <c r="AV193" s="4">
        <v>65</v>
      </c>
      <c r="AW193" s="8">
        <v>6717.76</v>
      </c>
      <c r="AX193" s="4"/>
      <c r="AY193" s="8"/>
      <c r="AZ193" s="7"/>
      <c r="BA193" s="7"/>
      <c r="BB193" s="7">
        <v>1</v>
      </c>
      <c r="BC193" s="4">
        <v>65</v>
      </c>
      <c r="BD193" s="8">
        <v>6717.76</v>
      </c>
      <c r="BE193" s="4"/>
      <c r="BF193" s="8"/>
      <c r="BG193" s="7"/>
      <c r="BH193" s="7"/>
      <c r="BI193" s="7">
        <v>1</v>
      </c>
      <c r="BJ193" s="4">
        <v>65</v>
      </c>
      <c r="BK193" s="8">
        <v>6717.76</v>
      </c>
      <c r="BL193" s="2" t="s">
        <v>2545</v>
      </c>
      <c r="BM193" s="7">
        <v>1</v>
      </c>
      <c r="BN193" s="7">
        <v>1</v>
      </c>
      <c r="BO193" s="4">
        <v>6</v>
      </c>
      <c r="BP193" s="8">
        <v>608.88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904</v>
      </c>
      <c r="BY193" s="2" t="s">
        <v>143</v>
      </c>
      <c r="BZ193" s="2" t="s">
        <v>132</v>
      </c>
      <c r="CA193" s="4">
        <v>12</v>
      </c>
      <c r="CB193" s="8">
        <v>966.23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2325</v>
      </c>
      <c r="CJ193" s="2" t="s">
        <v>698</v>
      </c>
      <c r="CK193" s="2" t="s">
        <v>143</v>
      </c>
      <c r="CL193" s="2" t="s">
        <v>132</v>
      </c>
      <c r="CM193" s="4">
        <v>6</v>
      </c>
      <c r="CN193" s="8">
        <v>684.84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1999</v>
      </c>
      <c r="CV193" s="2" t="s">
        <v>664</v>
      </c>
      <c r="CW193" s="2" t="s">
        <v>143</v>
      </c>
      <c r="CX193" s="2" t="s">
        <v>132</v>
      </c>
      <c r="CY193" s="4">
        <v>5</v>
      </c>
      <c r="CZ193" s="8">
        <v>512.11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442</v>
      </c>
      <c r="DH193" s="2" t="s">
        <v>2546</v>
      </c>
      <c r="DI193" s="2" t="s">
        <v>143</v>
      </c>
      <c r="DJ193" s="2" t="s">
        <v>132</v>
      </c>
      <c r="DK193" s="4">
        <v>8</v>
      </c>
      <c r="DL193" s="8">
        <v>856.08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700</v>
      </c>
      <c r="DT193" s="2" t="s">
        <v>254</v>
      </c>
      <c r="DU193" s="2" t="s">
        <v>143</v>
      </c>
      <c r="DV193" s="2" t="s">
        <v>132</v>
      </c>
      <c r="DW193" s="4">
        <v>4</v>
      </c>
      <c r="DX193" s="8">
        <v>407.68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258</v>
      </c>
      <c r="EF193" s="2" t="s">
        <v>1344</v>
      </c>
      <c r="EG193" s="2" t="s">
        <v>143</v>
      </c>
      <c r="EH193" s="2" t="s">
        <v>132</v>
      </c>
      <c r="EI193" s="4">
        <v>3</v>
      </c>
      <c r="EJ193" s="8">
        <v>346.5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2325</v>
      </c>
      <c r="ER193" s="2" t="s">
        <v>436</v>
      </c>
      <c r="ES193" s="2" t="s">
        <v>143</v>
      </c>
      <c r="ET193" s="2" t="s">
        <v>132</v>
      </c>
      <c r="EU193" s="4">
        <v>3</v>
      </c>
      <c r="EV193" s="8">
        <v>419.97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2325</v>
      </c>
      <c r="FD193" s="2" t="s">
        <v>2547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1</v>
      </c>
      <c r="FT193" s="8">
        <v>107.01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2081</v>
      </c>
      <c r="GB193" s="2" t="s">
        <v>227</v>
      </c>
      <c r="GC193" s="2" t="s">
        <v>143</v>
      </c>
      <c r="GD193" s="2" t="s">
        <v>132</v>
      </c>
      <c r="GE193" s="4">
        <v>4</v>
      </c>
      <c r="GF193" s="8">
        <v>428.04</v>
      </c>
      <c r="GG193" s="4"/>
      <c r="GH193" s="8"/>
      <c r="GI193" s="7"/>
      <c r="GJ193" s="7"/>
      <c r="GK193" s="2" t="s">
        <v>141</v>
      </c>
      <c r="GL193" s="2" t="s">
        <v>129</v>
      </c>
      <c r="GM193" s="2" t="s">
        <v>1312</v>
      </c>
      <c r="GN193" s="2" t="s">
        <v>2548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162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938</v>
      </c>
      <c r="HL193" s="2" t="s">
        <v>132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741</v>
      </c>
      <c r="HX193" s="2" t="s">
        <v>1996</v>
      </c>
      <c r="HY193" s="2" t="s">
        <v>143</v>
      </c>
      <c r="HZ193" s="2" t="s">
        <v>132</v>
      </c>
      <c r="IA193" s="4">
        <v>12</v>
      </c>
      <c r="IB193" s="8">
        <v>1284.12</v>
      </c>
      <c r="IC193" s="4"/>
      <c r="ID193" s="8"/>
      <c r="IE193" s="7"/>
      <c r="IF193" s="7"/>
      <c r="IG193" s="2" t="s">
        <v>141</v>
      </c>
      <c r="IH193" s="2" t="s">
        <v>129</v>
      </c>
      <c r="II193" s="2" t="s">
        <v>2325</v>
      </c>
      <c r="IJ193" s="2" t="s">
        <v>2546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141</v>
      </c>
      <c r="IT193" s="2" t="s">
        <v>129</v>
      </c>
      <c r="IU193" s="2" t="s">
        <v>634</v>
      </c>
      <c r="IV193" s="2" t="s">
        <v>2549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974</v>
      </c>
      <c r="JT193" s="2" t="s">
        <v>956</v>
      </c>
      <c r="JU193" s="2" t="s">
        <v>143</v>
      </c>
      <c r="JV193" s="2" t="s">
        <v>132</v>
      </c>
      <c r="JW193" s="4">
        <v>1</v>
      </c>
      <c r="JX193" s="8">
        <v>96.3</v>
      </c>
      <c r="JY193" s="4"/>
      <c r="JZ193" s="8"/>
      <c r="KA193" s="7"/>
      <c r="KB193" s="7"/>
      <c r="KC193" s="2" t="s">
        <v>141</v>
      </c>
      <c r="KD193" s="2" t="s">
        <v>129</v>
      </c>
      <c r="KE193" s="2" t="s">
        <v>236</v>
      </c>
      <c r="KF193" s="2" t="s">
        <v>692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164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173</v>
      </c>
      <c r="MM193" s="2" t="s">
        <v>456</v>
      </c>
      <c r="MN193" s="2" t="s">
        <v>132</v>
      </c>
      <c r="MO193" s="2" t="s">
        <v>143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129</v>
      </c>
      <c r="MY193" s="2" t="s">
        <v>132</v>
      </c>
      <c r="MZ193" s="2" t="s">
        <v>132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176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172</v>
      </c>
      <c r="QP193" s="2" t="s">
        <v>176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178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132</v>
      </c>
    </row>
    <row r="194">
      <c r="A194" s="2" t="s">
        <v>2550</v>
      </c>
      <c r="B194" s="2" t="s">
        <v>121</v>
      </c>
      <c r="C194" s="2" t="s">
        <v>2522</v>
      </c>
      <c r="D194" s="2" t="s">
        <v>958</v>
      </c>
      <c r="E194" s="2" t="s">
        <v>708</v>
      </c>
      <c r="F194" s="2" t="s">
        <v>2551</v>
      </c>
      <c r="G194" s="2" t="s">
        <v>2551</v>
      </c>
      <c r="H194" s="2" t="s">
        <v>2551</v>
      </c>
      <c r="I194" s="2" t="s">
        <v>1758</v>
      </c>
      <c r="J194" s="2" t="s">
        <v>127</v>
      </c>
      <c r="K194" s="2" t="s">
        <v>280</v>
      </c>
      <c r="L194" s="3">
        <v>79.42</v>
      </c>
      <c r="M194" s="3">
        <v>83.39</v>
      </c>
      <c r="N194" s="3">
        <v>157.24</v>
      </c>
      <c r="O194" s="2" t="s">
        <v>129</v>
      </c>
      <c r="P194" s="2" t="s">
        <v>218</v>
      </c>
      <c r="Q194" s="2" t="s">
        <v>131</v>
      </c>
      <c r="R194" s="2" t="s">
        <v>132</v>
      </c>
      <c r="S194" s="2" t="s">
        <v>2552</v>
      </c>
      <c r="T194" s="2" t="s">
        <v>132</v>
      </c>
      <c r="U194" s="2" t="s">
        <v>1388</v>
      </c>
      <c r="V194" s="2" t="s">
        <v>846</v>
      </c>
      <c r="W194" s="2" t="s">
        <v>245</v>
      </c>
      <c r="X194" s="2" t="s">
        <v>2553</v>
      </c>
      <c r="Y194" s="2" t="s">
        <v>2554</v>
      </c>
      <c r="Z194" s="4">
        <v>82</v>
      </c>
      <c r="AA194" s="4">
        <f>=ROUNDDOWN(10.25,0)</f>
      </c>
      <c r="AB194" s="5">
        <v>8</v>
      </c>
      <c r="AC194" s="2" t="s">
        <v>826</v>
      </c>
      <c r="AD194" s="4">
        <v>80</v>
      </c>
      <c r="AE194" s="4">
        <v>200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65</v>
      </c>
      <c r="AQ194" s="8">
        <v>5844.12</v>
      </c>
      <c r="AR194" s="4"/>
      <c r="AS194" s="8"/>
      <c r="AT194" s="7"/>
      <c r="AU194" s="7"/>
      <c r="AV194" s="4">
        <v>65</v>
      </c>
      <c r="AW194" s="8">
        <v>5844.12</v>
      </c>
      <c r="AX194" s="4"/>
      <c r="AY194" s="8"/>
      <c r="AZ194" s="7"/>
      <c r="BA194" s="7"/>
      <c r="BB194" s="7">
        <v>1</v>
      </c>
      <c r="BC194" s="4">
        <v>65</v>
      </c>
      <c r="BD194" s="8">
        <v>5844.12</v>
      </c>
      <c r="BE194" s="4"/>
      <c r="BF194" s="8"/>
      <c r="BG194" s="7"/>
      <c r="BH194" s="7"/>
      <c r="BI194" s="7">
        <v>1</v>
      </c>
      <c r="BJ194" s="4">
        <v>65</v>
      </c>
      <c r="BK194" s="8">
        <v>5844.12</v>
      </c>
      <c r="BL194" s="2" t="s">
        <v>2555</v>
      </c>
      <c r="BM194" s="7">
        <v>1</v>
      </c>
      <c r="BN194" s="7">
        <v>1</v>
      </c>
      <c r="BO194" s="4">
        <v>4</v>
      </c>
      <c r="BP194" s="8">
        <v>375.47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204</v>
      </c>
      <c r="BY194" s="2" t="s">
        <v>143</v>
      </c>
      <c r="BZ194" s="2" t="s">
        <v>132</v>
      </c>
      <c r="CA194" s="4">
        <v>20</v>
      </c>
      <c r="CB194" s="8">
        <v>1532.62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2556</v>
      </c>
      <c r="CJ194" s="2" t="s">
        <v>539</v>
      </c>
      <c r="CK194" s="2" t="s">
        <v>143</v>
      </c>
      <c r="CL194" s="2" t="s">
        <v>132</v>
      </c>
      <c r="CM194" s="4">
        <v>2</v>
      </c>
      <c r="CN194" s="8">
        <v>207.54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1999</v>
      </c>
      <c r="CV194" s="2" t="s">
        <v>163</v>
      </c>
      <c r="CW194" s="2" t="s">
        <v>143</v>
      </c>
      <c r="CX194" s="2" t="s">
        <v>132</v>
      </c>
      <c r="CY194" s="4">
        <v>1</v>
      </c>
      <c r="CZ194" s="8">
        <v>83.38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703</v>
      </c>
      <c r="DH194" s="2" t="s">
        <v>545</v>
      </c>
      <c r="DI194" s="2" t="s">
        <v>143</v>
      </c>
      <c r="DJ194" s="2" t="s">
        <v>132</v>
      </c>
      <c r="DK194" s="4">
        <v>7</v>
      </c>
      <c r="DL194" s="8">
        <v>671.58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627</v>
      </c>
      <c r="DT194" s="2" t="s">
        <v>2557</v>
      </c>
      <c r="DU194" s="2" t="s">
        <v>143</v>
      </c>
      <c r="DV194" s="2" t="s">
        <v>132</v>
      </c>
      <c r="DW194" s="4">
        <v>10</v>
      </c>
      <c r="DX194" s="8">
        <v>1019.2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348</v>
      </c>
      <c r="EF194" s="2" t="s">
        <v>1536</v>
      </c>
      <c r="EG194" s="2" t="s">
        <v>143</v>
      </c>
      <c r="EH194" s="2" t="s">
        <v>132</v>
      </c>
      <c r="EI194" s="4">
        <v>2</v>
      </c>
      <c r="EJ194" s="8">
        <v>206.64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703</v>
      </c>
      <c r="ER194" s="2" t="s">
        <v>637</v>
      </c>
      <c r="ES194" s="2" t="s">
        <v>143</v>
      </c>
      <c r="ET194" s="2" t="s">
        <v>132</v>
      </c>
      <c r="EU194" s="4">
        <v>1</v>
      </c>
      <c r="EV194" s="8">
        <v>149.99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703</v>
      </c>
      <c r="FD194" s="2" t="s">
        <v>2558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175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141</v>
      </c>
      <c r="FZ194" s="2" t="s">
        <v>129</v>
      </c>
      <c r="GA194" s="2" t="s">
        <v>138</v>
      </c>
      <c r="GB194" s="2" t="s">
        <v>239</v>
      </c>
      <c r="GC194" s="2" t="s">
        <v>143</v>
      </c>
      <c r="GD194" s="2" t="s">
        <v>132</v>
      </c>
      <c r="GE194" s="4">
        <v>4</v>
      </c>
      <c r="GF194" s="8">
        <v>389.12</v>
      </c>
      <c r="GG194" s="4"/>
      <c r="GH194" s="8"/>
      <c r="GI194" s="7"/>
      <c r="GJ194" s="7"/>
      <c r="GK194" s="2" t="s">
        <v>141</v>
      </c>
      <c r="GL194" s="2" t="s">
        <v>129</v>
      </c>
      <c r="GM194" s="2" t="s">
        <v>1312</v>
      </c>
      <c r="GN194" s="2" t="s">
        <v>2559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450</v>
      </c>
      <c r="GZ194" s="2" t="s">
        <v>221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938</v>
      </c>
      <c r="HL194" s="2" t="s">
        <v>132</v>
      </c>
      <c r="HM194" s="2" t="s">
        <v>143</v>
      </c>
      <c r="HN194" s="2" t="s">
        <v>132</v>
      </c>
      <c r="HO194" s="4">
        <v>10</v>
      </c>
      <c r="HP194" s="8">
        <v>833.9</v>
      </c>
      <c r="HQ194" s="4"/>
      <c r="HR194" s="8"/>
      <c r="HS194" s="7"/>
      <c r="HT194" s="7"/>
      <c r="HU194" s="2" t="s">
        <v>141</v>
      </c>
      <c r="HV194" s="2" t="s">
        <v>129</v>
      </c>
      <c r="HW194" s="2" t="s">
        <v>297</v>
      </c>
      <c r="HX194" s="2" t="s">
        <v>546</v>
      </c>
      <c r="HY194" s="2" t="s">
        <v>143</v>
      </c>
      <c r="HZ194" s="2" t="s">
        <v>132</v>
      </c>
      <c r="IA194" s="4">
        <v>2</v>
      </c>
      <c r="IB194" s="8">
        <v>194.56</v>
      </c>
      <c r="IC194" s="4"/>
      <c r="ID194" s="8"/>
      <c r="IE194" s="7"/>
      <c r="IF194" s="7"/>
      <c r="IG194" s="2" t="s">
        <v>141</v>
      </c>
      <c r="IH194" s="2" t="s">
        <v>129</v>
      </c>
      <c r="II194" s="2" t="s">
        <v>2288</v>
      </c>
      <c r="IJ194" s="2" t="s">
        <v>970</v>
      </c>
      <c r="IK194" s="2" t="s">
        <v>143</v>
      </c>
      <c r="IL194" s="2" t="s">
        <v>132</v>
      </c>
      <c r="IM194" s="4">
        <v>2</v>
      </c>
      <c r="IN194" s="8">
        <v>180.12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634</v>
      </c>
      <c r="IV194" s="2" t="s">
        <v>148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177</v>
      </c>
      <c r="JT194" s="2" t="s">
        <v>497</v>
      </c>
      <c r="JU194" s="2" t="s">
        <v>143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141</v>
      </c>
      <c r="KD194" s="2" t="s">
        <v>129</v>
      </c>
      <c r="KE194" s="2" t="s">
        <v>210</v>
      </c>
      <c r="KF194" s="2" t="s">
        <v>2414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172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175</v>
      </c>
      <c r="LB194" s="2" t="s">
        <v>129</v>
      </c>
      <c r="LC194" s="2" t="s">
        <v>132</v>
      </c>
      <c r="LD194" s="2" t="s">
        <v>132</v>
      </c>
      <c r="LE194" s="2" t="s">
        <v>143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164</v>
      </c>
      <c r="LN194" s="2" t="s">
        <v>129</v>
      </c>
      <c r="LO194" s="2" t="s">
        <v>132</v>
      </c>
      <c r="LP194" s="2" t="s">
        <v>132</v>
      </c>
      <c r="LQ194" s="2" t="s">
        <v>143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173</v>
      </c>
      <c r="MM194" s="2" t="s">
        <v>703</v>
      </c>
      <c r="MN194" s="2" t="s">
        <v>132</v>
      </c>
      <c r="MO194" s="2" t="s">
        <v>143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129</v>
      </c>
      <c r="MY194" s="2" t="s">
        <v>132</v>
      </c>
      <c r="MZ194" s="2" t="s">
        <v>132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172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176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172</v>
      </c>
      <c r="QP194" s="2" t="s">
        <v>176</v>
      </c>
      <c r="QQ194" s="2" t="s">
        <v>132</v>
      </c>
      <c r="QR194" s="2" t="s">
        <v>132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178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132</v>
      </c>
    </row>
    <row r="195">
      <c r="A195" s="2" t="s">
        <v>2560</v>
      </c>
      <c r="B195" s="2" t="s">
        <v>121</v>
      </c>
      <c r="C195" s="2" t="s">
        <v>2522</v>
      </c>
      <c r="D195" s="2" t="s">
        <v>958</v>
      </c>
      <c r="E195" s="2" t="s">
        <v>708</v>
      </c>
      <c r="F195" s="2" t="s">
        <v>2561</v>
      </c>
      <c r="G195" s="2" t="s">
        <v>2561</v>
      </c>
      <c r="H195" s="2" t="s">
        <v>2561</v>
      </c>
      <c r="I195" s="2" t="s">
        <v>2562</v>
      </c>
      <c r="J195" s="2" t="s">
        <v>127</v>
      </c>
      <c r="K195" s="2" t="s">
        <v>280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218</v>
      </c>
      <c r="Q195" s="2" t="s">
        <v>131</v>
      </c>
      <c r="R195" s="2" t="s">
        <v>132</v>
      </c>
      <c r="S195" s="2" t="s">
        <v>2563</v>
      </c>
      <c r="T195" s="2" t="s">
        <v>132</v>
      </c>
      <c r="U195" s="2" t="s">
        <v>395</v>
      </c>
      <c r="V195" s="2" t="s">
        <v>1019</v>
      </c>
      <c r="W195" s="2" t="s">
        <v>888</v>
      </c>
      <c r="X195" s="2" t="s">
        <v>2525</v>
      </c>
      <c r="Y195" s="2" t="s">
        <v>810</v>
      </c>
      <c r="Z195" s="4">
        <v>192</v>
      </c>
      <c r="AA195" s="4">
        <f>=ROUNDDOWN(12.8,0)</f>
      </c>
      <c r="AB195" s="5">
        <v>15</v>
      </c>
      <c r="AC195" s="2" t="s">
        <v>1843</v>
      </c>
      <c r="AD195" s="4">
        <v>100</v>
      </c>
      <c r="AE195" s="4">
        <v>100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144</v>
      </c>
      <c r="AQ195" s="8">
        <v>5535.44</v>
      </c>
      <c r="AR195" s="4"/>
      <c r="AS195" s="8"/>
      <c r="AT195" s="7"/>
      <c r="AU195" s="7"/>
      <c r="AV195" s="4">
        <v>144</v>
      </c>
      <c r="AW195" s="8">
        <v>5535.44</v>
      </c>
      <c r="AX195" s="4"/>
      <c r="AY195" s="8"/>
      <c r="AZ195" s="7"/>
      <c r="BA195" s="7"/>
      <c r="BB195" s="7">
        <v>1</v>
      </c>
      <c r="BC195" s="4">
        <v>144</v>
      </c>
      <c r="BD195" s="8">
        <v>5535.44</v>
      </c>
      <c r="BE195" s="4"/>
      <c r="BF195" s="8"/>
      <c r="BG195" s="7"/>
      <c r="BH195" s="7"/>
      <c r="BI195" s="7">
        <v>1</v>
      </c>
      <c r="BJ195" s="4">
        <v>144</v>
      </c>
      <c r="BK195" s="8">
        <v>5535.44</v>
      </c>
      <c r="BL195" s="2" t="s">
        <v>2564</v>
      </c>
      <c r="BM195" s="7">
        <v>1</v>
      </c>
      <c r="BN195" s="7">
        <v>1</v>
      </c>
      <c r="BO195" s="4">
        <v>28</v>
      </c>
      <c r="BP195" s="8">
        <v>880.94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1849</v>
      </c>
      <c r="BY195" s="2" t="s">
        <v>143</v>
      </c>
      <c r="BZ195" s="2" t="s">
        <v>132</v>
      </c>
      <c r="CA195" s="4">
        <v>11</v>
      </c>
      <c r="CB195" s="8">
        <v>263.65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188</v>
      </c>
      <c r="CJ195" s="2" t="s">
        <v>2565</v>
      </c>
      <c r="CK195" s="2" t="s">
        <v>143</v>
      </c>
      <c r="CL195" s="2" t="s">
        <v>132</v>
      </c>
      <c r="CM195" s="4">
        <v>15</v>
      </c>
      <c r="CN195" s="8">
        <v>464.55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1999</v>
      </c>
      <c r="CV195" s="2" t="s">
        <v>2566</v>
      </c>
      <c r="CW195" s="2" t="s">
        <v>143</v>
      </c>
      <c r="CX195" s="2" t="s">
        <v>132</v>
      </c>
      <c r="CY195" s="4">
        <v>10</v>
      </c>
      <c r="CZ195" s="8">
        <v>328.61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810</v>
      </c>
      <c r="DH195" s="2" t="s">
        <v>2159</v>
      </c>
      <c r="DI195" s="2" t="s">
        <v>143</v>
      </c>
      <c r="DJ195" s="2" t="s">
        <v>132</v>
      </c>
      <c r="DK195" s="4">
        <v>15</v>
      </c>
      <c r="DL195" s="8">
        <v>499.35</v>
      </c>
      <c r="DM195" s="4"/>
      <c r="DN195" s="8"/>
      <c r="DO195" s="7"/>
      <c r="DP195" s="7"/>
      <c r="DQ195" s="2" t="s">
        <v>141</v>
      </c>
      <c r="DR195" s="2" t="s">
        <v>129</v>
      </c>
      <c r="DS195" s="2" t="s">
        <v>193</v>
      </c>
      <c r="DT195" s="2" t="s">
        <v>194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141</v>
      </c>
      <c r="ED195" s="2" t="s">
        <v>129</v>
      </c>
      <c r="EE195" s="2" t="s">
        <v>2480</v>
      </c>
      <c r="EF195" s="2" t="s">
        <v>447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141</v>
      </c>
      <c r="EP195" s="2" t="s">
        <v>129</v>
      </c>
      <c r="EQ195" s="2" t="s">
        <v>2039</v>
      </c>
      <c r="ER195" s="2" t="s">
        <v>2567</v>
      </c>
      <c r="ES195" s="2" t="s">
        <v>143</v>
      </c>
      <c r="ET195" s="2" t="s">
        <v>132</v>
      </c>
      <c r="EU195" s="4">
        <v>44</v>
      </c>
      <c r="EV195" s="8">
        <v>2452.16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2568</v>
      </c>
      <c r="FD195" s="2" t="s">
        <v>1665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175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2</v>
      </c>
      <c r="FT195" s="8">
        <v>59.92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498</v>
      </c>
      <c r="GB195" s="2" t="s">
        <v>415</v>
      </c>
      <c r="GC195" s="2" t="s">
        <v>143</v>
      </c>
      <c r="GD195" s="2" t="s">
        <v>132</v>
      </c>
      <c r="GE195" s="4">
        <v>4</v>
      </c>
      <c r="GF195" s="8">
        <v>135.04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1312</v>
      </c>
      <c r="GN195" s="2" t="s">
        <v>2415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162</v>
      </c>
      <c r="GZ195" s="2" t="s">
        <v>132</v>
      </c>
      <c r="HA195" s="2" t="s">
        <v>143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141</v>
      </c>
      <c r="HJ195" s="2" t="s">
        <v>129</v>
      </c>
      <c r="HK195" s="2" t="s">
        <v>1431</v>
      </c>
      <c r="HL195" s="2" t="s">
        <v>132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335</v>
      </c>
      <c r="HX195" s="2" t="s">
        <v>1978</v>
      </c>
      <c r="HY195" s="2" t="s">
        <v>143</v>
      </c>
      <c r="HZ195" s="2" t="s">
        <v>132</v>
      </c>
      <c r="IA195" s="4">
        <v>2</v>
      </c>
      <c r="IB195" s="8">
        <v>70.74</v>
      </c>
      <c r="IC195" s="4"/>
      <c r="ID195" s="8"/>
      <c r="IE195" s="7"/>
      <c r="IF195" s="7"/>
      <c r="IG195" s="2" t="s">
        <v>141</v>
      </c>
      <c r="IH195" s="2" t="s">
        <v>129</v>
      </c>
      <c r="II195" s="2" t="s">
        <v>649</v>
      </c>
      <c r="IJ195" s="2" t="s">
        <v>2569</v>
      </c>
      <c r="IK195" s="2" t="s">
        <v>143</v>
      </c>
      <c r="IL195" s="2" t="s">
        <v>132</v>
      </c>
      <c r="IM195" s="4">
        <v>8</v>
      </c>
      <c r="IN195" s="8">
        <v>236.16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489</v>
      </c>
      <c r="IV195" s="2" t="s">
        <v>607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1</v>
      </c>
      <c r="JL195" s="8">
        <v>29.52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2536</v>
      </c>
      <c r="JT195" s="2" t="s">
        <v>1331</v>
      </c>
      <c r="JU195" s="2" t="s">
        <v>143</v>
      </c>
      <c r="JV195" s="2" t="s">
        <v>132</v>
      </c>
      <c r="JW195" s="4">
        <v>4</v>
      </c>
      <c r="JX195" s="8">
        <v>114.8</v>
      </c>
      <c r="JY195" s="4"/>
      <c r="JZ195" s="8"/>
      <c r="KA195" s="7"/>
      <c r="KB195" s="7"/>
      <c r="KC195" s="2" t="s">
        <v>141</v>
      </c>
      <c r="KD195" s="2" t="s">
        <v>129</v>
      </c>
      <c r="KE195" s="2" t="s">
        <v>354</v>
      </c>
      <c r="KF195" s="2" t="s">
        <v>2570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172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817</v>
      </c>
      <c r="LB195" s="2" t="s">
        <v>129</v>
      </c>
      <c r="LC195" s="2" t="s">
        <v>132</v>
      </c>
      <c r="LD195" s="2" t="s">
        <v>132</v>
      </c>
      <c r="LE195" s="2" t="s">
        <v>143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164</v>
      </c>
      <c r="LN195" s="2" t="s">
        <v>129</v>
      </c>
      <c r="LO195" s="2" t="s">
        <v>132</v>
      </c>
      <c r="LP195" s="2" t="s">
        <v>132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173</v>
      </c>
      <c r="MM195" s="2" t="s">
        <v>302</v>
      </c>
      <c r="MN195" s="2" t="s">
        <v>604</v>
      </c>
      <c r="MO195" s="2" t="s">
        <v>143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129</v>
      </c>
      <c r="MY195" s="2" t="s">
        <v>132</v>
      </c>
      <c r="MZ195" s="2" t="s">
        <v>132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172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176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176</v>
      </c>
      <c r="QQ195" s="2" t="s">
        <v>193</v>
      </c>
      <c r="QR195" s="2" t="s">
        <v>1401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178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176</v>
      </c>
      <c r="RO195" s="2" t="s">
        <v>2571</v>
      </c>
      <c r="RP195" s="2" t="s">
        <v>583</v>
      </c>
      <c r="RQ195" s="2" t="s">
        <v>143</v>
      </c>
      <c r="RR195" s="2" t="s">
        <v>132</v>
      </c>
    </row>
    <row r="196">
      <c r="A196" s="2" t="s">
        <v>2572</v>
      </c>
      <c r="B196" s="2" t="s">
        <v>121</v>
      </c>
      <c r="C196" s="2" t="s">
        <v>2522</v>
      </c>
      <c r="D196" s="2" t="s">
        <v>958</v>
      </c>
      <c r="E196" s="2" t="s">
        <v>708</v>
      </c>
      <c r="F196" s="2" t="s">
        <v>2573</v>
      </c>
      <c r="G196" s="2" t="s">
        <v>2573</v>
      </c>
      <c r="H196" s="2" t="s">
        <v>2573</v>
      </c>
      <c r="I196" s="2" t="s">
        <v>2574</v>
      </c>
      <c r="J196" s="2" t="s">
        <v>127</v>
      </c>
      <c r="K196" s="2" t="s">
        <v>280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347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2525</v>
      </c>
      <c r="Y196" s="2" t="s">
        <v>2273</v>
      </c>
      <c r="Z196" s="4">
        <v>40</v>
      </c>
      <c r="AA196" s="4">
        <f>=ROUNDDOWN(6.66666666666667,0)</f>
      </c>
      <c r="AB196" s="5">
        <v>6</v>
      </c>
      <c r="AC196" s="2" t="s">
        <v>764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55</v>
      </c>
      <c r="AQ196" s="8">
        <v>1927.36</v>
      </c>
      <c r="AR196" s="4"/>
      <c r="AS196" s="8"/>
      <c r="AT196" s="7"/>
      <c r="AU196" s="7"/>
      <c r="AV196" s="4">
        <v>55</v>
      </c>
      <c r="AW196" s="8">
        <v>1927.36</v>
      </c>
      <c r="AX196" s="4"/>
      <c r="AY196" s="8"/>
      <c r="AZ196" s="7"/>
      <c r="BA196" s="7"/>
      <c r="BB196" s="7">
        <v>1</v>
      </c>
      <c r="BC196" s="4">
        <v>55</v>
      </c>
      <c r="BD196" s="8">
        <v>1927.36</v>
      </c>
      <c r="BE196" s="4"/>
      <c r="BF196" s="8"/>
      <c r="BG196" s="7"/>
      <c r="BH196" s="7"/>
      <c r="BI196" s="7">
        <v>1</v>
      </c>
      <c r="BJ196" s="4">
        <v>55</v>
      </c>
      <c r="BK196" s="8">
        <v>1927.36</v>
      </c>
      <c r="BL196" s="2" t="s">
        <v>2575</v>
      </c>
      <c r="BM196" s="7">
        <v>1</v>
      </c>
      <c r="BN196" s="7">
        <v>1</v>
      </c>
      <c r="BO196" s="4">
        <v>17</v>
      </c>
      <c r="BP196" s="8">
        <v>604.01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2528</v>
      </c>
      <c r="BY196" s="2" t="s">
        <v>143</v>
      </c>
      <c r="BZ196" s="2" t="s">
        <v>132</v>
      </c>
      <c r="CA196" s="4">
        <v>6</v>
      </c>
      <c r="CB196" s="8">
        <v>153.47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2529</v>
      </c>
      <c r="CJ196" s="2" t="s">
        <v>2530</v>
      </c>
      <c r="CK196" s="2" t="s">
        <v>143</v>
      </c>
      <c r="CL196" s="2" t="s">
        <v>132</v>
      </c>
      <c r="CM196" s="4">
        <v>8</v>
      </c>
      <c r="CN196" s="8">
        <v>298.08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1999</v>
      </c>
      <c r="CV196" s="2" t="s">
        <v>2548</v>
      </c>
      <c r="CW196" s="2" t="s">
        <v>143</v>
      </c>
      <c r="CX196" s="2" t="s">
        <v>132</v>
      </c>
      <c r="CY196" s="4">
        <v>5</v>
      </c>
      <c r="CZ196" s="8">
        <v>159.61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2273</v>
      </c>
      <c r="DH196" s="2" t="s">
        <v>889</v>
      </c>
      <c r="DI196" s="2" t="s">
        <v>143</v>
      </c>
      <c r="DJ196" s="2" t="s">
        <v>132</v>
      </c>
      <c r="DK196" s="4">
        <v>3</v>
      </c>
      <c r="DL196" s="8">
        <v>116.43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193</v>
      </c>
      <c r="DT196" s="2" t="s">
        <v>2576</v>
      </c>
      <c r="DU196" s="2" t="s">
        <v>143</v>
      </c>
      <c r="DV196" s="2" t="s">
        <v>132</v>
      </c>
      <c r="DW196" s="4">
        <v>2</v>
      </c>
      <c r="DX196" s="8">
        <v>78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325</v>
      </c>
      <c r="EF196" s="2" t="s">
        <v>2577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2533</v>
      </c>
      <c r="ER196" s="2" t="s">
        <v>2031</v>
      </c>
      <c r="ES196" s="2" t="s">
        <v>143</v>
      </c>
      <c r="ET196" s="2" t="s">
        <v>132</v>
      </c>
      <c r="EU196" s="4">
        <v>1</v>
      </c>
      <c r="EV196" s="8">
        <v>67.99</v>
      </c>
      <c r="EW196" s="4"/>
      <c r="EX196" s="8"/>
      <c r="EY196" s="7"/>
      <c r="EZ196" s="7"/>
      <c r="FA196" s="2" t="s">
        <v>141</v>
      </c>
      <c r="FB196" s="2" t="s">
        <v>129</v>
      </c>
      <c r="FC196" s="2" t="s">
        <v>2168</v>
      </c>
      <c r="FD196" s="2" t="s">
        <v>2031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175</v>
      </c>
      <c r="FN196" s="2" t="s">
        <v>129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900</v>
      </c>
      <c r="GB196" s="2" t="s">
        <v>2578</v>
      </c>
      <c r="GC196" s="2" t="s">
        <v>143</v>
      </c>
      <c r="GD196" s="2" t="s">
        <v>132</v>
      </c>
      <c r="GE196" s="4">
        <v>3</v>
      </c>
      <c r="GF196" s="8">
        <v>116.43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1312</v>
      </c>
      <c r="GN196" s="2" t="s">
        <v>2579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332</v>
      </c>
      <c r="GZ196" s="2" t="s">
        <v>171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2071</v>
      </c>
      <c r="HL196" s="2" t="s">
        <v>132</v>
      </c>
      <c r="HM196" s="2" t="s">
        <v>143</v>
      </c>
      <c r="HN196" s="2" t="s">
        <v>132</v>
      </c>
      <c r="HO196" s="4">
        <v>2</v>
      </c>
      <c r="HP196" s="8">
        <v>62.84</v>
      </c>
      <c r="HQ196" s="4"/>
      <c r="HR196" s="8"/>
      <c r="HS196" s="7"/>
      <c r="HT196" s="7"/>
      <c r="HU196" s="2" t="s">
        <v>141</v>
      </c>
      <c r="HV196" s="2" t="s">
        <v>129</v>
      </c>
      <c r="HW196" s="2" t="s">
        <v>335</v>
      </c>
      <c r="HX196" s="2" t="s">
        <v>1978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165</v>
      </c>
      <c r="IH196" s="2" t="s">
        <v>129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>
        <v>7</v>
      </c>
      <c r="IN196" s="8">
        <v>237.51</v>
      </c>
      <c r="IO196" s="4"/>
      <c r="IP196" s="8"/>
      <c r="IQ196" s="7"/>
      <c r="IR196" s="7"/>
      <c r="IS196" s="2" t="s">
        <v>141</v>
      </c>
      <c r="IT196" s="2" t="s">
        <v>129</v>
      </c>
      <c r="IU196" s="2" t="s">
        <v>489</v>
      </c>
      <c r="IV196" s="2" t="s">
        <v>1401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2536</v>
      </c>
      <c r="JT196" s="2" t="s">
        <v>609</v>
      </c>
      <c r="JU196" s="2" t="s">
        <v>143</v>
      </c>
      <c r="JV196" s="2" t="s">
        <v>132</v>
      </c>
      <c r="JW196" s="4">
        <v>1</v>
      </c>
      <c r="JX196" s="8">
        <v>32.99</v>
      </c>
      <c r="JY196" s="4"/>
      <c r="JZ196" s="8"/>
      <c r="KA196" s="7"/>
      <c r="KB196" s="7"/>
      <c r="KC196" s="2" t="s">
        <v>141</v>
      </c>
      <c r="KD196" s="2" t="s">
        <v>129</v>
      </c>
      <c r="KE196" s="2" t="s">
        <v>210</v>
      </c>
      <c r="KF196" s="2" t="s">
        <v>1344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175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173</v>
      </c>
      <c r="MM196" s="2" t="s">
        <v>1864</v>
      </c>
      <c r="MN196" s="2" t="s">
        <v>866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172</v>
      </c>
      <c r="OH196" s="2" t="s">
        <v>129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141</v>
      </c>
      <c r="QP196" s="2" t="s">
        <v>176</v>
      </c>
      <c r="QQ196" s="2" t="s">
        <v>193</v>
      </c>
      <c r="QR196" s="2" t="s">
        <v>1124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143</v>
      </c>
      <c r="RF196" s="2" t="s">
        <v>178</v>
      </c>
      <c r="RG196" s="4"/>
      <c r="RH196" s="8"/>
      <c r="RI196" s="4"/>
      <c r="RJ196" s="8"/>
      <c r="RK196" s="7"/>
      <c r="RL196" s="7"/>
      <c r="RM196" s="2" t="s">
        <v>141</v>
      </c>
      <c r="RN196" s="2" t="s">
        <v>176</v>
      </c>
      <c r="RO196" s="2" t="s">
        <v>2571</v>
      </c>
      <c r="RP196" s="2" t="s">
        <v>2540</v>
      </c>
      <c r="RQ196" s="2" t="s">
        <v>143</v>
      </c>
      <c r="RR196" s="2" t="s">
        <v>132</v>
      </c>
    </row>
    <row r="197">
      <c r="A197" s="2" t="s">
        <v>2580</v>
      </c>
      <c r="B197" s="2" t="s">
        <v>121</v>
      </c>
      <c r="C197" s="2" t="s">
        <v>2522</v>
      </c>
      <c r="D197" s="2" t="s">
        <v>958</v>
      </c>
      <c r="E197" s="2" t="s">
        <v>708</v>
      </c>
      <c r="F197" s="2" t="s">
        <v>2581</v>
      </c>
      <c r="G197" s="2" t="s">
        <v>2581</v>
      </c>
      <c r="H197" s="2" t="s">
        <v>2581</v>
      </c>
      <c r="I197" s="2" t="s">
        <v>2562</v>
      </c>
      <c r="J197" s="2" t="s">
        <v>127</v>
      </c>
      <c r="K197" s="2" t="s">
        <v>280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621</v>
      </c>
      <c r="Q197" s="2" t="s">
        <v>131</v>
      </c>
      <c r="R197" s="2" t="s">
        <v>132</v>
      </c>
      <c r="S197" s="2" t="s">
        <v>2582</v>
      </c>
      <c r="T197" s="2" t="s">
        <v>132</v>
      </c>
      <c r="U197" s="2" t="s">
        <v>395</v>
      </c>
      <c r="V197" s="2" t="s">
        <v>1019</v>
      </c>
      <c r="W197" s="2" t="s">
        <v>888</v>
      </c>
      <c r="X197" s="2" t="s">
        <v>2525</v>
      </c>
      <c r="Y197" s="2" t="s">
        <v>810</v>
      </c>
      <c r="Z197" s="4">
        <v>67</v>
      </c>
      <c r="AA197" s="4">
        <f>=ROUNDDOWN(15.952380952381,0)</f>
      </c>
      <c r="AB197" s="5">
        <v>4.2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49</v>
      </c>
      <c r="AQ197" s="8">
        <v>1055.04</v>
      </c>
      <c r="AR197" s="4"/>
      <c r="AS197" s="8"/>
      <c r="AT197" s="7"/>
      <c r="AU197" s="7"/>
      <c r="AV197" s="4">
        <v>49</v>
      </c>
      <c r="AW197" s="8">
        <v>1055.04</v>
      </c>
      <c r="AX197" s="4"/>
      <c r="AY197" s="8"/>
      <c r="AZ197" s="7"/>
      <c r="BA197" s="7"/>
      <c r="BB197" s="7">
        <v>1</v>
      </c>
      <c r="BC197" s="4">
        <v>49</v>
      </c>
      <c r="BD197" s="8">
        <v>1055.04</v>
      </c>
      <c r="BE197" s="4"/>
      <c r="BF197" s="8"/>
      <c r="BG197" s="7"/>
      <c r="BH197" s="7"/>
      <c r="BI197" s="7">
        <v>1</v>
      </c>
      <c r="BJ197" s="4">
        <v>49</v>
      </c>
      <c r="BK197" s="8">
        <v>1055.04</v>
      </c>
      <c r="BL197" s="2" t="s">
        <v>2583</v>
      </c>
      <c r="BM197" s="7">
        <v>1</v>
      </c>
      <c r="BN197" s="7">
        <v>1</v>
      </c>
      <c r="BO197" s="4">
        <v>10</v>
      </c>
      <c r="BP197" s="8">
        <v>192.36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1849</v>
      </c>
      <c r="BY197" s="2" t="s">
        <v>143</v>
      </c>
      <c r="BZ197" s="2" t="s">
        <v>132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188</v>
      </c>
      <c r="CJ197" s="2" t="s">
        <v>541</v>
      </c>
      <c r="CK197" s="2" t="s">
        <v>143</v>
      </c>
      <c r="CL197" s="2" t="s">
        <v>132</v>
      </c>
      <c r="CM197" s="4">
        <v>3</v>
      </c>
      <c r="CN197" s="8">
        <v>56.7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1999</v>
      </c>
      <c r="CV197" s="2" t="s">
        <v>935</v>
      </c>
      <c r="CW197" s="2" t="s">
        <v>143</v>
      </c>
      <c r="CX197" s="2" t="s">
        <v>132</v>
      </c>
      <c r="CY197" s="4">
        <v>6</v>
      </c>
      <c r="CZ197" s="8">
        <v>138.24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810</v>
      </c>
      <c r="DH197" s="2" t="s">
        <v>324</v>
      </c>
      <c r="DI197" s="2" t="s">
        <v>143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141</v>
      </c>
      <c r="DR197" s="2" t="s">
        <v>176</v>
      </c>
      <c r="DS197" s="2" t="s">
        <v>193</v>
      </c>
      <c r="DT197" s="2" t="s">
        <v>1235</v>
      </c>
      <c r="DU197" s="2" t="s">
        <v>143</v>
      </c>
      <c r="DV197" s="2" t="s">
        <v>132</v>
      </c>
      <c r="DW197" s="4">
        <v>15</v>
      </c>
      <c r="DX197" s="8">
        <v>351.9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440</v>
      </c>
      <c r="EF197" s="2" t="s">
        <v>443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2039</v>
      </c>
      <c r="ER197" s="2" t="s">
        <v>2584</v>
      </c>
      <c r="ES197" s="2" t="s">
        <v>143</v>
      </c>
      <c r="ET197" s="2" t="s">
        <v>132</v>
      </c>
      <c r="EU197" s="4">
        <v>3</v>
      </c>
      <c r="EV197" s="8">
        <v>119.97</v>
      </c>
      <c r="EW197" s="4"/>
      <c r="EX197" s="8"/>
      <c r="EY197" s="7"/>
      <c r="EZ197" s="7"/>
      <c r="FA197" s="2" t="s">
        <v>141</v>
      </c>
      <c r="FB197" s="2" t="s">
        <v>129</v>
      </c>
      <c r="FC197" s="2" t="s">
        <v>2568</v>
      </c>
      <c r="FD197" s="2" t="s">
        <v>2182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164</v>
      </c>
      <c r="FN197" s="2" t="s">
        <v>129</v>
      </c>
      <c r="FO197" s="2" t="s">
        <v>132</v>
      </c>
      <c r="FP197" s="2" t="s">
        <v>132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141</v>
      </c>
      <c r="FZ197" s="2" t="s">
        <v>129</v>
      </c>
      <c r="GA197" s="2" t="s">
        <v>498</v>
      </c>
      <c r="GB197" s="2" t="s">
        <v>239</v>
      </c>
      <c r="GC197" s="2" t="s">
        <v>143</v>
      </c>
      <c r="GD197" s="2" t="s">
        <v>132</v>
      </c>
      <c r="GE197" s="4">
        <v>4</v>
      </c>
      <c r="GF197" s="8">
        <v>82.6</v>
      </c>
      <c r="GG197" s="4"/>
      <c r="GH197" s="8"/>
      <c r="GI197" s="7"/>
      <c r="GJ197" s="7"/>
      <c r="GK197" s="2" t="s">
        <v>141</v>
      </c>
      <c r="GL197" s="2" t="s">
        <v>129</v>
      </c>
      <c r="GM197" s="2" t="s">
        <v>1312</v>
      </c>
      <c r="GN197" s="2" t="s">
        <v>2585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141</v>
      </c>
      <c r="GX197" s="2" t="s">
        <v>129</v>
      </c>
      <c r="GY197" s="2" t="s">
        <v>162</v>
      </c>
      <c r="GZ197" s="2" t="s">
        <v>132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2546</v>
      </c>
      <c r="HL197" s="2" t="s">
        <v>849</v>
      </c>
      <c r="HM197" s="2" t="s">
        <v>143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335</v>
      </c>
      <c r="HX197" s="2" t="s">
        <v>132</v>
      </c>
      <c r="HY197" s="2" t="s">
        <v>143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165</v>
      </c>
      <c r="IH197" s="2" t="s">
        <v>129</v>
      </c>
      <c r="II197" s="2" t="s">
        <v>132</v>
      </c>
      <c r="IJ197" s="2" t="s">
        <v>132</v>
      </c>
      <c r="IK197" s="2" t="s">
        <v>143</v>
      </c>
      <c r="IL197" s="2" t="s">
        <v>132</v>
      </c>
      <c r="IM197" s="4">
        <v>4</v>
      </c>
      <c r="IN197" s="8">
        <v>72.2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489</v>
      </c>
      <c r="IV197" s="2" t="s">
        <v>894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2536</v>
      </c>
      <c r="JT197" s="2" t="s">
        <v>132</v>
      </c>
      <c r="JU197" s="2" t="s">
        <v>143</v>
      </c>
      <c r="JV197" s="2" t="s">
        <v>132</v>
      </c>
      <c r="JW197" s="4">
        <v>1</v>
      </c>
      <c r="JX197" s="8">
        <v>17.55</v>
      </c>
      <c r="JY197" s="4"/>
      <c r="JZ197" s="8"/>
      <c r="KA197" s="7"/>
      <c r="KB197" s="7"/>
      <c r="KC197" s="2" t="s">
        <v>141</v>
      </c>
      <c r="KD197" s="2" t="s">
        <v>129</v>
      </c>
      <c r="KE197" s="2" t="s">
        <v>236</v>
      </c>
      <c r="KF197" s="2" t="s">
        <v>850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172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173</v>
      </c>
      <c r="MM197" s="2" t="s">
        <v>302</v>
      </c>
      <c r="MN197" s="2" t="s">
        <v>494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129</v>
      </c>
      <c r="MY197" s="2" t="s">
        <v>132</v>
      </c>
      <c r="MZ197" s="2" t="s">
        <v>132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176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176</v>
      </c>
      <c r="QQ197" s="2" t="s">
        <v>193</v>
      </c>
      <c r="QR197" s="2" t="s">
        <v>1401</v>
      </c>
      <c r="QS197" s="2" t="s">
        <v>143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178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176</v>
      </c>
      <c r="RO197" s="2" t="s">
        <v>2571</v>
      </c>
      <c r="RP197" s="2" t="s">
        <v>583</v>
      </c>
      <c r="RQ197" s="2" t="s">
        <v>143</v>
      </c>
      <c r="RR197" s="2" t="s">
        <v>132</v>
      </c>
    </row>
    <row r="198">
      <c r="A198" s="2" t="s">
        <v>2586</v>
      </c>
      <c r="B198" s="2" t="s">
        <v>121</v>
      </c>
      <c r="C198" s="2" t="s">
        <v>2522</v>
      </c>
      <c r="D198" s="2" t="s">
        <v>958</v>
      </c>
      <c r="E198" s="2" t="s">
        <v>708</v>
      </c>
      <c r="F198" s="2" t="s">
        <v>2587</v>
      </c>
      <c r="G198" s="2" t="s">
        <v>2587</v>
      </c>
      <c r="H198" s="2" t="s">
        <v>2587</v>
      </c>
      <c r="I198" s="2" t="s">
        <v>2562</v>
      </c>
      <c r="J198" s="2" t="s">
        <v>127</v>
      </c>
      <c r="K198" s="2" t="s">
        <v>280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621</v>
      </c>
      <c r="Q198" s="2" t="s">
        <v>131</v>
      </c>
      <c r="R198" s="2" t="s">
        <v>132</v>
      </c>
      <c r="S198" s="2" t="s">
        <v>2588</v>
      </c>
      <c r="T198" s="2" t="s">
        <v>132</v>
      </c>
      <c r="U198" s="2" t="s">
        <v>395</v>
      </c>
      <c r="V198" s="2" t="s">
        <v>1019</v>
      </c>
      <c r="W198" s="2" t="s">
        <v>888</v>
      </c>
      <c r="X198" s="2" t="s">
        <v>2525</v>
      </c>
      <c r="Y198" s="2" t="s">
        <v>810</v>
      </c>
      <c r="Z198" s="4">
        <v>57</v>
      </c>
      <c r="AA198" s="4">
        <f>=ROUNDDOWN(21.1111111111111,0)</f>
      </c>
      <c r="AB198" s="5">
        <v>2.7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12</v>
      </c>
      <c r="AQ198" s="8">
        <v>383.27</v>
      </c>
      <c r="AR198" s="4"/>
      <c r="AS198" s="8"/>
      <c r="AT198" s="7"/>
      <c r="AU198" s="7"/>
      <c r="AV198" s="4">
        <v>12</v>
      </c>
      <c r="AW198" s="8">
        <v>383.27</v>
      </c>
      <c r="AX198" s="4"/>
      <c r="AY198" s="8"/>
      <c r="AZ198" s="7"/>
      <c r="BA198" s="7"/>
      <c r="BB198" s="7">
        <v>1</v>
      </c>
      <c r="BC198" s="4">
        <v>12</v>
      </c>
      <c r="BD198" s="8">
        <v>383.27</v>
      </c>
      <c r="BE198" s="4"/>
      <c r="BF198" s="8"/>
      <c r="BG198" s="7"/>
      <c r="BH198" s="7"/>
      <c r="BI198" s="7">
        <v>1</v>
      </c>
      <c r="BJ198" s="4">
        <v>12</v>
      </c>
      <c r="BK198" s="8">
        <v>383.27</v>
      </c>
      <c r="BL198" s="2" t="s">
        <v>2589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2590</v>
      </c>
      <c r="BX198" s="2" t="s">
        <v>214</v>
      </c>
      <c r="BY198" s="2" t="s">
        <v>143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810</v>
      </c>
      <c r="CJ198" s="2" t="s">
        <v>196</v>
      </c>
      <c r="CK198" s="2" t="s">
        <v>143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141</v>
      </c>
      <c r="CT198" s="2" t="s">
        <v>129</v>
      </c>
      <c r="CU198" s="2" t="s">
        <v>1999</v>
      </c>
      <c r="CV198" s="2" t="s">
        <v>1576</v>
      </c>
      <c r="CW198" s="2" t="s">
        <v>143</v>
      </c>
      <c r="CX198" s="2" t="s">
        <v>132</v>
      </c>
      <c r="CY198" s="4">
        <v>8</v>
      </c>
      <c r="CZ198" s="8">
        <v>253.57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810</v>
      </c>
      <c r="DH198" s="2" t="s">
        <v>198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176</v>
      </c>
      <c r="DS198" s="2" t="s">
        <v>193</v>
      </c>
      <c r="DT198" s="2" t="s">
        <v>194</v>
      </c>
      <c r="DU198" s="2" t="s">
        <v>143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325</v>
      </c>
      <c r="EF198" s="2" t="s">
        <v>493</v>
      </c>
      <c r="EG198" s="2" t="s">
        <v>143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141</v>
      </c>
      <c r="EP198" s="2" t="s">
        <v>129</v>
      </c>
      <c r="EQ198" s="2" t="s">
        <v>2039</v>
      </c>
      <c r="ER198" s="2" t="s">
        <v>2031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810</v>
      </c>
      <c r="FD198" s="2" t="s">
        <v>1329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164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32.05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498</v>
      </c>
      <c r="GB198" s="2" t="s">
        <v>2591</v>
      </c>
      <c r="GC198" s="2" t="s">
        <v>143</v>
      </c>
      <c r="GD198" s="2" t="s">
        <v>132</v>
      </c>
      <c r="GE198" s="4">
        <v>1</v>
      </c>
      <c r="GF198" s="8">
        <v>35.53</v>
      </c>
      <c r="GG198" s="4"/>
      <c r="GH198" s="8"/>
      <c r="GI198" s="7"/>
      <c r="GJ198" s="7"/>
      <c r="GK198" s="2" t="s">
        <v>141</v>
      </c>
      <c r="GL198" s="2" t="s">
        <v>129</v>
      </c>
      <c r="GM198" s="2" t="s">
        <v>1312</v>
      </c>
      <c r="GN198" s="2" t="s">
        <v>2592</v>
      </c>
      <c r="GO198" s="2" t="s">
        <v>143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141</v>
      </c>
      <c r="GX198" s="2" t="s">
        <v>129</v>
      </c>
      <c r="GY198" s="2" t="s">
        <v>162</v>
      </c>
      <c r="GZ198" s="2" t="s">
        <v>132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141</v>
      </c>
      <c r="HJ198" s="2" t="s">
        <v>129</v>
      </c>
      <c r="HK198" s="2" t="s">
        <v>2071</v>
      </c>
      <c r="HL198" s="2" t="s">
        <v>132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335</v>
      </c>
      <c r="HX198" s="2" t="s">
        <v>205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165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>
        <v>2</v>
      </c>
      <c r="IN198" s="8">
        <v>62.12</v>
      </c>
      <c r="IO198" s="4"/>
      <c r="IP198" s="8"/>
      <c r="IQ198" s="7"/>
      <c r="IR198" s="7"/>
      <c r="IS198" s="2" t="s">
        <v>141</v>
      </c>
      <c r="IT198" s="2" t="s">
        <v>129</v>
      </c>
      <c r="IU198" s="2" t="s">
        <v>489</v>
      </c>
      <c r="IV198" s="2" t="s">
        <v>597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2536</v>
      </c>
      <c r="JT198" s="2" t="s">
        <v>1239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236</v>
      </c>
      <c r="KF198" s="2" t="s">
        <v>2054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172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173</v>
      </c>
      <c r="MM198" s="2" t="s">
        <v>302</v>
      </c>
      <c r="MN198" s="2" t="s">
        <v>214</v>
      </c>
      <c r="MO198" s="2" t="s">
        <v>143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172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176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143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176</v>
      </c>
      <c r="QQ198" s="2" t="s">
        <v>193</v>
      </c>
      <c r="QR198" s="2" t="s">
        <v>1401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176</v>
      </c>
      <c r="RO198" s="2" t="s">
        <v>2571</v>
      </c>
      <c r="RP198" s="2" t="s">
        <v>583</v>
      </c>
      <c r="RQ198" s="2" t="s">
        <v>143</v>
      </c>
      <c r="RR198" s="2" t="s">
        <v>132</v>
      </c>
    </row>
    <row r="199">
      <c r="A199" s="2" t="s">
        <v>2593</v>
      </c>
      <c r="B199" s="2" t="s">
        <v>121</v>
      </c>
      <c r="C199" s="2" t="s">
        <v>2522</v>
      </c>
      <c r="D199" s="2" t="s">
        <v>958</v>
      </c>
      <c r="E199" s="2" t="s">
        <v>708</v>
      </c>
      <c r="F199" s="2" t="s">
        <v>2594</v>
      </c>
      <c r="G199" s="2" t="s">
        <v>2594</v>
      </c>
      <c r="H199" s="2" t="s">
        <v>2594</v>
      </c>
      <c r="I199" s="2" t="s">
        <v>2595</v>
      </c>
      <c r="J199" s="2" t="s">
        <v>127</v>
      </c>
      <c r="K199" s="2" t="s">
        <v>482</v>
      </c>
      <c r="L199" s="3">
        <v>65.14</v>
      </c>
      <c r="M199" s="3">
        <v>68.4</v>
      </c>
      <c r="N199" s="3">
        <v>139.99</v>
      </c>
      <c r="O199" s="2" t="s">
        <v>657</v>
      </c>
      <c r="P199" s="2" t="s">
        <v>621</v>
      </c>
      <c r="Q199" s="2" t="s">
        <v>131</v>
      </c>
      <c r="R199" s="2" t="s">
        <v>132</v>
      </c>
      <c r="S199" s="2" t="s">
        <v>2596</v>
      </c>
      <c r="T199" s="2" t="s">
        <v>132</v>
      </c>
      <c r="U199" s="2" t="s">
        <v>395</v>
      </c>
      <c r="V199" s="2" t="s">
        <v>846</v>
      </c>
      <c r="W199" s="2" t="s">
        <v>245</v>
      </c>
      <c r="X199" s="2" t="s">
        <v>2553</v>
      </c>
      <c r="Y199" s="2" t="s">
        <v>2597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141</v>
      </c>
      <c r="BV199" s="2" t="s">
        <v>176</v>
      </c>
      <c r="BW199" s="2" t="s">
        <v>132</v>
      </c>
      <c r="BX199" s="2" t="s">
        <v>1380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141</v>
      </c>
      <c r="CH199" s="2" t="s">
        <v>176</v>
      </c>
      <c r="CI199" s="2" t="s">
        <v>457</v>
      </c>
      <c r="CJ199" s="2" t="s">
        <v>592</v>
      </c>
      <c r="CK199" s="2" t="s">
        <v>143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141</v>
      </c>
      <c r="CT199" s="2" t="s">
        <v>176</v>
      </c>
      <c r="CU199" s="2" t="s">
        <v>132</v>
      </c>
      <c r="CV199" s="2" t="s">
        <v>132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176</v>
      </c>
      <c r="DG199" s="2" t="s">
        <v>2371</v>
      </c>
      <c r="DH199" s="2" t="s">
        <v>272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141</v>
      </c>
      <c r="DR199" s="2" t="s">
        <v>176</v>
      </c>
      <c r="DS199" s="2" t="s">
        <v>419</v>
      </c>
      <c r="DT199" s="2" t="s">
        <v>221</v>
      </c>
      <c r="DU199" s="2" t="s">
        <v>143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176</v>
      </c>
      <c r="EE199" s="2" t="s">
        <v>258</v>
      </c>
      <c r="EF199" s="2" t="s">
        <v>1977</v>
      </c>
      <c r="EG199" s="2" t="s">
        <v>143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141</v>
      </c>
      <c r="EP199" s="2" t="s">
        <v>176</v>
      </c>
      <c r="EQ199" s="2" t="s">
        <v>516</v>
      </c>
      <c r="ER199" s="2" t="s">
        <v>451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419</v>
      </c>
      <c r="FD199" s="2" t="s">
        <v>2598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176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176</v>
      </c>
      <c r="GA199" s="2" t="s">
        <v>158</v>
      </c>
      <c r="GB199" s="2" t="s">
        <v>468</v>
      </c>
      <c r="GC199" s="2" t="s">
        <v>143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165</v>
      </c>
      <c r="GL199" s="2" t="s">
        <v>176</v>
      </c>
      <c r="GM199" s="2" t="s">
        <v>132</v>
      </c>
      <c r="GN199" s="2" t="s">
        <v>132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172</v>
      </c>
      <c r="GX199" s="2" t="s">
        <v>176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172</v>
      </c>
      <c r="HJ199" s="2" t="s">
        <v>176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172</v>
      </c>
      <c r="HV199" s="2" t="s">
        <v>176</v>
      </c>
      <c r="HW199" s="2" t="s">
        <v>132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172</v>
      </c>
      <c r="IH199" s="2" t="s">
        <v>176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176</v>
      </c>
      <c r="IU199" s="2" t="s">
        <v>364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176</v>
      </c>
      <c r="JS199" s="2" t="s">
        <v>477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175</v>
      </c>
      <c r="KD199" s="2" t="s">
        <v>176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172</v>
      </c>
      <c r="KP199" s="2" t="s">
        <v>176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176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176</v>
      </c>
      <c r="MM199" s="2" t="s">
        <v>272</v>
      </c>
      <c r="MN199" s="2" t="s">
        <v>2292</v>
      </c>
      <c r="MO199" s="2" t="s">
        <v>143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176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176</v>
      </c>
      <c r="OI199" s="2" t="s">
        <v>132</v>
      </c>
      <c r="OJ199" s="2" t="s">
        <v>132</v>
      </c>
      <c r="OK199" s="2" t="s">
        <v>143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176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143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172</v>
      </c>
      <c r="QP199" s="2" t="s">
        <v>176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143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172</v>
      </c>
      <c r="RN199" s="2" t="s">
        <v>176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2599</v>
      </c>
      <c r="B200" s="2" t="s">
        <v>121</v>
      </c>
      <c r="C200" s="2" t="s">
        <v>2522</v>
      </c>
      <c r="D200" s="2" t="s">
        <v>2150</v>
      </c>
      <c r="E200" s="2" t="s">
        <v>2191</v>
      </c>
      <c r="F200" s="2" t="s">
        <v>2600</v>
      </c>
      <c r="G200" s="2" t="s">
        <v>2600</v>
      </c>
      <c r="H200" s="2" t="s">
        <v>2600</v>
      </c>
      <c r="I200" s="2" t="s">
        <v>2601</v>
      </c>
      <c r="J200" s="2" t="s">
        <v>127</v>
      </c>
      <c r="K200" s="2" t="s">
        <v>945</v>
      </c>
      <c r="L200" s="3">
        <v>62.26</v>
      </c>
      <c r="M200" s="3">
        <v>65.37</v>
      </c>
      <c r="N200" s="3">
        <v>130.04</v>
      </c>
      <c r="O200" s="2" t="s">
        <v>129</v>
      </c>
      <c r="P200" s="2" t="s">
        <v>130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395</v>
      </c>
      <c r="V200" s="2" t="s">
        <v>2187</v>
      </c>
      <c r="W200" s="2" t="s">
        <v>136</v>
      </c>
      <c r="X200" s="2" t="s">
        <v>2553</v>
      </c>
      <c r="Y200" s="2" t="s">
        <v>569</v>
      </c>
      <c r="Z200" s="4">
        <v>330</v>
      </c>
      <c r="AA200" s="4">
        <f>=ROUNDDOWN(16.5,0)</f>
      </c>
      <c r="AB200" s="5">
        <v>20</v>
      </c>
      <c r="AC200" s="2" t="s">
        <v>248</v>
      </c>
      <c r="AD200" s="4">
        <v>220</v>
      </c>
      <c r="AE200" s="4">
        <v>220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239</v>
      </c>
      <c r="AQ200" s="8">
        <v>17716.94</v>
      </c>
      <c r="AR200" s="4"/>
      <c r="AS200" s="8"/>
      <c r="AT200" s="7"/>
      <c r="AU200" s="7"/>
      <c r="AV200" s="4">
        <v>239</v>
      </c>
      <c r="AW200" s="8">
        <v>17716.94</v>
      </c>
      <c r="AX200" s="4"/>
      <c r="AY200" s="8"/>
      <c r="AZ200" s="7"/>
      <c r="BA200" s="7"/>
      <c r="BB200" s="7">
        <v>1</v>
      </c>
      <c r="BC200" s="4">
        <v>239</v>
      </c>
      <c r="BD200" s="8">
        <v>17716.94</v>
      </c>
      <c r="BE200" s="4"/>
      <c r="BF200" s="8"/>
      <c r="BG200" s="7"/>
      <c r="BH200" s="7"/>
      <c r="BI200" s="7">
        <v>1</v>
      </c>
      <c r="BJ200" s="4">
        <v>239</v>
      </c>
      <c r="BK200" s="8">
        <v>17716.94</v>
      </c>
      <c r="BL200" s="2" t="s">
        <v>2602</v>
      </c>
      <c r="BM200" s="7">
        <v>1</v>
      </c>
      <c r="BN200" s="7">
        <v>1</v>
      </c>
      <c r="BO200" s="4">
        <v>129</v>
      </c>
      <c r="BP200" s="8">
        <v>10039.81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2603</v>
      </c>
      <c r="BY200" s="2" t="s">
        <v>143</v>
      </c>
      <c r="BZ200" s="2" t="s">
        <v>132</v>
      </c>
      <c r="CA200" s="4">
        <v>54</v>
      </c>
      <c r="CB200" s="8">
        <v>3152.67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569</v>
      </c>
      <c r="CJ200" s="2" t="s">
        <v>687</v>
      </c>
      <c r="CK200" s="2" t="s">
        <v>143</v>
      </c>
      <c r="CL200" s="2" t="s">
        <v>132</v>
      </c>
      <c r="CM200" s="4">
        <v>4</v>
      </c>
      <c r="CN200" s="8">
        <v>344.56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1946</v>
      </c>
      <c r="CV200" s="2" t="s">
        <v>664</v>
      </c>
      <c r="CW200" s="2" t="s">
        <v>143</v>
      </c>
      <c r="CX200" s="2" t="s">
        <v>132</v>
      </c>
      <c r="CY200" s="4">
        <v>5</v>
      </c>
      <c r="CZ200" s="8">
        <v>475.05</v>
      </c>
      <c r="DA200" s="4"/>
      <c r="DB200" s="8"/>
      <c r="DC200" s="7"/>
      <c r="DD200" s="7"/>
      <c r="DE200" s="2" t="s">
        <v>141</v>
      </c>
      <c r="DF200" s="2" t="s">
        <v>129</v>
      </c>
      <c r="DG200" s="2" t="s">
        <v>2604</v>
      </c>
      <c r="DH200" s="2" t="s">
        <v>569</v>
      </c>
      <c r="DI200" s="2" t="s">
        <v>143</v>
      </c>
      <c r="DJ200" s="2" t="s">
        <v>132</v>
      </c>
      <c r="DK200" s="4">
        <v>7</v>
      </c>
      <c r="DL200" s="8">
        <v>557.55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1363</v>
      </c>
      <c r="DT200" s="2" t="s">
        <v>2605</v>
      </c>
      <c r="DU200" s="2" t="s">
        <v>143</v>
      </c>
      <c r="DV200" s="2" t="s">
        <v>132</v>
      </c>
      <c r="DW200" s="4">
        <v>12</v>
      </c>
      <c r="DX200" s="8">
        <v>1015.2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400</v>
      </c>
      <c r="EF200" s="2" t="s">
        <v>636</v>
      </c>
      <c r="EG200" s="2" t="s">
        <v>143</v>
      </c>
      <c r="EH200" s="2" t="s">
        <v>132</v>
      </c>
      <c r="EI200" s="4">
        <v>5</v>
      </c>
      <c r="EJ200" s="8">
        <v>428.85</v>
      </c>
      <c r="EK200" s="4"/>
      <c r="EL200" s="8"/>
      <c r="EM200" s="7"/>
      <c r="EN200" s="7"/>
      <c r="EO200" s="2" t="s">
        <v>141</v>
      </c>
      <c r="EP200" s="2" t="s">
        <v>129</v>
      </c>
      <c r="EQ200" s="2" t="s">
        <v>569</v>
      </c>
      <c r="ER200" s="2" t="s">
        <v>527</v>
      </c>
      <c r="ES200" s="2" t="s">
        <v>143</v>
      </c>
      <c r="ET200" s="2" t="s">
        <v>132</v>
      </c>
      <c r="EU200" s="4">
        <v>1</v>
      </c>
      <c r="EV200" s="8">
        <v>99.99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569</v>
      </c>
      <c r="FD200" s="2" t="s">
        <v>2606</v>
      </c>
      <c r="FE200" s="2" t="s">
        <v>143</v>
      </c>
      <c r="FF200" s="2" t="s">
        <v>132</v>
      </c>
      <c r="FG200" s="4">
        <v>4</v>
      </c>
      <c r="FH200" s="8">
        <v>282.44</v>
      </c>
      <c r="FI200" s="4"/>
      <c r="FJ200" s="8"/>
      <c r="FK200" s="7"/>
      <c r="FL200" s="7"/>
      <c r="FM200" s="2" t="s">
        <v>141</v>
      </c>
      <c r="FN200" s="2" t="s">
        <v>129</v>
      </c>
      <c r="FO200" s="2" t="s">
        <v>1359</v>
      </c>
      <c r="FP200" s="2" t="s">
        <v>1360</v>
      </c>
      <c r="FQ200" s="2" t="s">
        <v>143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141</v>
      </c>
      <c r="FZ200" s="2" t="s">
        <v>129</v>
      </c>
      <c r="GA200" s="2" t="s">
        <v>138</v>
      </c>
      <c r="GB200" s="2" t="s">
        <v>153</v>
      </c>
      <c r="GC200" s="2" t="s">
        <v>143</v>
      </c>
      <c r="GD200" s="2" t="s">
        <v>132</v>
      </c>
      <c r="GE200" s="4">
        <v>2</v>
      </c>
      <c r="GF200" s="8">
        <v>161.52</v>
      </c>
      <c r="GG200" s="4"/>
      <c r="GH200" s="8"/>
      <c r="GI200" s="7"/>
      <c r="GJ200" s="7"/>
      <c r="GK200" s="2" t="s">
        <v>141</v>
      </c>
      <c r="GL200" s="2" t="s">
        <v>129</v>
      </c>
      <c r="GM200" s="2" t="s">
        <v>1946</v>
      </c>
      <c r="GN200" s="2" t="s">
        <v>2607</v>
      </c>
      <c r="GO200" s="2" t="s">
        <v>143</v>
      </c>
      <c r="GP200" s="2" t="s">
        <v>132</v>
      </c>
      <c r="GQ200" s="4">
        <v>2</v>
      </c>
      <c r="GR200" s="8">
        <v>130.76</v>
      </c>
      <c r="GS200" s="4"/>
      <c r="GT200" s="8"/>
      <c r="GU200" s="7"/>
      <c r="GV200" s="7"/>
      <c r="GW200" s="2" t="s">
        <v>141</v>
      </c>
      <c r="GX200" s="2" t="s">
        <v>129</v>
      </c>
      <c r="GY200" s="2" t="s">
        <v>332</v>
      </c>
      <c r="GZ200" s="2" t="s">
        <v>361</v>
      </c>
      <c r="HA200" s="2" t="s">
        <v>143</v>
      </c>
      <c r="HB200" s="2" t="s">
        <v>132</v>
      </c>
      <c r="HC200" s="4">
        <v>1</v>
      </c>
      <c r="HD200" s="8">
        <v>70.61</v>
      </c>
      <c r="HE200" s="4"/>
      <c r="HF200" s="8"/>
      <c r="HG200" s="7"/>
      <c r="HH200" s="7"/>
      <c r="HI200" s="2" t="s">
        <v>141</v>
      </c>
      <c r="HJ200" s="2" t="s">
        <v>129</v>
      </c>
      <c r="HK200" s="2" t="s">
        <v>938</v>
      </c>
      <c r="HL200" s="2" t="s">
        <v>2608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2570</v>
      </c>
      <c r="HX200" s="2" t="s">
        <v>1032</v>
      </c>
      <c r="HY200" s="2" t="s">
        <v>143</v>
      </c>
      <c r="HZ200" s="2" t="s">
        <v>132</v>
      </c>
      <c r="IA200" s="4">
        <v>3</v>
      </c>
      <c r="IB200" s="8">
        <v>253.8</v>
      </c>
      <c r="IC200" s="4"/>
      <c r="ID200" s="8"/>
      <c r="IE200" s="7"/>
      <c r="IF200" s="7"/>
      <c r="IG200" s="2" t="s">
        <v>141</v>
      </c>
      <c r="IH200" s="2" t="s">
        <v>129</v>
      </c>
      <c r="II200" s="2" t="s">
        <v>1482</v>
      </c>
      <c r="IJ200" s="2" t="s">
        <v>2609</v>
      </c>
      <c r="IK200" s="2" t="s">
        <v>143</v>
      </c>
      <c r="IL200" s="2" t="s">
        <v>132</v>
      </c>
      <c r="IM200" s="4">
        <v>8</v>
      </c>
      <c r="IN200" s="8">
        <v>564.88</v>
      </c>
      <c r="IO200" s="4"/>
      <c r="IP200" s="8"/>
      <c r="IQ200" s="7"/>
      <c r="IR200" s="7"/>
      <c r="IS200" s="2" t="s">
        <v>141</v>
      </c>
      <c r="IT200" s="2" t="s">
        <v>129</v>
      </c>
      <c r="IU200" s="2" t="s">
        <v>1363</v>
      </c>
      <c r="IV200" s="2" t="s">
        <v>2610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>
        <v>1</v>
      </c>
      <c r="JL200" s="8">
        <v>70.61</v>
      </c>
      <c r="JM200" s="4"/>
      <c r="JN200" s="8"/>
      <c r="JO200" s="7"/>
      <c r="JP200" s="7"/>
      <c r="JQ200" s="2" t="s">
        <v>141</v>
      </c>
      <c r="JR200" s="2" t="s">
        <v>129</v>
      </c>
      <c r="JS200" s="2" t="s">
        <v>1030</v>
      </c>
      <c r="JT200" s="2" t="s">
        <v>2611</v>
      </c>
      <c r="JU200" s="2" t="s">
        <v>143</v>
      </c>
      <c r="JV200" s="2" t="s">
        <v>132</v>
      </c>
      <c r="JW200" s="4">
        <v>1</v>
      </c>
      <c r="JX200" s="8">
        <v>68.64</v>
      </c>
      <c r="JY200" s="4"/>
      <c r="JZ200" s="8"/>
      <c r="KA200" s="7"/>
      <c r="KB200" s="7"/>
      <c r="KC200" s="2" t="s">
        <v>141</v>
      </c>
      <c r="KD200" s="2" t="s">
        <v>129</v>
      </c>
      <c r="KE200" s="2" t="s">
        <v>502</v>
      </c>
      <c r="KF200" s="2" t="s">
        <v>748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172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164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173</v>
      </c>
      <c r="MM200" s="2" t="s">
        <v>2612</v>
      </c>
      <c r="MN200" s="2" t="s">
        <v>1329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172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172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176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164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172</v>
      </c>
      <c r="QP200" s="2" t="s">
        <v>176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178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176</v>
      </c>
      <c r="RO200" s="2" t="s">
        <v>1363</v>
      </c>
      <c r="RP200" s="2" t="s">
        <v>2613</v>
      </c>
      <c r="RQ200" s="2" t="s">
        <v>143</v>
      </c>
      <c r="RR200" s="2" t="s">
        <v>132</v>
      </c>
    </row>
    <row r="201">
      <c r="A201" s="2" t="s">
        <v>2614</v>
      </c>
      <c r="B201" s="2" t="s">
        <v>121</v>
      </c>
      <c r="C201" s="2" t="s">
        <v>2522</v>
      </c>
      <c r="D201" s="2" t="s">
        <v>2150</v>
      </c>
      <c r="E201" s="2" t="s">
        <v>2191</v>
      </c>
      <c r="F201" s="2" t="s">
        <v>2615</v>
      </c>
      <c r="G201" s="2" t="s">
        <v>2615</v>
      </c>
      <c r="H201" s="2" t="s">
        <v>2615</v>
      </c>
      <c r="I201" s="2" t="s">
        <v>2616</v>
      </c>
      <c r="J201" s="2" t="s">
        <v>127</v>
      </c>
      <c r="K201" s="2" t="s">
        <v>1189</v>
      </c>
      <c r="L201" s="3">
        <v>123.21</v>
      </c>
      <c r="M201" s="3">
        <v>129.37</v>
      </c>
      <c r="N201" s="3">
        <v>225.24</v>
      </c>
      <c r="O201" s="2" t="s">
        <v>129</v>
      </c>
      <c r="P201" s="2" t="s">
        <v>347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395</v>
      </c>
      <c r="V201" s="2" t="s">
        <v>2187</v>
      </c>
      <c r="W201" s="2" t="s">
        <v>136</v>
      </c>
      <c r="X201" s="2" t="s">
        <v>2553</v>
      </c>
      <c r="Y201" s="2" t="s">
        <v>2617</v>
      </c>
      <c r="Z201" s="4">
        <v>130</v>
      </c>
      <c r="AA201" s="4">
        <f>=ROUNDDOWN(28.8888888888889,0)</f>
      </c>
      <c r="AB201" s="5">
        <v>4.5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27</v>
      </c>
      <c r="AQ201" s="8">
        <v>3300.65</v>
      </c>
      <c r="AR201" s="4"/>
      <c r="AS201" s="8"/>
      <c r="AT201" s="7"/>
      <c r="AU201" s="7"/>
      <c r="AV201" s="4">
        <v>27</v>
      </c>
      <c r="AW201" s="8">
        <v>3300.65</v>
      </c>
      <c r="AX201" s="4"/>
      <c r="AY201" s="8"/>
      <c r="AZ201" s="7"/>
      <c r="BA201" s="7"/>
      <c r="BB201" s="7">
        <v>1</v>
      </c>
      <c r="BC201" s="4">
        <v>27</v>
      </c>
      <c r="BD201" s="8">
        <v>3300.65</v>
      </c>
      <c r="BE201" s="4"/>
      <c r="BF201" s="8"/>
      <c r="BG201" s="7"/>
      <c r="BH201" s="7"/>
      <c r="BI201" s="7">
        <v>1</v>
      </c>
      <c r="BJ201" s="4">
        <v>27</v>
      </c>
      <c r="BK201" s="8">
        <v>3300.65</v>
      </c>
      <c r="BL201" s="2" t="s">
        <v>2618</v>
      </c>
      <c r="BM201" s="7">
        <v>1</v>
      </c>
      <c r="BN201" s="7">
        <v>1</v>
      </c>
      <c r="BO201" s="4">
        <v>3</v>
      </c>
      <c r="BP201" s="8">
        <v>428.46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2603</v>
      </c>
      <c r="BY201" s="2" t="s">
        <v>143</v>
      </c>
      <c r="BZ201" s="2" t="s">
        <v>132</v>
      </c>
      <c r="CA201" s="4">
        <v>17</v>
      </c>
      <c r="CB201" s="8">
        <v>1878.42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2619</v>
      </c>
      <c r="CJ201" s="2" t="s">
        <v>1051</v>
      </c>
      <c r="CK201" s="2" t="s">
        <v>143</v>
      </c>
      <c r="CL201" s="2" t="s">
        <v>132</v>
      </c>
      <c r="CM201" s="4">
        <v>1</v>
      </c>
      <c r="CN201" s="8">
        <v>161.94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1999</v>
      </c>
      <c r="CV201" s="2" t="s">
        <v>1576</v>
      </c>
      <c r="CW201" s="2" t="s">
        <v>143</v>
      </c>
      <c r="CX201" s="2" t="s">
        <v>132</v>
      </c>
      <c r="CY201" s="4">
        <v>2</v>
      </c>
      <c r="CZ201" s="8">
        <v>258.74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2617</v>
      </c>
      <c r="DH201" s="2" t="s">
        <v>1152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176</v>
      </c>
      <c r="DS201" s="2" t="s">
        <v>1363</v>
      </c>
      <c r="DT201" s="2" t="s">
        <v>2620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166</v>
      </c>
      <c r="ED201" s="2" t="s">
        <v>129</v>
      </c>
      <c r="EE201" s="2" t="s">
        <v>132</v>
      </c>
      <c r="EF201" s="2" t="s">
        <v>132</v>
      </c>
      <c r="EG201" s="2" t="s">
        <v>143</v>
      </c>
      <c r="EH201" s="2" t="s">
        <v>132</v>
      </c>
      <c r="EI201" s="4">
        <v>1</v>
      </c>
      <c r="EJ201" s="8">
        <v>154.54</v>
      </c>
      <c r="EK201" s="4"/>
      <c r="EL201" s="8"/>
      <c r="EM201" s="7"/>
      <c r="EN201" s="7"/>
      <c r="EO201" s="2" t="s">
        <v>141</v>
      </c>
      <c r="EP201" s="2" t="s">
        <v>129</v>
      </c>
      <c r="EQ201" s="2" t="s">
        <v>876</v>
      </c>
      <c r="ER201" s="2" t="s">
        <v>868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2617</v>
      </c>
      <c r="FD201" s="2" t="s">
        <v>1002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175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141</v>
      </c>
      <c r="FZ201" s="2" t="s">
        <v>129</v>
      </c>
      <c r="GA201" s="2" t="s">
        <v>900</v>
      </c>
      <c r="GB201" s="2" t="s">
        <v>1401</v>
      </c>
      <c r="GC201" s="2" t="s">
        <v>143</v>
      </c>
      <c r="GD201" s="2" t="s">
        <v>132</v>
      </c>
      <c r="GE201" s="4">
        <v>1</v>
      </c>
      <c r="GF201" s="8">
        <v>159.81</v>
      </c>
      <c r="GG201" s="4"/>
      <c r="GH201" s="8"/>
      <c r="GI201" s="7"/>
      <c r="GJ201" s="7"/>
      <c r="GK201" s="2" t="s">
        <v>141</v>
      </c>
      <c r="GL201" s="2" t="s">
        <v>129</v>
      </c>
      <c r="GM201" s="2" t="s">
        <v>1312</v>
      </c>
      <c r="GN201" s="2" t="s">
        <v>738</v>
      </c>
      <c r="GO201" s="2" t="s">
        <v>143</v>
      </c>
      <c r="GP201" s="2" t="s">
        <v>132</v>
      </c>
      <c r="GQ201" s="4">
        <v>1</v>
      </c>
      <c r="GR201" s="8">
        <v>129.37</v>
      </c>
      <c r="GS201" s="4"/>
      <c r="GT201" s="8"/>
      <c r="GU201" s="7"/>
      <c r="GV201" s="7"/>
      <c r="GW201" s="2" t="s">
        <v>141</v>
      </c>
      <c r="GX201" s="2" t="s">
        <v>129</v>
      </c>
      <c r="GY201" s="2" t="s">
        <v>332</v>
      </c>
      <c r="GZ201" s="2" t="s">
        <v>2621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141</v>
      </c>
      <c r="HJ201" s="2" t="s">
        <v>129</v>
      </c>
      <c r="HK201" s="2" t="s">
        <v>299</v>
      </c>
      <c r="HL201" s="2" t="s">
        <v>132</v>
      </c>
      <c r="HM201" s="2" t="s">
        <v>143</v>
      </c>
      <c r="HN201" s="2" t="s">
        <v>132</v>
      </c>
      <c r="HO201" s="4">
        <v>1</v>
      </c>
      <c r="HP201" s="8">
        <v>129.37</v>
      </c>
      <c r="HQ201" s="4"/>
      <c r="HR201" s="8"/>
      <c r="HS201" s="7"/>
      <c r="HT201" s="7"/>
      <c r="HU201" s="2" t="s">
        <v>141</v>
      </c>
      <c r="HV201" s="2" t="s">
        <v>129</v>
      </c>
      <c r="HW201" s="2" t="s">
        <v>2570</v>
      </c>
      <c r="HX201" s="2" t="s">
        <v>1967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165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129</v>
      </c>
      <c r="IU201" s="2" t="s">
        <v>541</v>
      </c>
      <c r="IV201" s="2" t="s">
        <v>2622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2536</v>
      </c>
      <c r="JT201" s="2" t="s">
        <v>2623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141</v>
      </c>
      <c r="KD201" s="2" t="s">
        <v>129</v>
      </c>
      <c r="KE201" s="2" t="s">
        <v>236</v>
      </c>
      <c r="KF201" s="2" t="s">
        <v>2287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141</v>
      </c>
      <c r="ML201" s="2" t="s">
        <v>173</v>
      </c>
      <c r="MM201" s="2" t="s">
        <v>893</v>
      </c>
      <c r="MN201" s="2" t="s">
        <v>588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129</v>
      </c>
      <c r="MY201" s="2" t="s">
        <v>132</v>
      </c>
      <c r="MZ201" s="2" t="s">
        <v>132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172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176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172</v>
      </c>
      <c r="QP201" s="2" t="s">
        <v>176</v>
      </c>
      <c r="QQ201" s="2" t="s">
        <v>132</v>
      </c>
      <c r="QR201" s="2" t="s">
        <v>132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175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178</v>
      </c>
      <c r="RG201" s="4"/>
      <c r="RH201" s="8"/>
      <c r="RI201" s="4"/>
      <c r="RJ201" s="8"/>
      <c r="RK201" s="7"/>
      <c r="RL201" s="7"/>
      <c r="RM201" s="2" t="s">
        <v>141</v>
      </c>
      <c r="RN201" s="2" t="s">
        <v>176</v>
      </c>
      <c r="RO201" s="2" t="s">
        <v>2624</v>
      </c>
      <c r="RP201" s="2" t="s">
        <v>2540</v>
      </c>
      <c r="RQ201" s="2" t="s">
        <v>143</v>
      </c>
      <c r="RR201" s="2" t="s">
        <v>132</v>
      </c>
    </row>
    <row r="202">
      <c r="A202" s="2" t="s">
        <v>2625</v>
      </c>
      <c r="B202" s="2" t="s">
        <v>121</v>
      </c>
      <c r="C202" s="2" t="s">
        <v>2522</v>
      </c>
      <c r="D202" s="2" t="s">
        <v>2150</v>
      </c>
      <c r="E202" s="2" t="s">
        <v>2191</v>
      </c>
      <c r="F202" s="2" t="s">
        <v>2626</v>
      </c>
      <c r="G202" s="2" t="s">
        <v>2626</v>
      </c>
      <c r="H202" s="2" t="s">
        <v>2626</v>
      </c>
      <c r="I202" s="2" t="s">
        <v>2627</v>
      </c>
      <c r="J202" s="2" t="s">
        <v>127</v>
      </c>
      <c r="K202" s="2" t="s">
        <v>393</v>
      </c>
      <c r="L202" s="3">
        <v>45.23</v>
      </c>
      <c r="M202" s="3">
        <v>47.49</v>
      </c>
      <c r="N202" s="3">
        <v>94.99</v>
      </c>
      <c r="O202" s="2" t="s">
        <v>129</v>
      </c>
      <c r="P202" s="2" t="s">
        <v>347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395</v>
      </c>
      <c r="V202" s="2" t="s">
        <v>914</v>
      </c>
      <c r="W202" s="2" t="s">
        <v>246</v>
      </c>
      <c r="X202" s="2" t="s">
        <v>2628</v>
      </c>
      <c r="Y202" s="2" t="s">
        <v>424</v>
      </c>
      <c r="Z202" s="4">
        <v>111</v>
      </c>
      <c r="AA202" s="4">
        <f>=ROUNDDOWN(18.5,0)</f>
      </c>
      <c r="AB202" s="5">
        <v>6</v>
      </c>
      <c r="AC202" s="2" t="s">
        <v>2629</v>
      </c>
      <c r="AD202" s="4">
        <v>150</v>
      </c>
      <c r="AE202" s="4">
        <v>150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48</v>
      </c>
      <c r="AQ202" s="8">
        <v>2266.86</v>
      </c>
      <c r="AR202" s="4"/>
      <c r="AS202" s="8"/>
      <c r="AT202" s="7"/>
      <c r="AU202" s="7"/>
      <c r="AV202" s="4">
        <v>48</v>
      </c>
      <c r="AW202" s="8">
        <v>2266.86</v>
      </c>
      <c r="AX202" s="4"/>
      <c r="AY202" s="8"/>
      <c r="AZ202" s="7"/>
      <c r="BA202" s="7"/>
      <c r="BB202" s="7">
        <v>1</v>
      </c>
      <c r="BC202" s="4">
        <v>48</v>
      </c>
      <c r="BD202" s="8">
        <v>2266.86</v>
      </c>
      <c r="BE202" s="4"/>
      <c r="BF202" s="8"/>
      <c r="BG202" s="7"/>
      <c r="BH202" s="7"/>
      <c r="BI202" s="7">
        <v>1</v>
      </c>
      <c r="BJ202" s="4">
        <v>48</v>
      </c>
      <c r="BK202" s="8">
        <v>2266.86</v>
      </c>
      <c r="BL202" s="2" t="s">
        <v>2630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953</v>
      </c>
      <c r="BY202" s="2" t="s">
        <v>143</v>
      </c>
      <c r="BZ202" s="2" t="s">
        <v>132</v>
      </c>
      <c r="CA202" s="4">
        <v>28</v>
      </c>
      <c r="CB202" s="8">
        <v>1234.74</v>
      </c>
      <c r="CC202" s="4"/>
      <c r="CD202" s="8"/>
      <c r="CE202" s="7"/>
      <c r="CF202" s="7"/>
      <c r="CG202" s="2" t="s">
        <v>141</v>
      </c>
      <c r="CH202" s="2" t="s">
        <v>129</v>
      </c>
      <c r="CI202" s="2" t="s">
        <v>2631</v>
      </c>
      <c r="CJ202" s="2" t="s">
        <v>2632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141</v>
      </c>
      <c r="CT202" s="2" t="s">
        <v>129</v>
      </c>
      <c r="CU202" s="2" t="s">
        <v>168</v>
      </c>
      <c r="CV202" s="2" t="s">
        <v>132</v>
      </c>
      <c r="CW202" s="2" t="s">
        <v>143</v>
      </c>
      <c r="CX202" s="2" t="s">
        <v>132</v>
      </c>
      <c r="CY202" s="4">
        <v>9</v>
      </c>
      <c r="CZ202" s="8">
        <v>473.31</v>
      </c>
      <c r="DA202" s="4"/>
      <c r="DB202" s="8"/>
      <c r="DC202" s="7"/>
      <c r="DD202" s="7"/>
      <c r="DE202" s="2" t="s">
        <v>141</v>
      </c>
      <c r="DF202" s="2" t="s">
        <v>129</v>
      </c>
      <c r="DG202" s="2" t="s">
        <v>368</v>
      </c>
      <c r="DH202" s="2" t="s">
        <v>2204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817</v>
      </c>
      <c r="DR202" s="2" t="s">
        <v>129</v>
      </c>
      <c r="DS202" s="2" t="s">
        <v>132</v>
      </c>
      <c r="DT202" s="2" t="s">
        <v>132</v>
      </c>
      <c r="DU202" s="2" t="s">
        <v>143</v>
      </c>
      <c r="DV202" s="2" t="s">
        <v>132</v>
      </c>
      <c r="DW202" s="4">
        <v>2</v>
      </c>
      <c r="DX202" s="8">
        <v>111.98</v>
      </c>
      <c r="DY202" s="4"/>
      <c r="DZ202" s="8"/>
      <c r="EA202" s="7"/>
      <c r="EB202" s="7"/>
      <c r="EC202" s="2" t="s">
        <v>141</v>
      </c>
      <c r="ED202" s="2" t="s">
        <v>129</v>
      </c>
      <c r="EE202" s="2" t="s">
        <v>368</v>
      </c>
      <c r="EF202" s="2" t="s">
        <v>755</v>
      </c>
      <c r="EG202" s="2" t="s">
        <v>143</v>
      </c>
      <c r="EH202" s="2" t="s">
        <v>132</v>
      </c>
      <c r="EI202" s="4">
        <v>2</v>
      </c>
      <c r="EJ202" s="8">
        <v>93.48</v>
      </c>
      <c r="EK202" s="4"/>
      <c r="EL202" s="8"/>
      <c r="EM202" s="7"/>
      <c r="EN202" s="7"/>
      <c r="EO202" s="2" t="s">
        <v>141</v>
      </c>
      <c r="EP202" s="2" t="s">
        <v>129</v>
      </c>
      <c r="EQ202" s="2" t="s">
        <v>2203</v>
      </c>
      <c r="ER202" s="2" t="s">
        <v>1514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141</v>
      </c>
      <c r="FB202" s="2" t="s">
        <v>129</v>
      </c>
      <c r="FC202" s="2" t="s">
        <v>368</v>
      </c>
      <c r="FD202" s="2" t="s">
        <v>132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175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>
        <v>4</v>
      </c>
      <c r="FT202" s="8">
        <v>199.48</v>
      </c>
      <c r="FU202" s="4"/>
      <c r="FV202" s="8"/>
      <c r="FW202" s="7"/>
      <c r="FX202" s="7"/>
      <c r="FY202" s="2" t="s">
        <v>141</v>
      </c>
      <c r="FZ202" s="2" t="s">
        <v>129</v>
      </c>
      <c r="GA202" s="2" t="s">
        <v>2633</v>
      </c>
      <c r="GB202" s="2" t="s">
        <v>235</v>
      </c>
      <c r="GC202" s="2" t="s">
        <v>143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164</v>
      </c>
      <c r="GL202" s="2" t="s">
        <v>129</v>
      </c>
      <c r="GM202" s="2" t="s">
        <v>132</v>
      </c>
      <c r="GN202" s="2" t="s">
        <v>132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129</v>
      </c>
      <c r="GY202" s="2" t="s">
        <v>132</v>
      </c>
      <c r="GZ202" s="2" t="s">
        <v>132</v>
      </c>
      <c r="HA202" s="2" t="s">
        <v>143</v>
      </c>
      <c r="HB202" s="2" t="s">
        <v>132</v>
      </c>
      <c r="HC202" s="4">
        <v>2</v>
      </c>
      <c r="HD202" s="8">
        <v>102.58</v>
      </c>
      <c r="HE202" s="4"/>
      <c r="HF202" s="8"/>
      <c r="HG202" s="7"/>
      <c r="HH202" s="7"/>
      <c r="HI202" s="2" t="s">
        <v>141</v>
      </c>
      <c r="HJ202" s="2" t="s">
        <v>129</v>
      </c>
      <c r="HK202" s="2" t="s">
        <v>1218</v>
      </c>
      <c r="HL202" s="2" t="s">
        <v>951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129</v>
      </c>
      <c r="HW202" s="2" t="s">
        <v>132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165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129</v>
      </c>
      <c r="IU202" s="2" t="s">
        <v>167</v>
      </c>
      <c r="IV202" s="2" t="s">
        <v>132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>
        <v>1</v>
      </c>
      <c r="JL202" s="8">
        <v>51.29</v>
      </c>
      <c r="JM202" s="4"/>
      <c r="JN202" s="8"/>
      <c r="JO202" s="7"/>
      <c r="JP202" s="7"/>
      <c r="JQ202" s="2" t="s">
        <v>141</v>
      </c>
      <c r="JR202" s="2" t="s">
        <v>129</v>
      </c>
      <c r="JS202" s="2" t="s">
        <v>940</v>
      </c>
      <c r="JT202" s="2" t="s">
        <v>2608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172</v>
      </c>
      <c r="KD202" s="2" t="s">
        <v>129</v>
      </c>
      <c r="KE202" s="2" t="s">
        <v>132</v>
      </c>
      <c r="KF202" s="2" t="s">
        <v>132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175</v>
      </c>
      <c r="LB202" s="2" t="s">
        <v>129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129</v>
      </c>
      <c r="MY202" s="2" t="s">
        <v>132</v>
      </c>
      <c r="MZ202" s="2" t="s">
        <v>132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172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172</v>
      </c>
      <c r="QD202" s="2" t="s">
        <v>129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178</v>
      </c>
      <c r="RG202" s="4"/>
      <c r="RH202" s="8"/>
      <c r="RI202" s="4"/>
      <c r="RJ202" s="8"/>
      <c r="RK202" s="7"/>
      <c r="RL202" s="7"/>
      <c r="RM202" s="2" t="s">
        <v>175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132</v>
      </c>
    </row>
    <row r="203">
      <c r="A203" s="2" t="s">
        <v>2634</v>
      </c>
      <c r="B203" s="2" t="s">
        <v>121</v>
      </c>
      <c r="C203" s="2" t="s">
        <v>2522</v>
      </c>
      <c r="D203" s="2" t="s">
        <v>2150</v>
      </c>
      <c r="E203" s="2" t="s">
        <v>2191</v>
      </c>
      <c r="F203" s="2" t="s">
        <v>2635</v>
      </c>
      <c r="G203" s="2" t="s">
        <v>2635</v>
      </c>
      <c r="H203" s="2" t="s">
        <v>2635</v>
      </c>
      <c r="I203" s="2" t="s">
        <v>2636</v>
      </c>
      <c r="J203" s="2" t="s">
        <v>127</v>
      </c>
      <c r="K203" s="2" t="s">
        <v>945</v>
      </c>
      <c r="L203" s="3">
        <v>56.66</v>
      </c>
      <c r="M203" s="3">
        <v>59.49</v>
      </c>
      <c r="N203" s="3">
        <v>118.99</v>
      </c>
      <c r="O203" s="2" t="s">
        <v>129</v>
      </c>
      <c r="P203" s="2" t="s">
        <v>347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395</v>
      </c>
      <c r="V203" s="2" t="s">
        <v>914</v>
      </c>
      <c r="W203" s="2" t="s">
        <v>2628</v>
      </c>
      <c r="X203" s="2" t="s">
        <v>2637</v>
      </c>
      <c r="Y203" s="2" t="s">
        <v>947</v>
      </c>
      <c r="Z203" s="4">
        <v>26</v>
      </c>
      <c r="AA203" s="4">
        <f>=ROUNDDOWN(13,0)</f>
      </c>
      <c r="AB203" s="5">
        <v>2</v>
      </c>
      <c r="AC203" s="2" t="s">
        <v>248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16</v>
      </c>
      <c r="AQ203" s="8">
        <v>1125.24</v>
      </c>
      <c r="AR203" s="4"/>
      <c r="AS203" s="8"/>
      <c r="AT203" s="7"/>
      <c r="AU203" s="7"/>
      <c r="AV203" s="4">
        <v>16</v>
      </c>
      <c r="AW203" s="8">
        <v>1125.24</v>
      </c>
      <c r="AX203" s="4"/>
      <c r="AY203" s="8"/>
      <c r="AZ203" s="7"/>
      <c r="BA203" s="7"/>
      <c r="BB203" s="7">
        <v>1</v>
      </c>
      <c r="BC203" s="4">
        <v>16</v>
      </c>
      <c r="BD203" s="8">
        <v>1125.24</v>
      </c>
      <c r="BE203" s="4"/>
      <c r="BF203" s="8"/>
      <c r="BG203" s="7"/>
      <c r="BH203" s="7"/>
      <c r="BI203" s="7">
        <v>1</v>
      </c>
      <c r="BJ203" s="4">
        <v>16</v>
      </c>
      <c r="BK203" s="8">
        <v>1125.24</v>
      </c>
      <c r="BL203" s="2" t="s">
        <v>1413</v>
      </c>
      <c r="BM203" s="7">
        <v>1</v>
      </c>
      <c r="BN203" s="7">
        <v>1</v>
      </c>
      <c r="BO203" s="4">
        <v>4</v>
      </c>
      <c r="BP203" s="8">
        <v>260.64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836</v>
      </c>
      <c r="BY203" s="2" t="s">
        <v>143</v>
      </c>
      <c r="BZ203" s="2" t="s">
        <v>132</v>
      </c>
      <c r="CA203" s="4">
        <v>2</v>
      </c>
      <c r="CB203" s="8">
        <v>118.98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949</v>
      </c>
      <c r="CJ203" s="2" t="s">
        <v>772</v>
      </c>
      <c r="CK203" s="2" t="s">
        <v>143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141</v>
      </c>
      <c r="CT203" s="2" t="s">
        <v>129</v>
      </c>
      <c r="CU203" s="2" t="s">
        <v>168</v>
      </c>
      <c r="CV203" s="2" t="s">
        <v>132</v>
      </c>
      <c r="CW203" s="2" t="s">
        <v>143</v>
      </c>
      <c r="CX203" s="2" t="s">
        <v>132</v>
      </c>
      <c r="CY203" s="4">
        <v>2</v>
      </c>
      <c r="CZ203" s="8">
        <v>176.5</v>
      </c>
      <c r="DA203" s="4"/>
      <c r="DB203" s="8"/>
      <c r="DC203" s="7"/>
      <c r="DD203" s="7"/>
      <c r="DE203" s="2" t="s">
        <v>141</v>
      </c>
      <c r="DF203" s="2" t="s">
        <v>129</v>
      </c>
      <c r="DG203" s="2" t="s">
        <v>670</v>
      </c>
      <c r="DH203" s="2" t="s">
        <v>1510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172</v>
      </c>
      <c r="DR203" s="2" t="s">
        <v>129</v>
      </c>
      <c r="DS203" s="2" t="s">
        <v>132</v>
      </c>
      <c r="DT203" s="2" t="s">
        <v>132</v>
      </c>
      <c r="DU203" s="2" t="s">
        <v>143</v>
      </c>
      <c r="DV203" s="2" t="s">
        <v>132</v>
      </c>
      <c r="DW203" s="4">
        <v>2</v>
      </c>
      <c r="DX203" s="8">
        <v>156.78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670</v>
      </c>
      <c r="EF203" s="2" t="s">
        <v>853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952</v>
      </c>
      <c r="ER203" s="2" t="s">
        <v>2468</v>
      </c>
      <c r="ES203" s="2" t="s">
        <v>143</v>
      </c>
      <c r="ET203" s="2" t="s">
        <v>132</v>
      </c>
      <c r="EU203" s="4">
        <v>1</v>
      </c>
      <c r="EV203" s="8">
        <v>99.99</v>
      </c>
      <c r="EW203" s="4"/>
      <c r="EX203" s="8"/>
      <c r="EY203" s="7"/>
      <c r="EZ203" s="7"/>
      <c r="FA203" s="2" t="s">
        <v>141</v>
      </c>
      <c r="FB203" s="2" t="s">
        <v>129</v>
      </c>
      <c r="FC203" s="2" t="s">
        <v>670</v>
      </c>
      <c r="FD203" s="2" t="s">
        <v>271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175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>
        <v>5</v>
      </c>
      <c r="FT203" s="8">
        <v>312.35</v>
      </c>
      <c r="FU203" s="4"/>
      <c r="FV203" s="8"/>
      <c r="FW203" s="7"/>
      <c r="FX203" s="7"/>
      <c r="FY203" s="2" t="s">
        <v>141</v>
      </c>
      <c r="FZ203" s="2" t="s">
        <v>129</v>
      </c>
      <c r="GA203" s="2" t="s">
        <v>954</v>
      </c>
      <c r="GB203" s="2" t="s">
        <v>1489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164</v>
      </c>
      <c r="GL203" s="2" t="s">
        <v>129</v>
      </c>
      <c r="GM203" s="2" t="s">
        <v>132</v>
      </c>
      <c r="GN203" s="2" t="s">
        <v>132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172</v>
      </c>
      <c r="GX203" s="2" t="s">
        <v>129</v>
      </c>
      <c r="GY203" s="2" t="s">
        <v>132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141</v>
      </c>
      <c r="HJ203" s="2" t="s">
        <v>129</v>
      </c>
      <c r="HK203" s="2" t="s">
        <v>299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129</v>
      </c>
      <c r="HW203" s="2" t="s">
        <v>132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165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166</v>
      </c>
      <c r="IT203" s="2" t="s">
        <v>129</v>
      </c>
      <c r="IU203" s="2" t="s">
        <v>132</v>
      </c>
      <c r="IV203" s="2" t="s">
        <v>132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165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172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172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129</v>
      </c>
      <c r="LC203" s="2" t="s">
        <v>132</v>
      </c>
      <c r="LD203" s="2" t="s">
        <v>132</v>
      </c>
      <c r="LE203" s="2" t="s">
        <v>143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129</v>
      </c>
      <c r="MY203" s="2" t="s">
        <v>132</v>
      </c>
      <c r="MZ203" s="2" t="s">
        <v>132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172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172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172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178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2638</v>
      </c>
      <c r="B204" s="2" t="s">
        <v>121</v>
      </c>
      <c r="C204" s="2" t="s">
        <v>2522</v>
      </c>
      <c r="D204" s="2" t="s">
        <v>2150</v>
      </c>
      <c r="E204" s="2" t="s">
        <v>2191</v>
      </c>
      <c r="F204" s="2" t="s">
        <v>2639</v>
      </c>
      <c r="G204" s="2" t="s">
        <v>2639</v>
      </c>
      <c r="H204" s="2" t="s">
        <v>2639</v>
      </c>
      <c r="I204" s="2" t="s">
        <v>2640</v>
      </c>
      <c r="J204" s="2" t="s">
        <v>127</v>
      </c>
      <c r="K204" s="2" t="s">
        <v>393</v>
      </c>
      <c r="L204" s="3">
        <v>95.23</v>
      </c>
      <c r="M204" s="3">
        <v>99.99</v>
      </c>
      <c r="N204" s="3">
        <v>199.99</v>
      </c>
      <c r="O204" s="2" t="s">
        <v>129</v>
      </c>
      <c r="P204" s="2" t="s">
        <v>921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395</v>
      </c>
      <c r="V204" s="2" t="s">
        <v>914</v>
      </c>
      <c r="W204" s="2" t="s">
        <v>246</v>
      </c>
      <c r="X204" s="2" t="s">
        <v>2628</v>
      </c>
      <c r="Y204" s="2" t="s">
        <v>2117</v>
      </c>
      <c r="Z204" s="4">
        <v>97</v>
      </c>
      <c r="AA204" s="4">
        <f>=ROUNDDOWN(485,0)</f>
      </c>
      <c r="AB204" s="5">
        <v>0.2</v>
      </c>
      <c r="AC204" s="2" t="s">
        <v>132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</v>
      </c>
      <c r="AQ204" s="8">
        <v>209.5</v>
      </c>
      <c r="AR204" s="4"/>
      <c r="AS204" s="8"/>
      <c r="AT204" s="7"/>
      <c r="AU204" s="7"/>
      <c r="AV204" s="4">
        <v>2</v>
      </c>
      <c r="AW204" s="8">
        <v>209.5</v>
      </c>
      <c r="AX204" s="4"/>
      <c r="AY204" s="8"/>
      <c r="AZ204" s="7"/>
      <c r="BA204" s="7"/>
      <c r="BB204" s="7">
        <v>1</v>
      </c>
      <c r="BC204" s="4">
        <v>3</v>
      </c>
      <c r="BD204" s="8">
        <v>319.01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0.6567</v>
      </c>
      <c r="BJ204" s="4">
        <v>2</v>
      </c>
      <c r="BK204" s="8">
        <v>209.5</v>
      </c>
      <c r="BL204" s="2" t="s">
        <v>2123</v>
      </c>
      <c r="BM204" s="7">
        <v>1</v>
      </c>
      <c r="BN204" s="7">
        <v>1</v>
      </c>
      <c r="BO204" s="4">
        <v>1</v>
      </c>
      <c r="BP204" s="8">
        <v>109.51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1440</v>
      </c>
      <c r="BY204" s="2" t="s">
        <v>143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141</v>
      </c>
      <c r="CH204" s="2" t="s">
        <v>129</v>
      </c>
      <c r="CI204" s="2" t="s">
        <v>925</v>
      </c>
      <c r="CJ204" s="2" t="s">
        <v>132</v>
      </c>
      <c r="CK204" s="2" t="s">
        <v>143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141</v>
      </c>
      <c r="CT204" s="2" t="s">
        <v>129</v>
      </c>
      <c r="CU204" s="2" t="s">
        <v>168</v>
      </c>
      <c r="CV204" s="2" t="s">
        <v>132</v>
      </c>
      <c r="CW204" s="2" t="s">
        <v>143</v>
      </c>
      <c r="CX204" s="2" t="s">
        <v>132</v>
      </c>
      <c r="CY204" s="4">
        <v>1</v>
      </c>
      <c r="CZ204" s="8">
        <v>99.99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405</v>
      </c>
      <c r="DH204" s="2" t="s">
        <v>2641</v>
      </c>
      <c r="DI204" s="2" t="s">
        <v>143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172</v>
      </c>
      <c r="DR204" s="2" t="s">
        <v>129</v>
      </c>
      <c r="DS204" s="2" t="s">
        <v>132</v>
      </c>
      <c r="DT204" s="2" t="s">
        <v>132</v>
      </c>
      <c r="DU204" s="2" t="s">
        <v>143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141</v>
      </c>
      <c r="ED204" s="2" t="s">
        <v>129</v>
      </c>
      <c r="EE204" s="2" t="s">
        <v>926</v>
      </c>
      <c r="EF204" s="2" t="s">
        <v>132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271</v>
      </c>
      <c r="ER204" s="2" t="s">
        <v>132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405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175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165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164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172</v>
      </c>
      <c r="GX204" s="2" t="s">
        <v>129</v>
      </c>
      <c r="GY204" s="2" t="s">
        <v>132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141</v>
      </c>
      <c r="HJ204" s="2" t="s">
        <v>129</v>
      </c>
      <c r="HK204" s="2" t="s">
        <v>926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172</v>
      </c>
      <c r="HV204" s="2" t="s">
        <v>129</v>
      </c>
      <c r="HW204" s="2" t="s">
        <v>132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165</v>
      </c>
      <c r="IH204" s="2" t="s">
        <v>129</v>
      </c>
      <c r="II204" s="2" t="s">
        <v>132</v>
      </c>
      <c r="IJ204" s="2" t="s">
        <v>132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172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405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165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175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129</v>
      </c>
      <c r="MY204" s="2" t="s">
        <v>132</v>
      </c>
      <c r="MZ204" s="2" t="s">
        <v>132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172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172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2642</v>
      </c>
      <c r="B205" s="2" t="s">
        <v>121</v>
      </c>
      <c r="C205" s="2" t="s">
        <v>2522</v>
      </c>
      <c r="D205" s="2" t="s">
        <v>2150</v>
      </c>
      <c r="E205" s="2" t="s">
        <v>2191</v>
      </c>
      <c r="F205" s="2" t="s">
        <v>2639</v>
      </c>
      <c r="G205" s="2" t="s">
        <v>2639</v>
      </c>
      <c r="H205" s="2" t="s">
        <v>2639</v>
      </c>
      <c r="I205" s="2" t="s">
        <v>2640</v>
      </c>
      <c r="J205" s="2" t="s">
        <v>127</v>
      </c>
      <c r="K205" s="2" t="s">
        <v>2643</v>
      </c>
      <c r="L205" s="3">
        <v>95.23</v>
      </c>
      <c r="M205" s="3">
        <v>99.99</v>
      </c>
      <c r="N205" s="3">
        <v>199.99</v>
      </c>
      <c r="O205" s="2" t="s">
        <v>129</v>
      </c>
      <c r="P205" s="2" t="s">
        <v>921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395</v>
      </c>
      <c r="V205" s="2" t="s">
        <v>914</v>
      </c>
      <c r="W205" s="2" t="s">
        <v>246</v>
      </c>
      <c r="X205" s="2" t="s">
        <v>2628</v>
      </c>
      <c r="Y205" s="2" t="s">
        <v>2117</v>
      </c>
      <c r="Z205" s="4">
        <v>99</v>
      </c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</v>
      </c>
      <c r="AQ205" s="8">
        <v>109.51</v>
      </c>
      <c r="AR205" s="4"/>
      <c r="AS205" s="8"/>
      <c r="AT205" s="7"/>
      <c r="AU205" s="7"/>
      <c r="AV205" s="4">
        <v>1</v>
      </c>
      <c r="AW205" s="8">
        <v>109.51</v>
      </c>
      <c r="AX205" s="4"/>
      <c r="AY205" s="8"/>
      <c r="AZ205" s="7"/>
      <c r="BA205" s="7"/>
      <c r="BB205" s="7">
        <v>1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>
        <v>0.3433</v>
      </c>
      <c r="BJ205" s="4">
        <v>1</v>
      </c>
      <c r="BK205" s="8">
        <v>109.51</v>
      </c>
      <c r="BL205" s="2" t="s">
        <v>16</v>
      </c>
      <c r="BM205" s="7">
        <v>1</v>
      </c>
      <c r="BN205" s="7">
        <v>1</v>
      </c>
      <c r="BO205" s="4">
        <v>1</v>
      </c>
      <c r="BP205" s="8">
        <v>109.51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1440</v>
      </c>
      <c r="BY205" s="2" t="s">
        <v>143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141</v>
      </c>
      <c r="CH205" s="2" t="s">
        <v>129</v>
      </c>
      <c r="CI205" s="2" t="s">
        <v>476</v>
      </c>
      <c r="CJ205" s="2" t="s">
        <v>132</v>
      </c>
      <c r="CK205" s="2" t="s">
        <v>143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168</v>
      </c>
      <c r="CV205" s="2" t="s">
        <v>132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405</v>
      </c>
      <c r="DH205" s="2" t="s">
        <v>132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172</v>
      </c>
      <c r="DR205" s="2" t="s">
        <v>129</v>
      </c>
      <c r="DS205" s="2" t="s">
        <v>132</v>
      </c>
      <c r="DT205" s="2" t="s">
        <v>132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926</v>
      </c>
      <c r="EF205" s="2" t="s">
        <v>132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271</v>
      </c>
      <c r="ER205" s="2" t="s">
        <v>132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405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175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165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164</v>
      </c>
      <c r="GL205" s="2" t="s">
        <v>129</v>
      </c>
      <c r="GM205" s="2" t="s">
        <v>132</v>
      </c>
      <c r="GN205" s="2" t="s">
        <v>132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172</v>
      </c>
      <c r="GX205" s="2" t="s">
        <v>129</v>
      </c>
      <c r="GY205" s="2" t="s">
        <v>132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141</v>
      </c>
      <c r="HJ205" s="2" t="s">
        <v>129</v>
      </c>
      <c r="HK205" s="2" t="s">
        <v>926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129</v>
      </c>
      <c r="HW205" s="2" t="s">
        <v>132</v>
      </c>
      <c r="HX205" s="2" t="s">
        <v>132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165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172</v>
      </c>
      <c r="IT205" s="2" t="s">
        <v>129</v>
      </c>
      <c r="IU205" s="2" t="s">
        <v>132</v>
      </c>
      <c r="IV205" s="2" t="s">
        <v>132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405</v>
      </c>
      <c r="JH205" s="2" t="s">
        <v>132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165</v>
      </c>
      <c r="JR205" s="2" t="s">
        <v>129</v>
      </c>
      <c r="JS205" s="2" t="s">
        <v>132</v>
      </c>
      <c r="JT205" s="2" t="s">
        <v>132</v>
      </c>
      <c r="JU205" s="2" t="s">
        <v>143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175</v>
      </c>
      <c r="KD205" s="2" t="s">
        <v>129</v>
      </c>
      <c r="KE205" s="2" t="s">
        <v>132</v>
      </c>
      <c r="KF205" s="2" t="s">
        <v>132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172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129</v>
      </c>
      <c r="MY205" s="2" t="s">
        <v>132</v>
      </c>
      <c r="MZ205" s="2" t="s">
        <v>132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172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172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2644</v>
      </c>
      <c r="B206" s="2" t="s">
        <v>121</v>
      </c>
      <c r="C206" s="2" t="s">
        <v>2522</v>
      </c>
      <c r="D206" s="2" t="s">
        <v>2150</v>
      </c>
      <c r="E206" s="2" t="s">
        <v>2151</v>
      </c>
      <c r="F206" s="2" t="s">
        <v>2645</v>
      </c>
      <c r="G206" s="2" t="s">
        <v>2645</v>
      </c>
      <c r="H206" s="2" t="s">
        <v>2645</v>
      </c>
      <c r="I206" s="2" t="s">
        <v>2646</v>
      </c>
      <c r="J206" s="2" t="s">
        <v>127</v>
      </c>
      <c r="K206" s="2" t="s">
        <v>1189</v>
      </c>
      <c r="L206" s="3">
        <v>105.12</v>
      </c>
      <c r="M206" s="3">
        <v>110.38</v>
      </c>
      <c r="N206" s="3">
        <v>219</v>
      </c>
      <c r="O206" s="2" t="s">
        <v>657</v>
      </c>
      <c r="P206" s="2" t="s">
        <v>621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395</v>
      </c>
      <c r="V206" s="2" t="s">
        <v>2187</v>
      </c>
      <c r="W206" s="2" t="s">
        <v>136</v>
      </c>
      <c r="X206" s="2" t="s">
        <v>946</v>
      </c>
      <c r="Y206" s="2" t="s">
        <v>2647</v>
      </c>
      <c r="Z206" s="4"/>
      <c r="AA206" s="4">
        <f>=ROUNDDOWN({0},0)</f>
      </c>
      <c r="AB206" s="5"/>
      <c r="AC206" s="2" t="s">
        <v>132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165</v>
      </c>
      <c r="BV206" s="2" t="s">
        <v>176</v>
      </c>
      <c r="BW206" s="2" t="s">
        <v>132</v>
      </c>
      <c r="BX206" s="2" t="s">
        <v>132</v>
      </c>
      <c r="BY206" s="2" t="s">
        <v>143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141</v>
      </c>
      <c r="CH206" s="2" t="s">
        <v>176</v>
      </c>
      <c r="CI206" s="2" t="s">
        <v>2619</v>
      </c>
      <c r="CJ206" s="2" t="s">
        <v>2576</v>
      </c>
      <c r="CK206" s="2" t="s">
        <v>178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141</v>
      </c>
      <c r="CT206" s="2" t="s">
        <v>129</v>
      </c>
      <c r="CU206" s="2" t="s">
        <v>2648</v>
      </c>
      <c r="CV206" s="2" t="s">
        <v>132</v>
      </c>
      <c r="CW206" s="2" t="s">
        <v>143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141</v>
      </c>
      <c r="DF206" s="2" t="s">
        <v>129</v>
      </c>
      <c r="DG206" s="2" t="s">
        <v>2647</v>
      </c>
      <c r="DH206" s="2" t="s">
        <v>2649</v>
      </c>
      <c r="DI206" s="2" t="s">
        <v>143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141</v>
      </c>
      <c r="DR206" s="2" t="s">
        <v>176</v>
      </c>
      <c r="DS206" s="2" t="s">
        <v>627</v>
      </c>
      <c r="DT206" s="2" t="s">
        <v>732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172</v>
      </c>
      <c r="ED206" s="2" t="s">
        <v>176</v>
      </c>
      <c r="EE206" s="2" t="s">
        <v>132</v>
      </c>
      <c r="EF206" s="2" t="s">
        <v>132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1104</v>
      </c>
      <c r="ER206" s="2" t="s">
        <v>132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141</v>
      </c>
      <c r="FB206" s="2" t="s">
        <v>129</v>
      </c>
      <c r="FC206" s="2" t="s">
        <v>1340</v>
      </c>
      <c r="FD206" s="2" t="s">
        <v>132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175</v>
      </c>
      <c r="FN206" s="2" t="s">
        <v>129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141</v>
      </c>
      <c r="FZ206" s="2" t="s">
        <v>176</v>
      </c>
      <c r="GA206" s="2" t="s">
        <v>900</v>
      </c>
      <c r="GB206" s="2" t="s">
        <v>2535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165</v>
      </c>
      <c r="GL206" s="2" t="s">
        <v>176</v>
      </c>
      <c r="GM206" s="2" t="s">
        <v>132</v>
      </c>
      <c r="GN206" s="2" t="s">
        <v>132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172</v>
      </c>
      <c r="HJ206" s="2" t="s">
        <v>129</v>
      </c>
      <c r="HK206" s="2" t="s">
        <v>132</v>
      </c>
      <c r="HL206" s="2" t="s">
        <v>132</v>
      </c>
      <c r="HM206" s="2" t="s">
        <v>143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129</v>
      </c>
      <c r="HW206" s="2" t="s">
        <v>132</v>
      </c>
      <c r="HX206" s="2" t="s">
        <v>132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172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141</v>
      </c>
      <c r="IT206" s="2" t="s">
        <v>129</v>
      </c>
      <c r="IU206" s="2" t="s">
        <v>489</v>
      </c>
      <c r="IV206" s="2" t="s">
        <v>2650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2536</v>
      </c>
      <c r="JT206" s="2" t="s">
        <v>2241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175</v>
      </c>
      <c r="KD206" s="2" t="s">
        <v>129</v>
      </c>
      <c r="KE206" s="2" t="s">
        <v>132</v>
      </c>
      <c r="KF206" s="2" t="s">
        <v>132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141</v>
      </c>
      <c r="ML206" s="2" t="s">
        <v>173</v>
      </c>
      <c r="MM206" s="2" t="s">
        <v>893</v>
      </c>
      <c r="MN206" s="2" t="s">
        <v>570</v>
      </c>
      <c r="MO206" s="2" t="s">
        <v>178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176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172</v>
      </c>
      <c r="QP206" s="2" t="s">
        <v>176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176</v>
      </c>
      <c r="RO206" s="2" t="s">
        <v>2571</v>
      </c>
      <c r="RP206" s="2" t="s">
        <v>2509</v>
      </c>
      <c r="RQ206" s="2" t="s">
        <v>143</v>
      </c>
      <c r="RR206" s="2" t="s">
        <v>132</v>
      </c>
    </row>
    <row r="207">
      <c r="A207" s="2" t="s">
        <v>2651</v>
      </c>
      <c r="B207" s="2" t="s">
        <v>121</v>
      </c>
      <c r="C207" s="2" t="s">
        <v>2522</v>
      </c>
      <c r="D207" s="2" t="s">
        <v>123</v>
      </c>
      <c r="E207" s="2" t="s">
        <v>708</v>
      </c>
      <c r="F207" s="2" t="s">
        <v>2652</v>
      </c>
      <c r="G207" s="2" t="s">
        <v>2652</v>
      </c>
      <c r="H207" s="2" t="s">
        <v>2652</v>
      </c>
      <c r="I207" s="2" t="s">
        <v>2653</v>
      </c>
      <c r="J207" s="2" t="s">
        <v>127</v>
      </c>
      <c r="K207" s="2" t="s">
        <v>313</v>
      </c>
      <c r="L207" s="3">
        <v>38.46</v>
      </c>
      <c r="M207" s="3">
        <v>40.38</v>
      </c>
      <c r="N207" s="3">
        <v>84.99</v>
      </c>
      <c r="O207" s="2" t="s">
        <v>129</v>
      </c>
      <c r="P207" s="2" t="s">
        <v>218</v>
      </c>
      <c r="Q207" s="2" t="s">
        <v>131</v>
      </c>
      <c r="R207" s="2" t="s">
        <v>132</v>
      </c>
      <c r="S207" s="2" t="s">
        <v>2654</v>
      </c>
      <c r="T207" s="2" t="s">
        <v>132</v>
      </c>
      <c r="U207" s="2" t="s">
        <v>395</v>
      </c>
      <c r="V207" s="2" t="s">
        <v>846</v>
      </c>
      <c r="W207" s="2" t="s">
        <v>245</v>
      </c>
      <c r="X207" s="2" t="s">
        <v>2553</v>
      </c>
      <c r="Y207" s="2" t="s">
        <v>377</v>
      </c>
      <c r="Z207" s="4">
        <v>174</v>
      </c>
      <c r="AA207" s="4">
        <f>=ROUNDDOWN(9.15789473684211,0)</f>
      </c>
      <c r="AB207" s="5">
        <v>19</v>
      </c>
      <c r="AC207" s="2" t="s">
        <v>139</v>
      </c>
      <c r="AD207" s="4">
        <v>160</v>
      </c>
      <c r="AE207" s="4">
        <v>280</v>
      </c>
      <c r="AF207" s="6">
        <v>65</v>
      </c>
      <c r="AG207" s="6"/>
      <c r="AH207" s="7">
        <v>0.9643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213</v>
      </c>
      <c r="AQ207" s="8">
        <v>9419.49</v>
      </c>
      <c r="AR207" s="4"/>
      <c r="AS207" s="8"/>
      <c r="AT207" s="7"/>
      <c r="AU207" s="7"/>
      <c r="AV207" s="4">
        <v>213</v>
      </c>
      <c r="AW207" s="8">
        <v>9419.49</v>
      </c>
      <c r="AX207" s="4"/>
      <c r="AY207" s="8"/>
      <c r="AZ207" s="7"/>
      <c r="BA207" s="7"/>
      <c r="BB207" s="7">
        <v>1</v>
      </c>
      <c r="BC207" s="4">
        <v>213</v>
      </c>
      <c r="BD207" s="8">
        <v>9419.49</v>
      </c>
      <c r="BE207" s="4"/>
      <c r="BF207" s="8"/>
      <c r="BG207" s="7"/>
      <c r="BH207" s="7"/>
      <c r="BI207" s="7">
        <v>1</v>
      </c>
      <c r="BJ207" s="4">
        <v>213</v>
      </c>
      <c r="BK207" s="8">
        <v>9419.49</v>
      </c>
      <c r="BL207" s="2" t="s">
        <v>2655</v>
      </c>
      <c r="BM207" s="7">
        <v>1</v>
      </c>
      <c r="BN207" s="7">
        <v>1</v>
      </c>
      <c r="BO207" s="4">
        <v>72</v>
      </c>
      <c r="BP207" s="8">
        <v>3320.46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1990</v>
      </c>
      <c r="BY207" s="2" t="s">
        <v>143</v>
      </c>
      <c r="BZ207" s="2" t="s">
        <v>132</v>
      </c>
      <c r="CA207" s="4">
        <v>78</v>
      </c>
      <c r="CB207" s="8">
        <v>2786.18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591</v>
      </c>
      <c r="CJ207" s="2" t="s">
        <v>409</v>
      </c>
      <c r="CK207" s="2" t="s">
        <v>143</v>
      </c>
      <c r="CL207" s="2" t="s">
        <v>132</v>
      </c>
      <c r="CM207" s="4">
        <v>10</v>
      </c>
      <c r="CN207" s="8">
        <v>500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1946</v>
      </c>
      <c r="CV207" s="2" t="s">
        <v>664</v>
      </c>
      <c r="CW207" s="2" t="s">
        <v>143</v>
      </c>
      <c r="CX207" s="2" t="s">
        <v>132</v>
      </c>
      <c r="CY207" s="4">
        <v>14</v>
      </c>
      <c r="CZ207" s="8">
        <v>717.82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377</v>
      </c>
      <c r="DH207" s="2" t="s">
        <v>590</v>
      </c>
      <c r="DI207" s="2" t="s">
        <v>143</v>
      </c>
      <c r="DJ207" s="2" t="s">
        <v>132</v>
      </c>
      <c r="DK207" s="4">
        <v>11</v>
      </c>
      <c r="DL207" s="8">
        <v>548.79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591</v>
      </c>
      <c r="DT207" s="2" t="s">
        <v>544</v>
      </c>
      <c r="DU207" s="2" t="s">
        <v>143</v>
      </c>
      <c r="DV207" s="2" t="s">
        <v>132</v>
      </c>
      <c r="DW207" s="4">
        <v>16</v>
      </c>
      <c r="DX207" s="8">
        <v>929.12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850</v>
      </c>
      <c r="EF207" s="2" t="s">
        <v>2656</v>
      </c>
      <c r="EG207" s="2" t="s">
        <v>143</v>
      </c>
      <c r="EH207" s="2" t="s">
        <v>132</v>
      </c>
      <c r="EI207" s="4">
        <v>4</v>
      </c>
      <c r="EJ207" s="8">
        <v>232.28</v>
      </c>
      <c r="EK207" s="4"/>
      <c r="EL207" s="8"/>
      <c r="EM207" s="7"/>
      <c r="EN207" s="7"/>
      <c r="EO207" s="2" t="s">
        <v>141</v>
      </c>
      <c r="EP207" s="2" t="s">
        <v>129</v>
      </c>
      <c r="EQ207" s="2" t="s">
        <v>591</v>
      </c>
      <c r="ER207" s="2" t="s">
        <v>146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591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175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>
        <v>3</v>
      </c>
      <c r="FT207" s="8">
        <v>133.02</v>
      </c>
      <c r="FU207" s="4"/>
      <c r="FV207" s="8"/>
      <c r="FW207" s="7"/>
      <c r="FX207" s="7"/>
      <c r="FY207" s="2" t="s">
        <v>141</v>
      </c>
      <c r="FZ207" s="2" t="s">
        <v>129</v>
      </c>
      <c r="GA207" s="2" t="s">
        <v>850</v>
      </c>
      <c r="GB207" s="2" t="s">
        <v>2657</v>
      </c>
      <c r="GC207" s="2" t="s">
        <v>143</v>
      </c>
      <c r="GD207" s="2" t="s">
        <v>132</v>
      </c>
      <c r="GE207" s="4">
        <v>4</v>
      </c>
      <c r="GF207" s="8">
        <v>199.56</v>
      </c>
      <c r="GG207" s="4"/>
      <c r="GH207" s="8"/>
      <c r="GI207" s="7"/>
      <c r="GJ207" s="7"/>
      <c r="GK207" s="2" t="s">
        <v>141</v>
      </c>
      <c r="GL207" s="2" t="s">
        <v>129</v>
      </c>
      <c r="GM207" s="2" t="s">
        <v>1946</v>
      </c>
      <c r="GN207" s="2" t="s">
        <v>2559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141</v>
      </c>
      <c r="GX207" s="2" t="s">
        <v>129</v>
      </c>
      <c r="GY207" s="2" t="s">
        <v>162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2658</v>
      </c>
      <c r="HL207" s="2" t="s">
        <v>1360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164</v>
      </c>
      <c r="HV207" s="2" t="s">
        <v>129</v>
      </c>
      <c r="HW207" s="2" t="s">
        <v>132</v>
      </c>
      <c r="HX207" s="2" t="s">
        <v>132</v>
      </c>
      <c r="HY207" s="2" t="s">
        <v>143</v>
      </c>
      <c r="HZ207" s="2" t="s">
        <v>132</v>
      </c>
      <c r="IA207" s="4">
        <v>1</v>
      </c>
      <c r="IB207" s="8">
        <v>52.26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1833</v>
      </c>
      <c r="IJ207" s="2" t="s">
        <v>1216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166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669</v>
      </c>
      <c r="JT207" s="2" t="s">
        <v>2559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141</v>
      </c>
      <c r="KD207" s="2" t="s">
        <v>129</v>
      </c>
      <c r="KE207" s="2" t="s">
        <v>368</v>
      </c>
      <c r="KF207" s="2" t="s">
        <v>2632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172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129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164</v>
      </c>
      <c r="LN207" s="2" t="s">
        <v>129</v>
      </c>
      <c r="LO207" s="2" t="s">
        <v>132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141</v>
      </c>
      <c r="ML207" s="2" t="s">
        <v>173</v>
      </c>
      <c r="MM207" s="2" t="s">
        <v>591</v>
      </c>
      <c r="MN207" s="2" t="s">
        <v>333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172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172</v>
      </c>
      <c r="OH207" s="2" t="s">
        <v>129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176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172</v>
      </c>
      <c r="QP207" s="2" t="s">
        <v>176</v>
      </c>
      <c r="QQ207" s="2" t="s">
        <v>132</v>
      </c>
      <c r="QR207" s="2" t="s">
        <v>132</v>
      </c>
      <c r="QS207" s="2" t="s">
        <v>143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178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132</v>
      </c>
    </row>
    <row r="208">
      <c r="A208" s="2" t="s">
        <v>2659</v>
      </c>
      <c r="B208" s="2" t="s">
        <v>121</v>
      </c>
      <c r="C208" s="2" t="s">
        <v>2522</v>
      </c>
      <c r="D208" s="2" t="s">
        <v>123</v>
      </c>
      <c r="E208" s="2" t="s">
        <v>708</v>
      </c>
      <c r="F208" s="2" t="s">
        <v>2660</v>
      </c>
      <c r="G208" s="2" t="s">
        <v>2660</v>
      </c>
      <c r="H208" s="2" t="s">
        <v>2660</v>
      </c>
      <c r="I208" s="2" t="s">
        <v>2661</v>
      </c>
      <c r="J208" s="2" t="s">
        <v>127</v>
      </c>
      <c r="K208" s="2" t="s">
        <v>313</v>
      </c>
      <c r="L208" s="3">
        <v>40.8</v>
      </c>
      <c r="M208" s="3">
        <v>42.84</v>
      </c>
      <c r="N208" s="3">
        <v>84.99</v>
      </c>
      <c r="O208" s="2" t="s">
        <v>129</v>
      </c>
      <c r="P208" s="2" t="s">
        <v>683</v>
      </c>
      <c r="Q208" s="2" t="s">
        <v>131</v>
      </c>
      <c r="R208" s="2" t="s">
        <v>132</v>
      </c>
      <c r="S208" s="2" t="s">
        <v>2662</v>
      </c>
      <c r="T208" s="2" t="s">
        <v>132</v>
      </c>
      <c r="U208" s="2" t="s">
        <v>395</v>
      </c>
      <c r="V208" s="2" t="s">
        <v>246</v>
      </c>
      <c r="W208" s="2" t="s">
        <v>245</v>
      </c>
      <c r="X208" s="2" t="s">
        <v>2553</v>
      </c>
      <c r="Y208" s="2" t="s">
        <v>377</v>
      </c>
      <c r="Z208" s="4">
        <v>44</v>
      </c>
      <c r="AA208" s="4">
        <f>=ROUNDDOWN(11,0)</f>
      </c>
      <c r="AB208" s="5">
        <v>4</v>
      </c>
      <c r="AC208" s="2" t="s">
        <v>349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36</v>
      </c>
      <c r="AQ208" s="8">
        <v>1627.46</v>
      </c>
      <c r="AR208" s="4"/>
      <c r="AS208" s="8"/>
      <c r="AT208" s="7"/>
      <c r="AU208" s="7"/>
      <c r="AV208" s="4">
        <v>36</v>
      </c>
      <c r="AW208" s="8">
        <v>1627.46</v>
      </c>
      <c r="AX208" s="4"/>
      <c r="AY208" s="8"/>
      <c r="AZ208" s="7"/>
      <c r="BA208" s="7"/>
      <c r="BB208" s="7">
        <v>1</v>
      </c>
      <c r="BC208" s="4">
        <v>36</v>
      </c>
      <c r="BD208" s="8">
        <v>1627.46</v>
      </c>
      <c r="BE208" s="4"/>
      <c r="BF208" s="8"/>
      <c r="BG208" s="7"/>
      <c r="BH208" s="7"/>
      <c r="BI208" s="7">
        <v>1</v>
      </c>
      <c r="BJ208" s="4">
        <v>36</v>
      </c>
      <c r="BK208" s="8">
        <v>1627.46</v>
      </c>
      <c r="BL208" s="2" t="s">
        <v>2663</v>
      </c>
      <c r="BM208" s="7">
        <v>1</v>
      </c>
      <c r="BN208" s="7">
        <v>1</v>
      </c>
      <c r="BO208" s="4">
        <v>11</v>
      </c>
      <c r="BP208" s="8">
        <v>557.52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170</v>
      </c>
      <c r="BY208" s="2" t="s">
        <v>143</v>
      </c>
      <c r="BZ208" s="2" t="s">
        <v>132</v>
      </c>
      <c r="CA208" s="4">
        <v>9</v>
      </c>
      <c r="CB208" s="8">
        <v>315.98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591</v>
      </c>
      <c r="CJ208" s="2" t="s">
        <v>2598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1999</v>
      </c>
      <c r="CV208" s="2" t="s">
        <v>2607</v>
      </c>
      <c r="CW208" s="2" t="s">
        <v>143</v>
      </c>
      <c r="CX208" s="2" t="s">
        <v>132</v>
      </c>
      <c r="CY208" s="4">
        <v>9</v>
      </c>
      <c r="CZ208" s="8">
        <v>399.84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377</v>
      </c>
      <c r="DH208" s="2" t="s">
        <v>1194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141</v>
      </c>
      <c r="DR208" s="2" t="s">
        <v>129</v>
      </c>
      <c r="DS208" s="2" t="s">
        <v>591</v>
      </c>
      <c r="DT208" s="2" t="s">
        <v>426</v>
      </c>
      <c r="DU208" s="2" t="s">
        <v>143</v>
      </c>
      <c r="DV208" s="2" t="s">
        <v>132</v>
      </c>
      <c r="DW208" s="4">
        <v>3</v>
      </c>
      <c r="DX208" s="8">
        <v>166.32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258</v>
      </c>
      <c r="EF208" s="2" t="s">
        <v>676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591</v>
      </c>
      <c r="ER208" s="2" t="s">
        <v>452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591</v>
      </c>
      <c r="FD208" s="2" t="s">
        <v>132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172</v>
      </c>
      <c r="FN208" s="2" t="s">
        <v>129</v>
      </c>
      <c r="FO208" s="2" t="s">
        <v>132</v>
      </c>
      <c r="FP208" s="2" t="s">
        <v>132</v>
      </c>
      <c r="FQ208" s="2" t="s">
        <v>143</v>
      </c>
      <c r="FR208" s="2" t="s">
        <v>132</v>
      </c>
      <c r="FS208" s="4">
        <v>1</v>
      </c>
      <c r="FT208" s="8">
        <v>42.34</v>
      </c>
      <c r="FU208" s="4"/>
      <c r="FV208" s="8"/>
      <c r="FW208" s="7"/>
      <c r="FX208" s="7"/>
      <c r="FY208" s="2" t="s">
        <v>141</v>
      </c>
      <c r="FZ208" s="2" t="s">
        <v>129</v>
      </c>
      <c r="GA208" s="2" t="s">
        <v>158</v>
      </c>
      <c r="GB208" s="2" t="s">
        <v>2664</v>
      </c>
      <c r="GC208" s="2" t="s">
        <v>143</v>
      </c>
      <c r="GD208" s="2" t="s">
        <v>132</v>
      </c>
      <c r="GE208" s="4">
        <v>1</v>
      </c>
      <c r="GF208" s="8">
        <v>52.92</v>
      </c>
      <c r="GG208" s="4"/>
      <c r="GH208" s="8"/>
      <c r="GI208" s="7"/>
      <c r="GJ208" s="7"/>
      <c r="GK208" s="2" t="s">
        <v>141</v>
      </c>
      <c r="GL208" s="2" t="s">
        <v>129</v>
      </c>
      <c r="GM208" s="2" t="s">
        <v>1312</v>
      </c>
      <c r="GN208" s="2" t="s">
        <v>2665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141</v>
      </c>
      <c r="GX208" s="2" t="s">
        <v>129</v>
      </c>
      <c r="GY208" s="2" t="s">
        <v>162</v>
      </c>
      <c r="GZ208" s="2" t="s">
        <v>132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141</v>
      </c>
      <c r="HJ208" s="2" t="s">
        <v>129</v>
      </c>
      <c r="HK208" s="2" t="s">
        <v>2071</v>
      </c>
      <c r="HL208" s="2" t="s">
        <v>1489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129</v>
      </c>
      <c r="HW208" s="2" t="s">
        <v>132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165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>
        <v>2</v>
      </c>
      <c r="IN208" s="8">
        <v>92.54</v>
      </c>
      <c r="IO208" s="4"/>
      <c r="IP208" s="8"/>
      <c r="IQ208" s="7"/>
      <c r="IR208" s="7"/>
      <c r="IS208" s="2" t="s">
        <v>141</v>
      </c>
      <c r="IT208" s="2" t="s">
        <v>129</v>
      </c>
      <c r="IU208" s="2" t="s">
        <v>364</v>
      </c>
      <c r="IV208" s="2" t="s">
        <v>2666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141</v>
      </c>
      <c r="JR208" s="2" t="s">
        <v>129</v>
      </c>
      <c r="JS208" s="2" t="s">
        <v>669</v>
      </c>
      <c r="JT208" s="2" t="s">
        <v>422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141</v>
      </c>
      <c r="KD208" s="2" t="s">
        <v>129</v>
      </c>
      <c r="KE208" s="2" t="s">
        <v>368</v>
      </c>
      <c r="KF208" s="2" t="s">
        <v>1276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172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141</v>
      </c>
      <c r="ML208" s="2" t="s">
        <v>173</v>
      </c>
      <c r="MM208" s="2" t="s">
        <v>591</v>
      </c>
      <c r="MN208" s="2" t="s">
        <v>2667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129</v>
      </c>
      <c r="MY208" s="2" t="s">
        <v>132</v>
      </c>
      <c r="MZ208" s="2" t="s">
        <v>132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172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172</v>
      </c>
      <c r="OH208" s="2" t="s">
        <v>129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176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172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141</v>
      </c>
      <c r="PR208" s="2" t="s">
        <v>176</v>
      </c>
      <c r="PS208" s="2" t="s">
        <v>177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172</v>
      </c>
      <c r="QP208" s="2" t="s">
        <v>176</v>
      </c>
      <c r="QQ208" s="2" t="s">
        <v>132</v>
      </c>
      <c r="QR208" s="2" t="s">
        <v>132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172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178</v>
      </c>
      <c r="RG208" s="4"/>
      <c r="RH208" s="8"/>
      <c r="RI208" s="4"/>
      <c r="RJ208" s="8"/>
      <c r="RK208" s="7"/>
      <c r="RL208" s="7"/>
      <c r="RM208" s="2" t="s">
        <v>175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2668</v>
      </c>
      <c r="B209" s="2" t="s">
        <v>121</v>
      </c>
      <c r="C209" s="2" t="s">
        <v>2522</v>
      </c>
      <c r="D209" s="2" t="s">
        <v>123</v>
      </c>
      <c r="E209" s="2" t="s">
        <v>124</v>
      </c>
      <c r="F209" s="2" t="s">
        <v>2669</v>
      </c>
      <c r="G209" s="2" t="s">
        <v>2669</v>
      </c>
      <c r="H209" s="2" t="s">
        <v>2669</v>
      </c>
      <c r="I209" s="2" t="s">
        <v>2670</v>
      </c>
      <c r="J209" s="2" t="s">
        <v>127</v>
      </c>
      <c r="K209" s="2" t="s">
        <v>945</v>
      </c>
      <c r="L209" s="3">
        <v>37.19</v>
      </c>
      <c r="M209" s="3">
        <v>39.05</v>
      </c>
      <c r="N209" s="3">
        <v>76.49</v>
      </c>
      <c r="O209" s="2" t="s">
        <v>129</v>
      </c>
      <c r="P209" s="2" t="s">
        <v>130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395</v>
      </c>
      <c r="V209" s="2" t="s">
        <v>2187</v>
      </c>
      <c r="W209" s="2" t="s">
        <v>136</v>
      </c>
      <c r="X209" s="2" t="s">
        <v>2553</v>
      </c>
      <c r="Y209" s="2" t="s">
        <v>2671</v>
      </c>
      <c r="Z209" s="4">
        <v>335</v>
      </c>
      <c r="AA209" s="4">
        <f>=ROUNDDOWN(19.7058823529412,0)</f>
      </c>
      <c r="AB209" s="5">
        <v>17</v>
      </c>
      <c r="AC209" s="2" t="s">
        <v>185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135</v>
      </c>
      <c r="AQ209" s="8">
        <v>5887.55</v>
      </c>
      <c r="AR209" s="4"/>
      <c r="AS209" s="8"/>
      <c r="AT209" s="7"/>
      <c r="AU209" s="7"/>
      <c r="AV209" s="4">
        <v>135</v>
      </c>
      <c r="AW209" s="8">
        <v>5887.55</v>
      </c>
      <c r="AX209" s="4"/>
      <c r="AY209" s="8"/>
      <c r="AZ209" s="7"/>
      <c r="BA209" s="7"/>
      <c r="BB209" s="7">
        <v>1</v>
      </c>
      <c r="BC209" s="4">
        <v>135</v>
      </c>
      <c r="BD209" s="8">
        <v>5887.55</v>
      </c>
      <c r="BE209" s="4"/>
      <c r="BF209" s="8"/>
      <c r="BG209" s="7"/>
      <c r="BH209" s="7"/>
      <c r="BI209" s="7">
        <v>1</v>
      </c>
      <c r="BJ209" s="4">
        <v>135</v>
      </c>
      <c r="BK209" s="8">
        <v>5887.55</v>
      </c>
      <c r="BL209" s="2" t="s">
        <v>2672</v>
      </c>
      <c r="BM209" s="7">
        <v>1</v>
      </c>
      <c r="BN209" s="7">
        <v>1</v>
      </c>
      <c r="BO209" s="4">
        <v>31</v>
      </c>
      <c r="BP209" s="8">
        <v>1379.57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1988</v>
      </c>
      <c r="BY209" s="2" t="s">
        <v>143</v>
      </c>
      <c r="BZ209" s="2" t="s">
        <v>132</v>
      </c>
      <c r="CA209" s="4">
        <v>22</v>
      </c>
      <c r="CB209" s="8">
        <v>757.4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1337</v>
      </c>
      <c r="CJ209" s="2" t="s">
        <v>2624</v>
      </c>
      <c r="CK209" s="2" t="s">
        <v>143</v>
      </c>
      <c r="CL209" s="2" t="s">
        <v>132</v>
      </c>
      <c r="CM209" s="4">
        <v>11</v>
      </c>
      <c r="CN209" s="8">
        <v>463.54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1162</v>
      </c>
      <c r="CV209" s="2" t="s">
        <v>2421</v>
      </c>
      <c r="CW209" s="2" t="s">
        <v>143</v>
      </c>
      <c r="CX209" s="2" t="s">
        <v>132</v>
      </c>
      <c r="CY209" s="4">
        <v>2</v>
      </c>
      <c r="CZ209" s="8">
        <v>115.82</v>
      </c>
      <c r="DA209" s="4"/>
      <c r="DB209" s="8"/>
      <c r="DC209" s="7"/>
      <c r="DD209" s="7"/>
      <c r="DE209" s="2" t="s">
        <v>141</v>
      </c>
      <c r="DF209" s="2" t="s">
        <v>129</v>
      </c>
      <c r="DG209" s="2" t="s">
        <v>2673</v>
      </c>
      <c r="DH209" s="2" t="s">
        <v>907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141</v>
      </c>
      <c r="DR209" s="2" t="s">
        <v>129</v>
      </c>
      <c r="DS209" s="2" t="s">
        <v>605</v>
      </c>
      <c r="DT209" s="2" t="s">
        <v>2674</v>
      </c>
      <c r="DU209" s="2" t="s">
        <v>143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166</v>
      </c>
      <c r="ED209" s="2" t="s">
        <v>129</v>
      </c>
      <c r="EE209" s="2" t="s">
        <v>132</v>
      </c>
      <c r="EF209" s="2" t="s">
        <v>132</v>
      </c>
      <c r="EG209" s="2" t="s">
        <v>143</v>
      </c>
      <c r="EH209" s="2" t="s">
        <v>132</v>
      </c>
      <c r="EI209" s="4">
        <v>45</v>
      </c>
      <c r="EJ209" s="8">
        <v>2095.2</v>
      </c>
      <c r="EK209" s="4"/>
      <c r="EL209" s="8"/>
      <c r="EM209" s="7"/>
      <c r="EN209" s="7"/>
      <c r="EO209" s="2" t="s">
        <v>141</v>
      </c>
      <c r="EP209" s="2" t="s">
        <v>129</v>
      </c>
      <c r="EQ209" s="2" t="s">
        <v>894</v>
      </c>
      <c r="ER209" s="2" t="s">
        <v>907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129</v>
      </c>
      <c r="FC209" s="2" t="s">
        <v>2671</v>
      </c>
      <c r="FD209" s="2" t="s">
        <v>2675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175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>
        <v>1</v>
      </c>
      <c r="FT209" s="8">
        <v>45.69</v>
      </c>
      <c r="FU209" s="4"/>
      <c r="FV209" s="8"/>
      <c r="FW209" s="7"/>
      <c r="FX209" s="7"/>
      <c r="FY209" s="2" t="s">
        <v>141</v>
      </c>
      <c r="FZ209" s="2" t="s">
        <v>129</v>
      </c>
      <c r="GA209" s="2" t="s">
        <v>138</v>
      </c>
      <c r="GB209" s="2" t="s">
        <v>499</v>
      </c>
      <c r="GC209" s="2" t="s">
        <v>143</v>
      </c>
      <c r="GD209" s="2" t="s">
        <v>132</v>
      </c>
      <c r="GE209" s="4">
        <v>11</v>
      </c>
      <c r="GF209" s="8">
        <v>530.53</v>
      </c>
      <c r="GG209" s="4"/>
      <c r="GH209" s="8"/>
      <c r="GI209" s="7"/>
      <c r="GJ209" s="7"/>
      <c r="GK209" s="2" t="s">
        <v>141</v>
      </c>
      <c r="GL209" s="2" t="s">
        <v>129</v>
      </c>
      <c r="GM209" s="2" t="s">
        <v>1162</v>
      </c>
      <c r="GN209" s="2" t="s">
        <v>667</v>
      </c>
      <c r="GO209" s="2" t="s">
        <v>143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141</v>
      </c>
      <c r="GX209" s="2" t="s">
        <v>176</v>
      </c>
      <c r="GY209" s="2" t="s">
        <v>251</v>
      </c>
      <c r="GZ209" s="2" t="s">
        <v>1910</v>
      </c>
      <c r="HA209" s="2" t="s">
        <v>143</v>
      </c>
      <c r="HB209" s="2" t="s">
        <v>132</v>
      </c>
      <c r="HC209" s="4">
        <v>3</v>
      </c>
      <c r="HD209" s="8">
        <v>126.51</v>
      </c>
      <c r="HE209" s="4"/>
      <c r="HF209" s="8"/>
      <c r="HG209" s="7"/>
      <c r="HH209" s="7"/>
      <c r="HI209" s="2" t="s">
        <v>141</v>
      </c>
      <c r="HJ209" s="2" t="s">
        <v>129</v>
      </c>
      <c r="HK209" s="2" t="s">
        <v>938</v>
      </c>
      <c r="HL209" s="2" t="s">
        <v>2182</v>
      </c>
      <c r="HM209" s="2" t="s">
        <v>143</v>
      </c>
      <c r="HN209" s="2" t="s">
        <v>132</v>
      </c>
      <c r="HO209" s="4">
        <v>2</v>
      </c>
      <c r="HP209" s="8">
        <v>78.1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297</v>
      </c>
      <c r="HX209" s="2" t="s">
        <v>233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165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>
        <v>6</v>
      </c>
      <c r="IN209" s="8">
        <v>253.02</v>
      </c>
      <c r="IO209" s="4"/>
      <c r="IP209" s="8"/>
      <c r="IQ209" s="7"/>
      <c r="IR209" s="7"/>
      <c r="IS209" s="2" t="s">
        <v>141</v>
      </c>
      <c r="IT209" s="2" t="s">
        <v>129</v>
      </c>
      <c r="IU209" s="2" t="s">
        <v>541</v>
      </c>
      <c r="IV209" s="2" t="s">
        <v>2584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>
        <v>1</v>
      </c>
      <c r="JL209" s="8">
        <v>42.17</v>
      </c>
      <c r="JM209" s="4"/>
      <c r="JN209" s="8"/>
      <c r="JO209" s="7"/>
      <c r="JP209" s="7"/>
      <c r="JQ209" s="2" t="s">
        <v>141</v>
      </c>
      <c r="JR209" s="2" t="s">
        <v>129</v>
      </c>
      <c r="JS209" s="2" t="s">
        <v>999</v>
      </c>
      <c r="JT209" s="2" t="s">
        <v>2676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141</v>
      </c>
      <c r="KD209" s="2" t="s">
        <v>129</v>
      </c>
      <c r="KE209" s="2" t="s">
        <v>236</v>
      </c>
      <c r="KF209" s="2" t="s">
        <v>1344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172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164</v>
      </c>
      <c r="LN209" s="2" t="s">
        <v>129</v>
      </c>
      <c r="LO209" s="2" t="s">
        <v>132</v>
      </c>
      <c r="LP209" s="2" t="s">
        <v>132</v>
      </c>
      <c r="LQ209" s="2" t="s">
        <v>143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141</v>
      </c>
      <c r="ML209" s="2" t="s">
        <v>173</v>
      </c>
      <c r="MM209" s="2" t="s">
        <v>538</v>
      </c>
      <c r="MN209" s="2" t="s">
        <v>2622</v>
      </c>
      <c r="MO209" s="2" t="s">
        <v>143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172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172</v>
      </c>
      <c r="OH209" s="2" t="s">
        <v>129</v>
      </c>
      <c r="OI209" s="2" t="s">
        <v>132</v>
      </c>
      <c r="OJ209" s="2" t="s">
        <v>132</v>
      </c>
      <c r="OK209" s="2" t="s">
        <v>143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176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172</v>
      </c>
      <c r="QP209" s="2" t="s">
        <v>176</v>
      </c>
      <c r="QQ209" s="2" t="s">
        <v>132</v>
      </c>
      <c r="QR209" s="2" t="s">
        <v>132</v>
      </c>
      <c r="QS209" s="2" t="s">
        <v>143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178</v>
      </c>
      <c r="RG209" s="4"/>
      <c r="RH209" s="8"/>
      <c r="RI209" s="4"/>
      <c r="RJ209" s="8"/>
      <c r="RK209" s="7"/>
      <c r="RL209" s="7"/>
      <c r="RM209" s="2" t="s">
        <v>141</v>
      </c>
      <c r="RN209" s="2" t="s">
        <v>176</v>
      </c>
      <c r="RO209" s="2" t="s">
        <v>2571</v>
      </c>
      <c r="RP209" s="2" t="s">
        <v>583</v>
      </c>
      <c r="RQ209" s="2" t="s">
        <v>143</v>
      </c>
      <c r="RR209" s="2" t="s">
        <v>132</v>
      </c>
    </row>
    <row r="210">
      <c r="A210" s="2" t="s">
        <v>2677</v>
      </c>
      <c r="B210" s="2" t="s">
        <v>121</v>
      </c>
      <c r="C210" s="2" t="s">
        <v>2522</v>
      </c>
      <c r="D210" s="2" t="s">
        <v>123</v>
      </c>
      <c r="E210" s="2" t="s">
        <v>124</v>
      </c>
      <c r="F210" s="2" t="s">
        <v>2678</v>
      </c>
      <c r="G210" s="2" t="s">
        <v>2678</v>
      </c>
      <c r="H210" s="2" t="s">
        <v>2678</v>
      </c>
      <c r="I210" s="2" t="s">
        <v>2679</v>
      </c>
      <c r="J210" s="2" t="s">
        <v>127</v>
      </c>
      <c r="K210" s="2" t="s">
        <v>711</v>
      </c>
      <c r="L210" s="3">
        <v>32</v>
      </c>
      <c r="M210" s="3">
        <v>33.6</v>
      </c>
      <c r="N210" s="3">
        <v>69.99</v>
      </c>
      <c r="O210" s="2" t="s">
        <v>129</v>
      </c>
      <c r="P210" s="2" t="s">
        <v>921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395</v>
      </c>
      <c r="V210" s="2" t="s">
        <v>846</v>
      </c>
      <c r="W210" s="2" t="s">
        <v>2628</v>
      </c>
      <c r="X210" s="2" t="s">
        <v>245</v>
      </c>
      <c r="Y210" s="2" t="s">
        <v>208</v>
      </c>
      <c r="Z210" s="4">
        <v>96</v>
      </c>
      <c r="AA210" s="4">
        <f>=ROUNDDOWN(48,0)</f>
      </c>
      <c r="AB210" s="5">
        <v>2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4</v>
      </c>
      <c r="AQ210" s="8">
        <v>137.6</v>
      </c>
      <c r="AR210" s="4"/>
      <c r="AS210" s="8"/>
      <c r="AT210" s="7"/>
      <c r="AU210" s="7"/>
      <c r="AV210" s="4">
        <v>4</v>
      </c>
      <c r="AW210" s="8">
        <v>137.6</v>
      </c>
      <c r="AX210" s="4"/>
      <c r="AY210" s="8"/>
      <c r="AZ210" s="7"/>
      <c r="BA210" s="7"/>
      <c r="BB210" s="7">
        <v>1</v>
      </c>
      <c r="BC210" s="4">
        <v>5</v>
      </c>
      <c r="BD210" s="8">
        <v>174.4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>
        <v>0.789</v>
      </c>
      <c r="BJ210" s="4">
        <v>4</v>
      </c>
      <c r="BK210" s="8">
        <v>137.6</v>
      </c>
      <c r="BL210" s="2" t="s">
        <v>2123</v>
      </c>
      <c r="BM210" s="7">
        <v>1</v>
      </c>
      <c r="BN210" s="7">
        <v>1</v>
      </c>
      <c r="BO210" s="4">
        <v>1</v>
      </c>
      <c r="BP210" s="8">
        <v>36.8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1440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476</v>
      </c>
      <c r="CJ210" s="2" t="s">
        <v>132</v>
      </c>
      <c r="CK210" s="2" t="s">
        <v>143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141</v>
      </c>
      <c r="CT210" s="2" t="s">
        <v>129</v>
      </c>
      <c r="CU210" s="2" t="s">
        <v>168</v>
      </c>
      <c r="CV210" s="2" t="s">
        <v>132</v>
      </c>
      <c r="CW210" s="2" t="s">
        <v>143</v>
      </c>
      <c r="CX210" s="2" t="s">
        <v>132</v>
      </c>
      <c r="CY210" s="4">
        <v>3</v>
      </c>
      <c r="CZ210" s="8">
        <v>100.8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923</v>
      </c>
      <c r="DH210" s="2" t="s">
        <v>2195</v>
      </c>
      <c r="DI210" s="2" t="s">
        <v>143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172</v>
      </c>
      <c r="DR210" s="2" t="s">
        <v>129</v>
      </c>
      <c r="DS210" s="2" t="s">
        <v>132</v>
      </c>
      <c r="DT210" s="2" t="s">
        <v>132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141</v>
      </c>
      <c r="ED210" s="2" t="s">
        <v>129</v>
      </c>
      <c r="EE210" s="2" t="s">
        <v>926</v>
      </c>
      <c r="EF210" s="2" t="s">
        <v>132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2680</v>
      </c>
      <c r="ER210" s="2" t="s">
        <v>132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141</v>
      </c>
      <c r="FB210" s="2" t="s">
        <v>129</v>
      </c>
      <c r="FC210" s="2" t="s">
        <v>923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175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165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165</v>
      </c>
      <c r="GL210" s="2" t="s">
        <v>129</v>
      </c>
      <c r="GM210" s="2" t="s">
        <v>132</v>
      </c>
      <c r="GN210" s="2" t="s">
        <v>132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172</v>
      </c>
      <c r="GX210" s="2" t="s">
        <v>129</v>
      </c>
      <c r="GY210" s="2" t="s">
        <v>132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141</v>
      </c>
      <c r="HJ210" s="2" t="s">
        <v>129</v>
      </c>
      <c r="HK210" s="2" t="s">
        <v>926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164</v>
      </c>
      <c r="HV210" s="2" t="s">
        <v>129</v>
      </c>
      <c r="HW210" s="2" t="s">
        <v>132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165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172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129</v>
      </c>
      <c r="JG210" s="2" t="s">
        <v>923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165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175</v>
      </c>
      <c r="KD210" s="2" t="s">
        <v>129</v>
      </c>
      <c r="KE210" s="2" t="s">
        <v>132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172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129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172</v>
      </c>
      <c r="OH210" s="2" t="s">
        <v>129</v>
      </c>
      <c r="OI210" s="2" t="s">
        <v>132</v>
      </c>
      <c r="OJ210" s="2" t="s">
        <v>132</v>
      </c>
      <c r="OK210" s="2" t="s">
        <v>143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172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2681</v>
      </c>
      <c r="B211" s="2" t="s">
        <v>121</v>
      </c>
      <c r="C211" s="2" t="s">
        <v>2522</v>
      </c>
      <c r="D211" s="2" t="s">
        <v>123</v>
      </c>
      <c r="E211" s="2" t="s">
        <v>124</v>
      </c>
      <c r="F211" s="2" t="s">
        <v>2678</v>
      </c>
      <c r="G211" s="2" t="s">
        <v>2678</v>
      </c>
      <c r="H211" s="2" t="s">
        <v>2678</v>
      </c>
      <c r="I211" s="2" t="s">
        <v>2682</v>
      </c>
      <c r="J211" s="2" t="s">
        <v>127</v>
      </c>
      <c r="K211" s="2" t="s">
        <v>313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921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395</v>
      </c>
      <c r="V211" s="2" t="s">
        <v>846</v>
      </c>
      <c r="W211" s="2" t="s">
        <v>2628</v>
      </c>
      <c r="X211" s="2" t="s">
        <v>245</v>
      </c>
      <c r="Y211" s="2" t="s">
        <v>208</v>
      </c>
      <c r="Z211" s="4">
        <v>97</v>
      </c>
      <c r="AA211" s="4">
        <f>=ROUNDDOWN(32.3333333333333,0)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1</v>
      </c>
      <c r="AQ211" s="8">
        <v>36.8</v>
      </c>
      <c r="AR211" s="4"/>
      <c r="AS211" s="8"/>
      <c r="AT211" s="7"/>
      <c r="AU211" s="7"/>
      <c r="AV211" s="4">
        <v>1</v>
      </c>
      <c r="AW211" s="8">
        <v>36.8</v>
      </c>
      <c r="AX211" s="4"/>
      <c r="AY211" s="8"/>
      <c r="AZ211" s="7"/>
      <c r="BA211" s="7"/>
      <c r="BB211" s="7">
        <v>1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0.211</v>
      </c>
      <c r="BJ211" s="4">
        <v>1</v>
      </c>
      <c r="BK211" s="8">
        <v>36.8</v>
      </c>
      <c r="BL211" s="2" t="s">
        <v>16</v>
      </c>
      <c r="BM211" s="7">
        <v>1</v>
      </c>
      <c r="BN211" s="7">
        <v>1</v>
      </c>
      <c r="BO211" s="4">
        <v>1</v>
      </c>
      <c r="BP211" s="8">
        <v>36.8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132</v>
      </c>
      <c r="BX211" s="2" t="s">
        <v>2683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476</v>
      </c>
      <c r="CJ211" s="2" t="s">
        <v>132</v>
      </c>
      <c r="CK211" s="2" t="s">
        <v>143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141</v>
      </c>
      <c r="CT211" s="2" t="s">
        <v>129</v>
      </c>
      <c r="CU211" s="2" t="s">
        <v>168</v>
      </c>
      <c r="CV211" s="2" t="s">
        <v>132</v>
      </c>
      <c r="CW211" s="2" t="s">
        <v>143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141</v>
      </c>
      <c r="DF211" s="2" t="s">
        <v>129</v>
      </c>
      <c r="DG211" s="2" t="s">
        <v>923</v>
      </c>
      <c r="DH211" s="2" t="s">
        <v>132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172</v>
      </c>
      <c r="DR211" s="2" t="s">
        <v>129</v>
      </c>
      <c r="DS211" s="2" t="s">
        <v>132</v>
      </c>
      <c r="DT211" s="2" t="s">
        <v>132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129</v>
      </c>
      <c r="EE211" s="2" t="s">
        <v>926</v>
      </c>
      <c r="EF211" s="2" t="s">
        <v>132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2680</v>
      </c>
      <c r="ER211" s="2" t="s">
        <v>132</v>
      </c>
      <c r="ES211" s="2" t="s">
        <v>143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141</v>
      </c>
      <c r="FB211" s="2" t="s">
        <v>129</v>
      </c>
      <c r="FC211" s="2" t="s">
        <v>923</v>
      </c>
      <c r="FD211" s="2" t="s">
        <v>132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175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165</v>
      </c>
      <c r="FZ211" s="2" t="s">
        <v>129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165</v>
      </c>
      <c r="GL211" s="2" t="s">
        <v>129</v>
      </c>
      <c r="GM211" s="2" t="s">
        <v>132</v>
      </c>
      <c r="GN211" s="2" t="s">
        <v>132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172</v>
      </c>
      <c r="GX211" s="2" t="s">
        <v>129</v>
      </c>
      <c r="GY211" s="2" t="s">
        <v>132</v>
      </c>
      <c r="GZ211" s="2" t="s">
        <v>132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141</v>
      </c>
      <c r="HJ211" s="2" t="s">
        <v>129</v>
      </c>
      <c r="HK211" s="2" t="s">
        <v>926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164</v>
      </c>
      <c r="HV211" s="2" t="s">
        <v>129</v>
      </c>
      <c r="HW211" s="2" t="s">
        <v>132</v>
      </c>
      <c r="HX211" s="2" t="s">
        <v>132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165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172</v>
      </c>
      <c r="IT211" s="2" t="s">
        <v>129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923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165</v>
      </c>
      <c r="JR211" s="2" t="s">
        <v>129</v>
      </c>
      <c r="JS211" s="2" t="s">
        <v>132</v>
      </c>
      <c r="JT211" s="2" t="s">
        <v>132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129</v>
      </c>
      <c r="KE211" s="2" t="s">
        <v>132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172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175</v>
      </c>
      <c r="LB211" s="2" t="s">
        <v>129</v>
      </c>
      <c r="LC211" s="2" t="s">
        <v>132</v>
      </c>
      <c r="LD211" s="2" t="s">
        <v>132</v>
      </c>
      <c r="LE211" s="2" t="s">
        <v>143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129</v>
      </c>
      <c r="LO211" s="2" t="s">
        <v>132</v>
      </c>
      <c r="LP211" s="2" t="s">
        <v>132</v>
      </c>
      <c r="LQ211" s="2" t="s">
        <v>143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129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172</v>
      </c>
      <c r="NJ211" s="2" t="s">
        <v>129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172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172</v>
      </c>
      <c r="QD211" s="2" t="s">
        <v>129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2684</v>
      </c>
      <c r="B212" s="2" t="s">
        <v>121</v>
      </c>
      <c r="C212" s="2" t="s">
        <v>2522</v>
      </c>
      <c r="D212" s="2" t="s">
        <v>123</v>
      </c>
      <c r="E212" s="2" t="s">
        <v>883</v>
      </c>
      <c r="F212" s="2" t="s">
        <v>2685</v>
      </c>
      <c r="G212" s="2" t="s">
        <v>2685</v>
      </c>
      <c r="H212" s="2" t="s">
        <v>2685</v>
      </c>
      <c r="I212" s="2" t="s">
        <v>2686</v>
      </c>
      <c r="J212" s="2" t="s">
        <v>127</v>
      </c>
      <c r="K212" s="2" t="s">
        <v>482</v>
      </c>
      <c r="L212" s="3">
        <v>70.13</v>
      </c>
      <c r="M212" s="3">
        <v>73.64</v>
      </c>
      <c r="N212" s="3">
        <v>144.49</v>
      </c>
      <c r="O212" s="2" t="s">
        <v>129</v>
      </c>
      <c r="P212" s="2" t="s">
        <v>347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315</v>
      </c>
      <c r="V212" s="2" t="s">
        <v>484</v>
      </c>
      <c r="W212" s="2" t="s">
        <v>245</v>
      </c>
      <c r="X212" s="2" t="s">
        <v>2553</v>
      </c>
      <c r="Y212" s="2" t="s">
        <v>2687</v>
      </c>
      <c r="Z212" s="4">
        <v>45</v>
      </c>
      <c r="AA212" s="4">
        <f>=ROUNDDOWN(11.25,0)</f>
      </c>
      <c r="AB212" s="5">
        <v>4</v>
      </c>
      <c r="AC212" s="2" t="s">
        <v>764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25</v>
      </c>
      <c r="AQ212" s="8">
        <v>1998.02</v>
      </c>
      <c r="AR212" s="4"/>
      <c r="AS212" s="8"/>
      <c r="AT212" s="7"/>
      <c r="AU212" s="7"/>
      <c r="AV212" s="4">
        <v>25</v>
      </c>
      <c r="AW212" s="8">
        <v>1998.02</v>
      </c>
      <c r="AX212" s="4"/>
      <c r="AY212" s="8"/>
      <c r="AZ212" s="7"/>
      <c r="BA212" s="7"/>
      <c r="BB212" s="7">
        <v>1</v>
      </c>
      <c r="BC212" s="4">
        <v>25</v>
      </c>
      <c r="BD212" s="8">
        <v>1998.02</v>
      </c>
      <c r="BE212" s="4"/>
      <c r="BF212" s="8"/>
      <c r="BG212" s="7"/>
      <c r="BH212" s="7"/>
      <c r="BI212" s="7">
        <v>1</v>
      </c>
      <c r="BJ212" s="4">
        <v>25</v>
      </c>
      <c r="BK212" s="8">
        <v>1998.02</v>
      </c>
      <c r="BL212" s="2" t="s">
        <v>2688</v>
      </c>
      <c r="BM212" s="7">
        <v>1</v>
      </c>
      <c r="BN212" s="7">
        <v>1</v>
      </c>
      <c r="BO212" s="4">
        <v>2</v>
      </c>
      <c r="BP212" s="8">
        <v>160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132</v>
      </c>
      <c r="CA212" s="4">
        <v>9</v>
      </c>
      <c r="CB212" s="8">
        <v>548.26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2063</v>
      </c>
      <c r="CJ212" s="2" t="s">
        <v>2064</v>
      </c>
      <c r="CK212" s="2" t="s">
        <v>143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141</v>
      </c>
      <c r="CT212" s="2" t="s">
        <v>129</v>
      </c>
      <c r="CU212" s="2" t="s">
        <v>1999</v>
      </c>
      <c r="CV212" s="2" t="s">
        <v>163</v>
      </c>
      <c r="CW212" s="2" t="s">
        <v>143</v>
      </c>
      <c r="CX212" s="2" t="s">
        <v>132</v>
      </c>
      <c r="CY212" s="4">
        <v>2</v>
      </c>
      <c r="CZ212" s="8">
        <v>147.28</v>
      </c>
      <c r="DA212" s="4"/>
      <c r="DB212" s="8"/>
      <c r="DC212" s="7"/>
      <c r="DD212" s="7"/>
      <c r="DE212" s="2" t="s">
        <v>141</v>
      </c>
      <c r="DF212" s="2" t="s">
        <v>129</v>
      </c>
      <c r="DG212" s="2" t="s">
        <v>1664</v>
      </c>
      <c r="DH212" s="2" t="s">
        <v>2055</v>
      </c>
      <c r="DI212" s="2" t="s">
        <v>143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166</v>
      </c>
      <c r="DR212" s="2" t="s">
        <v>129</v>
      </c>
      <c r="DS212" s="2" t="s">
        <v>132</v>
      </c>
      <c r="DT212" s="2" t="s">
        <v>132</v>
      </c>
      <c r="DU212" s="2" t="s">
        <v>143</v>
      </c>
      <c r="DV212" s="2" t="s">
        <v>132</v>
      </c>
      <c r="DW212" s="4">
        <v>4</v>
      </c>
      <c r="DX212" s="8">
        <v>388.12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356</v>
      </c>
      <c r="EF212" s="2" t="s">
        <v>407</v>
      </c>
      <c r="EG212" s="2" t="s">
        <v>143</v>
      </c>
      <c r="EH212" s="2" t="s">
        <v>132</v>
      </c>
      <c r="EI212" s="4">
        <v>5</v>
      </c>
      <c r="EJ212" s="8">
        <v>501.55</v>
      </c>
      <c r="EK212" s="4"/>
      <c r="EL212" s="8"/>
      <c r="EM212" s="7"/>
      <c r="EN212" s="7"/>
      <c r="EO212" s="2" t="s">
        <v>141</v>
      </c>
      <c r="EP212" s="2" t="s">
        <v>129</v>
      </c>
      <c r="EQ212" s="2" t="s">
        <v>380</v>
      </c>
      <c r="ER212" s="2" t="s">
        <v>720</v>
      </c>
      <c r="ES212" s="2" t="s">
        <v>143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141</v>
      </c>
      <c r="FB212" s="2" t="s">
        <v>129</v>
      </c>
      <c r="FC212" s="2" t="s">
        <v>2687</v>
      </c>
      <c r="FD212" s="2" t="s">
        <v>931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164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141</v>
      </c>
      <c r="FZ212" s="2" t="s">
        <v>129</v>
      </c>
      <c r="GA212" s="2" t="s">
        <v>676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1312</v>
      </c>
      <c r="GN212" s="2" t="s">
        <v>1250</v>
      </c>
      <c r="GO212" s="2" t="s">
        <v>143</v>
      </c>
      <c r="GP212" s="2" t="s">
        <v>132</v>
      </c>
      <c r="GQ212" s="4">
        <v>2</v>
      </c>
      <c r="GR212" s="8">
        <v>173.28</v>
      </c>
      <c r="GS212" s="4"/>
      <c r="GT212" s="8"/>
      <c r="GU212" s="7"/>
      <c r="GV212" s="7"/>
      <c r="GW212" s="2" t="s">
        <v>141</v>
      </c>
      <c r="GX212" s="2" t="s">
        <v>129</v>
      </c>
      <c r="GY212" s="2" t="s">
        <v>934</v>
      </c>
      <c r="GZ212" s="2" t="s">
        <v>1416</v>
      </c>
      <c r="HA212" s="2" t="s">
        <v>143</v>
      </c>
      <c r="HB212" s="2" t="s">
        <v>132</v>
      </c>
      <c r="HC212" s="4">
        <v>1</v>
      </c>
      <c r="HD212" s="8">
        <v>79.53</v>
      </c>
      <c r="HE212" s="4"/>
      <c r="HF212" s="8"/>
      <c r="HG212" s="7"/>
      <c r="HH212" s="7"/>
      <c r="HI212" s="2" t="s">
        <v>141</v>
      </c>
      <c r="HJ212" s="2" t="s">
        <v>129</v>
      </c>
      <c r="HK212" s="2" t="s">
        <v>938</v>
      </c>
      <c r="HL212" s="2" t="s">
        <v>2244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172</v>
      </c>
      <c r="HV212" s="2" t="s">
        <v>129</v>
      </c>
      <c r="HW212" s="2" t="s">
        <v>132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165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166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427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141</v>
      </c>
      <c r="KD212" s="2" t="s">
        <v>129</v>
      </c>
      <c r="KE212" s="2" t="s">
        <v>368</v>
      </c>
      <c r="KF212" s="2" t="s">
        <v>950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172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175</v>
      </c>
      <c r="LB212" s="2" t="s">
        <v>129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172</v>
      </c>
      <c r="ML212" s="2" t="s">
        <v>129</v>
      </c>
      <c r="MM212" s="2" t="s">
        <v>132</v>
      </c>
      <c r="MN212" s="2" t="s">
        <v>132</v>
      </c>
      <c r="MO212" s="2" t="s">
        <v>143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129</v>
      </c>
      <c r="MY212" s="2" t="s">
        <v>132</v>
      </c>
      <c r="MZ212" s="2" t="s">
        <v>132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172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172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172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178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2689</v>
      </c>
      <c r="B213" s="2" t="s">
        <v>121</v>
      </c>
      <c r="C213" s="2" t="s">
        <v>2522</v>
      </c>
      <c r="D213" s="2" t="s">
        <v>123</v>
      </c>
      <c r="E213" s="2" t="s">
        <v>883</v>
      </c>
      <c r="F213" s="2" t="s">
        <v>2690</v>
      </c>
      <c r="G213" s="2" t="s">
        <v>2690</v>
      </c>
      <c r="H213" s="2" t="s">
        <v>2690</v>
      </c>
      <c r="I213" s="2" t="s">
        <v>2691</v>
      </c>
      <c r="J213" s="2" t="s">
        <v>127</v>
      </c>
      <c r="K213" s="2" t="s">
        <v>711</v>
      </c>
      <c r="L213" s="3">
        <v>40.47</v>
      </c>
      <c r="M213" s="3">
        <v>42.49</v>
      </c>
      <c r="N213" s="3">
        <v>84.99</v>
      </c>
      <c r="O213" s="2" t="s">
        <v>129</v>
      </c>
      <c r="P213" s="2" t="s">
        <v>921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395</v>
      </c>
      <c r="V213" s="2" t="s">
        <v>135</v>
      </c>
      <c r="W213" s="2" t="s">
        <v>2628</v>
      </c>
      <c r="X213" s="2" t="s">
        <v>485</v>
      </c>
      <c r="Y213" s="2" t="s">
        <v>947</v>
      </c>
      <c r="Z213" s="4">
        <v>57</v>
      </c>
      <c r="AA213" s="4">
        <f>=ROUNDDOWN(38,0)</f>
      </c>
      <c r="AB213" s="5">
        <v>1.5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16</v>
      </c>
      <c r="AQ213" s="8">
        <v>771.49</v>
      </c>
      <c r="AR213" s="4"/>
      <c r="AS213" s="8"/>
      <c r="AT213" s="7"/>
      <c r="AU213" s="7"/>
      <c r="AV213" s="4">
        <v>16</v>
      </c>
      <c r="AW213" s="8">
        <v>771.49</v>
      </c>
      <c r="AX213" s="4"/>
      <c r="AY213" s="8"/>
      <c r="AZ213" s="7"/>
      <c r="BA213" s="7"/>
      <c r="BB213" s="7">
        <v>1</v>
      </c>
      <c r="BC213" s="4">
        <v>16</v>
      </c>
      <c r="BD213" s="8">
        <v>771.49</v>
      </c>
      <c r="BE213" s="4"/>
      <c r="BF213" s="8"/>
      <c r="BG213" s="7"/>
      <c r="BH213" s="7"/>
      <c r="BI213" s="7">
        <v>1</v>
      </c>
      <c r="BJ213" s="4">
        <v>16</v>
      </c>
      <c r="BK213" s="8">
        <v>771.49</v>
      </c>
      <c r="BL213" s="2" t="s">
        <v>2692</v>
      </c>
      <c r="BM213" s="7">
        <v>1</v>
      </c>
      <c r="BN213" s="7">
        <v>1</v>
      </c>
      <c r="BO213" s="4">
        <v>10</v>
      </c>
      <c r="BP213" s="8">
        <v>465.4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953</v>
      </c>
      <c r="BY213" s="2" t="s">
        <v>143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953</v>
      </c>
      <c r="CJ213" s="2" t="s">
        <v>2693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168</v>
      </c>
      <c r="CV213" s="2" t="s">
        <v>132</v>
      </c>
      <c r="CW213" s="2" t="s">
        <v>143</v>
      </c>
      <c r="CX213" s="2" t="s">
        <v>132</v>
      </c>
      <c r="CY213" s="4">
        <v>2</v>
      </c>
      <c r="CZ213" s="8">
        <v>93.5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670</v>
      </c>
      <c r="DH213" s="2" t="s">
        <v>947</v>
      </c>
      <c r="DI213" s="2" t="s">
        <v>143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141</v>
      </c>
      <c r="DR213" s="2" t="s">
        <v>129</v>
      </c>
      <c r="DS213" s="2" t="s">
        <v>1275</v>
      </c>
      <c r="DT213" s="2" t="s">
        <v>132</v>
      </c>
      <c r="DU213" s="2" t="s">
        <v>143</v>
      </c>
      <c r="DV213" s="2" t="s">
        <v>132</v>
      </c>
      <c r="DW213" s="4">
        <v>3</v>
      </c>
      <c r="DX213" s="8">
        <v>167.97</v>
      </c>
      <c r="DY213" s="4"/>
      <c r="DZ213" s="8"/>
      <c r="EA213" s="7"/>
      <c r="EB213" s="7"/>
      <c r="EC213" s="2" t="s">
        <v>141</v>
      </c>
      <c r="ED213" s="2" t="s">
        <v>129</v>
      </c>
      <c r="EE213" s="2" t="s">
        <v>670</v>
      </c>
      <c r="EF213" s="2" t="s">
        <v>1359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952</v>
      </c>
      <c r="ER213" s="2" t="s">
        <v>1883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141</v>
      </c>
      <c r="FB213" s="2" t="s">
        <v>129</v>
      </c>
      <c r="FC213" s="2" t="s">
        <v>670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175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>
        <v>1</v>
      </c>
      <c r="FT213" s="8">
        <v>44.62</v>
      </c>
      <c r="FU213" s="4"/>
      <c r="FV213" s="8"/>
      <c r="FW213" s="7"/>
      <c r="FX213" s="7"/>
      <c r="FY213" s="2" t="s">
        <v>141</v>
      </c>
      <c r="FZ213" s="2" t="s">
        <v>129</v>
      </c>
      <c r="GA213" s="2" t="s">
        <v>954</v>
      </c>
      <c r="GB213" s="2" t="s">
        <v>2195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164</v>
      </c>
      <c r="GL213" s="2" t="s">
        <v>129</v>
      </c>
      <c r="GM213" s="2" t="s">
        <v>132</v>
      </c>
      <c r="GN213" s="2" t="s">
        <v>132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172</v>
      </c>
      <c r="GX213" s="2" t="s">
        <v>129</v>
      </c>
      <c r="GY213" s="2" t="s">
        <v>132</v>
      </c>
      <c r="GZ213" s="2" t="s">
        <v>132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299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164</v>
      </c>
      <c r="HV213" s="2" t="s">
        <v>129</v>
      </c>
      <c r="HW213" s="2" t="s">
        <v>132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165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166</v>
      </c>
      <c r="IT213" s="2" t="s">
        <v>129</v>
      </c>
      <c r="IU213" s="2" t="s">
        <v>132</v>
      </c>
      <c r="IV213" s="2" t="s">
        <v>132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165</v>
      </c>
      <c r="JR213" s="2" t="s">
        <v>129</v>
      </c>
      <c r="JS213" s="2" t="s">
        <v>132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172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172</v>
      </c>
      <c r="LN213" s="2" t="s">
        <v>129</v>
      </c>
      <c r="LO213" s="2" t="s">
        <v>132</v>
      </c>
      <c r="LP213" s="2" t="s">
        <v>132</v>
      </c>
      <c r="LQ213" s="2" t="s">
        <v>143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172</v>
      </c>
      <c r="ML213" s="2" t="s">
        <v>129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172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172</v>
      </c>
      <c r="OH213" s="2" t="s">
        <v>129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172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178</v>
      </c>
      <c r="RG213" s="4"/>
      <c r="RH213" s="8"/>
      <c r="RI213" s="4"/>
      <c r="RJ213" s="8"/>
      <c r="RK213" s="7"/>
      <c r="RL213" s="7"/>
      <c r="RM213" s="2" t="s">
        <v>175</v>
      </c>
      <c r="RN213" s="2" t="s">
        <v>129</v>
      </c>
      <c r="RO213" s="2" t="s">
        <v>132</v>
      </c>
      <c r="RP213" s="2" t="s">
        <v>132</v>
      </c>
      <c r="RQ213" s="2" t="s">
        <v>143</v>
      </c>
      <c r="RR213" s="2" t="s">
        <v>132</v>
      </c>
    </row>
    <row r="214">
      <c r="A214" s="2" t="s">
        <v>2694</v>
      </c>
      <c r="B214" s="2" t="s">
        <v>121</v>
      </c>
      <c r="C214" s="2" t="s">
        <v>2522</v>
      </c>
      <c r="D214" s="2" t="s">
        <v>2002</v>
      </c>
      <c r="E214" s="2" t="s">
        <v>708</v>
      </c>
      <c r="F214" s="2" t="s">
        <v>2695</v>
      </c>
      <c r="G214" s="2" t="s">
        <v>2695</v>
      </c>
      <c r="H214" s="2" t="s">
        <v>2695</v>
      </c>
      <c r="I214" s="2" t="s">
        <v>2696</v>
      </c>
      <c r="J214" s="2" t="s">
        <v>127</v>
      </c>
      <c r="K214" s="2" t="s">
        <v>280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218</v>
      </c>
      <c r="Q214" s="2" t="s">
        <v>131</v>
      </c>
      <c r="R214" s="2" t="s">
        <v>132</v>
      </c>
      <c r="S214" s="2" t="s">
        <v>2697</v>
      </c>
      <c r="T214" s="2" t="s">
        <v>132</v>
      </c>
      <c r="U214" s="2" t="s">
        <v>395</v>
      </c>
      <c r="V214" s="2" t="s">
        <v>1019</v>
      </c>
      <c r="W214" s="2" t="s">
        <v>888</v>
      </c>
      <c r="X214" s="2" t="s">
        <v>2525</v>
      </c>
      <c r="Y214" s="2" t="s">
        <v>810</v>
      </c>
      <c r="Z214" s="4">
        <v>61</v>
      </c>
      <c r="AA214" s="4">
        <f>=ROUNDDOWN(3.8125,0)</f>
      </c>
      <c r="AB214" s="5">
        <v>16</v>
      </c>
      <c r="AC214" s="2" t="s">
        <v>826</v>
      </c>
      <c r="AD214" s="4">
        <v>400</v>
      </c>
      <c r="AE214" s="4">
        <v>400</v>
      </c>
      <c r="AF214" s="6">
        <v>63</v>
      </c>
      <c r="AG214" s="6"/>
      <c r="AH214" s="7">
        <v>0.9643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117</v>
      </c>
      <c r="AQ214" s="8">
        <v>2303.68</v>
      </c>
      <c r="AR214" s="4"/>
      <c r="AS214" s="8"/>
      <c r="AT214" s="7"/>
      <c r="AU214" s="7"/>
      <c r="AV214" s="4">
        <v>117</v>
      </c>
      <c r="AW214" s="8">
        <v>2303.68</v>
      </c>
      <c r="AX214" s="4"/>
      <c r="AY214" s="8"/>
      <c r="AZ214" s="7"/>
      <c r="BA214" s="7"/>
      <c r="BB214" s="7">
        <v>1</v>
      </c>
      <c r="BC214" s="4">
        <v>117</v>
      </c>
      <c r="BD214" s="8">
        <v>2303.68</v>
      </c>
      <c r="BE214" s="4"/>
      <c r="BF214" s="8"/>
      <c r="BG214" s="7"/>
      <c r="BH214" s="7"/>
      <c r="BI214" s="7">
        <v>1</v>
      </c>
      <c r="BJ214" s="4">
        <v>117</v>
      </c>
      <c r="BK214" s="8">
        <v>2303.68</v>
      </c>
      <c r="BL214" s="2" t="s">
        <v>2698</v>
      </c>
      <c r="BM214" s="7">
        <v>1</v>
      </c>
      <c r="BN214" s="7">
        <v>1</v>
      </c>
      <c r="BO214" s="4">
        <v>21</v>
      </c>
      <c r="BP214" s="8">
        <v>389.34</v>
      </c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1849</v>
      </c>
      <c r="BY214" s="2" t="s">
        <v>143</v>
      </c>
      <c r="BZ214" s="2" t="s">
        <v>132</v>
      </c>
      <c r="CA214" s="4">
        <v>5</v>
      </c>
      <c r="CB214" s="8">
        <v>68.41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188</v>
      </c>
      <c r="CJ214" s="2" t="s">
        <v>2699</v>
      </c>
      <c r="CK214" s="2" t="s">
        <v>143</v>
      </c>
      <c r="CL214" s="2" t="s">
        <v>132</v>
      </c>
      <c r="CM214" s="4">
        <v>11</v>
      </c>
      <c r="CN214" s="8">
        <v>198.55</v>
      </c>
      <c r="CO214" s="4"/>
      <c r="CP214" s="8"/>
      <c r="CQ214" s="7"/>
      <c r="CR214" s="7"/>
      <c r="CS214" s="2" t="s">
        <v>141</v>
      </c>
      <c r="CT214" s="2" t="s">
        <v>129</v>
      </c>
      <c r="CU214" s="2" t="s">
        <v>1999</v>
      </c>
      <c r="CV214" s="2" t="s">
        <v>162</v>
      </c>
      <c r="CW214" s="2" t="s">
        <v>143</v>
      </c>
      <c r="CX214" s="2" t="s">
        <v>132</v>
      </c>
      <c r="CY214" s="4">
        <v>2</v>
      </c>
      <c r="CZ214" s="8">
        <v>33.13</v>
      </c>
      <c r="DA214" s="4"/>
      <c r="DB214" s="8"/>
      <c r="DC214" s="7"/>
      <c r="DD214" s="7"/>
      <c r="DE214" s="2" t="s">
        <v>141</v>
      </c>
      <c r="DF214" s="2" t="s">
        <v>129</v>
      </c>
      <c r="DG214" s="2" t="s">
        <v>810</v>
      </c>
      <c r="DH214" s="2" t="s">
        <v>324</v>
      </c>
      <c r="DI214" s="2" t="s">
        <v>143</v>
      </c>
      <c r="DJ214" s="2" t="s">
        <v>132</v>
      </c>
      <c r="DK214" s="4">
        <v>13</v>
      </c>
      <c r="DL214" s="8">
        <v>252.33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193</v>
      </c>
      <c r="DT214" s="2" t="s">
        <v>194</v>
      </c>
      <c r="DU214" s="2" t="s">
        <v>143</v>
      </c>
      <c r="DV214" s="2" t="s">
        <v>132</v>
      </c>
      <c r="DW214" s="4">
        <v>54</v>
      </c>
      <c r="DX214" s="8">
        <v>1129.14</v>
      </c>
      <c r="DY214" s="4"/>
      <c r="DZ214" s="8"/>
      <c r="EA214" s="7"/>
      <c r="EB214" s="7"/>
      <c r="EC214" s="2" t="s">
        <v>141</v>
      </c>
      <c r="ED214" s="2" t="s">
        <v>129</v>
      </c>
      <c r="EE214" s="2" t="s">
        <v>325</v>
      </c>
      <c r="EF214" s="2" t="s">
        <v>441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2039</v>
      </c>
      <c r="ER214" s="2" t="s">
        <v>1884</v>
      </c>
      <c r="ES214" s="2" t="s">
        <v>143</v>
      </c>
      <c r="ET214" s="2" t="s">
        <v>132</v>
      </c>
      <c r="EU214" s="4">
        <v>2</v>
      </c>
      <c r="EV214" s="8">
        <v>69.98</v>
      </c>
      <c r="EW214" s="4"/>
      <c r="EX214" s="8"/>
      <c r="EY214" s="7"/>
      <c r="EZ214" s="7"/>
      <c r="FA214" s="2" t="s">
        <v>141</v>
      </c>
      <c r="FB214" s="2" t="s">
        <v>129</v>
      </c>
      <c r="FC214" s="2" t="s">
        <v>810</v>
      </c>
      <c r="FD214" s="2" t="s">
        <v>626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175</v>
      </c>
      <c r="FN214" s="2" t="s">
        <v>129</v>
      </c>
      <c r="FO214" s="2" t="s">
        <v>132</v>
      </c>
      <c r="FP214" s="2" t="s">
        <v>132</v>
      </c>
      <c r="FQ214" s="2" t="s">
        <v>143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141</v>
      </c>
      <c r="FZ214" s="2" t="s">
        <v>129</v>
      </c>
      <c r="GA214" s="2" t="s">
        <v>498</v>
      </c>
      <c r="GB214" s="2" t="s">
        <v>223</v>
      </c>
      <c r="GC214" s="2" t="s">
        <v>143</v>
      </c>
      <c r="GD214" s="2" t="s">
        <v>132</v>
      </c>
      <c r="GE214" s="4">
        <v>4</v>
      </c>
      <c r="GF214" s="8">
        <v>78.72</v>
      </c>
      <c r="GG214" s="4"/>
      <c r="GH214" s="8"/>
      <c r="GI214" s="7"/>
      <c r="GJ214" s="7"/>
      <c r="GK214" s="2" t="s">
        <v>141</v>
      </c>
      <c r="GL214" s="2" t="s">
        <v>129</v>
      </c>
      <c r="GM214" s="2" t="s">
        <v>1312</v>
      </c>
      <c r="GN214" s="2" t="s">
        <v>2700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141</v>
      </c>
      <c r="GX214" s="2" t="s">
        <v>129</v>
      </c>
      <c r="GY214" s="2" t="s">
        <v>332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141</v>
      </c>
      <c r="HJ214" s="2" t="s">
        <v>129</v>
      </c>
      <c r="HK214" s="2" t="s">
        <v>2071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164</v>
      </c>
      <c r="HV214" s="2" t="s">
        <v>129</v>
      </c>
      <c r="HW214" s="2" t="s">
        <v>132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141</v>
      </c>
      <c r="IH214" s="2" t="s">
        <v>129</v>
      </c>
      <c r="II214" s="2" t="s">
        <v>1833</v>
      </c>
      <c r="IJ214" s="2" t="s">
        <v>2701</v>
      </c>
      <c r="IK214" s="2" t="s">
        <v>143</v>
      </c>
      <c r="IL214" s="2" t="s">
        <v>132</v>
      </c>
      <c r="IM214" s="4">
        <v>1</v>
      </c>
      <c r="IN214" s="8">
        <v>17.2</v>
      </c>
      <c r="IO214" s="4"/>
      <c r="IP214" s="8"/>
      <c r="IQ214" s="7"/>
      <c r="IR214" s="7"/>
      <c r="IS214" s="2" t="s">
        <v>141</v>
      </c>
      <c r="IT214" s="2" t="s">
        <v>129</v>
      </c>
      <c r="IU214" s="2" t="s">
        <v>489</v>
      </c>
      <c r="IV214" s="2" t="s">
        <v>300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129</v>
      </c>
      <c r="JS214" s="2" t="s">
        <v>2536</v>
      </c>
      <c r="JT214" s="2" t="s">
        <v>132</v>
      </c>
      <c r="JU214" s="2" t="s">
        <v>143</v>
      </c>
      <c r="JV214" s="2" t="s">
        <v>132</v>
      </c>
      <c r="JW214" s="4">
        <v>4</v>
      </c>
      <c r="JX214" s="8">
        <v>66.88</v>
      </c>
      <c r="JY214" s="4"/>
      <c r="JZ214" s="8"/>
      <c r="KA214" s="7"/>
      <c r="KB214" s="7"/>
      <c r="KC214" s="2" t="s">
        <v>141</v>
      </c>
      <c r="KD214" s="2" t="s">
        <v>129</v>
      </c>
      <c r="KE214" s="2" t="s">
        <v>210</v>
      </c>
      <c r="KF214" s="2" t="s">
        <v>2137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172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164</v>
      </c>
      <c r="LN214" s="2" t="s">
        <v>129</v>
      </c>
      <c r="LO214" s="2" t="s">
        <v>132</v>
      </c>
      <c r="LP214" s="2" t="s">
        <v>132</v>
      </c>
      <c r="LQ214" s="2" t="s">
        <v>143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141</v>
      </c>
      <c r="ML214" s="2" t="s">
        <v>173</v>
      </c>
      <c r="MM214" s="2" t="s">
        <v>302</v>
      </c>
      <c r="MN214" s="2" t="s">
        <v>1337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129</v>
      </c>
      <c r="MY214" s="2" t="s">
        <v>132</v>
      </c>
      <c r="MZ214" s="2" t="s">
        <v>132</v>
      </c>
      <c r="NA214" s="2" t="s">
        <v>143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172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172</v>
      </c>
      <c r="OH214" s="2" t="s">
        <v>129</v>
      </c>
      <c r="OI214" s="2" t="s">
        <v>132</v>
      </c>
      <c r="OJ214" s="2" t="s">
        <v>132</v>
      </c>
      <c r="OK214" s="2" t="s">
        <v>143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176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141</v>
      </c>
      <c r="QP214" s="2" t="s">
        <v>176</v>
      </c>
      <c r="QQ214" s="2" t="s">
        <v>193</v>
      </c>
      <c r="QR214" s="2" t="s">
        <v>1401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178</v>
      </c>
      <c r="RG214" s="4"/>
      <c r="RH214" s="8"/>
      <c r="RI214" s="4"/>
      <c r="RJ214" s="8"/>
      <c r="RK214" s="7"/>
      <c r="RL214" s="7"/>
      <c r="RM214" s="2" t="s">
        <v>141</v>
      </c>
      <c r="RN214" s="2" t="s">
        <v>176</v>
      </c>
      <c r="RO214" s="2" t="s">
        <v>2571</v>
      </c>
      <c r="RP214" s="2" t="s">
        <v>583</v>
      </c>
      <c r="RQ214" s="2" t="s">
        <v>143</v>
      </c>
      <c r="RR214" s="2" t="s">
        <v>132</v>
      </c>
    </row>
    <row r="215">
      <c r="A215" s="2" t="s">
        <v>2702</v>
      </c>
      <c r="B215" s="2" t="s">
        <v>121</v>
      </c>
      <c r="C215" s="2" t="s">
        <v>2522</v>
      </c>
      <c r="D215" s="2" t="s">
        <v>2002</v>
      </c>
      <c r="E215" s="2" t="s">
        <v>708</v>
      </c>
      <c r="F215" s="2" t="s">
        <v>2703</v>
      </c>
      <c r="G215" s="2" t="s">
        <v>2703</v>
      </c>
      <c r="H215" s="2" t="s">
        <v>2703</v>
      </c>
      <c r="I215" s="2" t="s">
        <v>2704</v>
      </c>
      <c r="J215" s="2" t="s">
        <v>127</v>
      </c>
      <c r="K215" s="2" t="s">
        <v>2514</v>
      </c>
      <c r="L215" s="3">
        <v>41.91</v>
      </c>
      <c r="M215" s="3">
        <v>44.01</v>
      </c>
      <c r="N215" s="3">
        <v>90.94</v>
      </c>
      <c r="O215" s="2" t="s">
        <v>129</v>
      </c>
      <c r="P215" s="2" t="s">
        <v>347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315</v>
      </c>
      <c r="V215" s="2" t="s">
        <v>135</v>
      </c>
      <c r="W215" s="2" t="s">
        <v>136</v>
      </c>
      <c r="X215" s="2" t="s">
        <v>2525</v>
      </c>
      <c r="Y215" s="2" t="s">
        <v>2526</v>
      </c>
      <c r="Z215" s="4">
        <v>47</v>
      </c>
      <c r="AA215" s="4">
        <f>=ROUNDDOWN(7.70491803278689,0)</f>
      </c>
      <c r="AB215" s="5">
        <v>6.1</v>
      </c>
      <c r="AC215" s="2" t="s">
        <v>764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44</v>
      </c>
      <c r="AQ215" s="8">
        <v>2151.07</v>
      </c>
      <c r="AR215" s="4"/>
      <c r="AS215" s="8"/>
      <c r="AT215" s="7"/>
      <c r="AU215" s="7"/>
      <c r="AV215" s="4">
        <v>44</v>
      </c>
      <c r="AW215" s="8">
        <v>2151.07</v>
      </c>
      <c r="AX215" s="4"/>
      <c r="AY215" s="8"/>
      <c r="AZ215" s="7"/>
      <c r="BA215" s="7"/>
      <c r="BB215" s="7">
        <v>1</v>
      </c>
      <c r="BC215" s="4">
        <v>44</v>
      </c>
      <c r="BD215" s="8">
        <v>2151.07</v>
      </c>
      <c r="BE215" s="4"/>
      <c r="BF215" s="8"/>
      <c r="BG215" s="7"/>
      <c r="BH215" s="7"/>
      <c r="BI215" s="7">
        <v>1</v>
      </c>
      <c r="BJ215" s="4">
        <v>44</v>
      </c>
      <c r="BK215" s="8">
        <v>2151.07</v>
      </c>
      <c r="BL215" s="2" t="s">
        <v>2705</v>
      </c>
      <c r="BM215" s="7">
        <v>1</v>
      </c>
      <c r="BN215" s="7">
        <v>1</v>
      </c>
      <c r="BO215" s="4">
        <v>4</v>
      </c>
      <c r="BP215" s="8">
        <v>200.42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895</v>
      </c>
      <c r="BX215" s="2" t="s">
        <v>2706</v>
      </c>
      <c r="BY215" s="2" t="s">
        <v>143</v>
      </c>
      <c r="BZ215" s="2" t="s">
        <v>132</v>
      </c>
      <c r="CA215" s="4">
        <v>3</v>
      </c>
      <c r="CB215" s="8">
        <v>108.18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2529</v>
      </c>
      <c r="CJ215" s="2" t="s">
        <v>2530</v>
      </c>
      <c r="CK215" s="2" t="s">
        <v>143</v>
      </c>
      <c r="CL215" s="2" t="s">
        <v>132</v>
      </c>
      <c r="CM215" s="4">
        <v>17</v>
      </c>
      <c r="CN215" s="8">
        <v>799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1999</v>
      </c>
      <c r="CV215" s="2" t="s">
        <v>2707</v>
      </c>
      <c r="CW215" s="2" t="s">
        <v>143</v>
      </c>
      <c r="CX215" s="2" t="s">
        <v>132</v>
      </c>
      <c r="CY215" s="4">
        <v>5</v>
      </c>
      <c r="CZ215" s="8">
        <v>299.58</v>
      </c>
      <c r="DA215" s="4"/>
      <c r="DB215" s="8"/>
      <c r="DC215" s="7"/>
      <c r="DD215" s="7"/>
      <c r="DE215" s="2" t="s">
        <v>141</v>
      </c>
      <c r="DF215" s="2" t="s">
        <v>129</v>
      </c>
      <c r="DG215" s="2" t="s">
        <v>2526</v>
      </c>
      <c r="DH215" s="2" t="s">
        <v>2168</v>
      </c>
      <c r="DI215" s="2" t="s">
        <v>143</v>
      </c>
      <c r="DJ215" s="2" t="s">
        <v>132</v>
      </c>
      <c r="DK215" s="4">
        <v>5</v>
      </c>
      <c r="DL215" s="8">
        <v>227.85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193</v>
      </c>
      <c r="DT215" s="2" t="s">
        <v>2708</v>
      </c>
      <c r="DU215" s="2" t="s">
        <v>143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166</v>
      </c>
      <c r="ED215" s="2" t="s">
        <v>129</v>
      </c>
      <c r="EE215" s="2" t="s">
        <v>132</v>
      </c>
      <c r="EF215" s="2" t="s">
        <v>132</v>
      </c>
      <c r="EG215" s="2" t="s">
        <v>143</v>
      </c>
      <c r="EH215" s="2" t="s">
        <v>132</v>
      </c>
      <c r="EI215" s="4">
        <v>1</v>
      </c>
      <c r="EJ215" s="8">
        <v>57.73</v>
      </c>
      <c r="EK215" s="4"/>
      <c r="EL215" s="8"/>
      <c r="EM215" s="7"/>
      <c r="EN215" s="7"/>
      <c r="EO215" s="2" t="s">
        <v>141</v>
      </c>
      <c r="EP215" s="2" t="s">
        <v>129</v>
      </c>
      <c r="EQ215" s="2" t="s">
        <v>2533</v>
      </c>
      <c r="ER215" s="2" t="s">
        <v>2576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985</v>
      </c>
      <c r="FD215" s="2" t="s">
        <v>2709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175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129</v>
      </c>
      <c r="GA215" s="2" t="s">
        <v>900</v>
      </c>
      <c r="GB215" s="2" t="s">
        <v>2539</v>
      </c>
      <c r="GC215" s="2" t="s">
        <v>143</v>
      </c>
      <c r="GD215" s="2" t="s">
        <v>132</v>
      </c>
      <c r="GE215" s="4">
        <v>5</v>
      </c>
      <c r="GF215" s="8">
        <v>271.75</v>
      </c>
      <c r="GG215" s="4"/>
      <c r="GH215" s="8"/>
      <c r="GI215" s="7"/>
      <c r="GJ215" s="7"/>
      <c r="GK215" s="2" t="s">
        <v>141</v>
      </c>
      <c r="GL215" s="2" t="s">
        <v>129</v>
      </c>
      <c r="GM215" s="2" t="s">
        <v>1312</v>
      </c>
      <c r="GN215" s="2" t="s">
        <v>543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141</v>
      </c>
      <c r="GX215" s="2" t="s">
        <v>129</v>
      </c>
      <c r="GY215" s="2" t="s">
        <v>332</v>
      </c>
      <c r="GZ215" s="2" t="s">
        <v>132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141</v>
      </c>
      <c r="HJ215" s="2" t="s">
        <v>129</v>
      </c>
      <c r="HK215" s="2" t="s">
        <v>520</v>
      </c>
      <c r="HL215" s="2" t="s">
        <v>2180</v>
      </c>
      <c r="HM215" s="2" t="s">
        <v>143</v>
      </c>
      <c r="HN215" s="2" t="s">
        <v>132</v>
      </c>
      <c r="HO215" s="4">
        <v>1</v>
      </c>
      <c r="HP215" s="8">
        <v>44</v>
      </c>
      <c r="HQ215" s="4"/>
      <c r="HR215" s="8"/>
      <c r="HS215" s="7"/>
      <c r="HT215" s="7"/>
      <c r="HU215" s="2" t="s">
        <v>141</v>
      </c>
      <c r="HV215" s="2" t="s">
        <v>129</v>
      </c>
      <c r="HW215" s="2" t="s">
        <v>2570</v>
      </c>
      <c r="HX215" s="2" t="s">
        <v>2000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175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>
        <v>3</v>
      </c>
      <c r="IN215" s="8">
        <v>142.56</v>
      </c>
      <c r="IO215" s="4"/>
      <c r="IP215" s="8"/>
      <c r="IQ215" s="7"/>
      <c r="IR215" s="7"/>
      <c r="IS215" s="2" t="s">
        <v>141</v>
      </c>
      <c r="IT215" s="2" t="s">
        <v>129</v>
      </c>
      <c r="IU215" s="2" t="s">
        <v>489</v>
      </c>
      <c r="IV215" s="2" t="s">
        <v>2710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2536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141</v>
      </c>
      <c r="KD215" s="2" t="s">
        <v>129</v>
      </c>
      <c r="KE215" s="2" t="s">
        <v>236</v>
      </c>
      <c r="KF215" s="2" t="s">
        <v>1977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175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141</v>
      </c>
      <c r="ML215" s="2" t="s">
        <v>173</v>
      </c>
      <c r="MM215" s="2" t="s">
        <v>2538</v>
      </c>
      <c r="MN215" s="2" t="s">
        <v>2450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175</v>
      </c>
      <c r="MX215" s="2" t="s">
        <v>129</v>
      </c>
      <c r="MY215" s="2" t="s">
        <v>132</v>
      </c>
      <c r="MZ215" s="2" t="s">
        <v>132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172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172</v>
      </c>
      <c r="OH215" s="2" t="s">
        <v>129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175</v>
      </c>
      <c r="OT215" s="2" t="s">
        <v>176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141</v>
      </c>
      <c r="PR215" s="2" t="s">
        <v>176</v>
      </c>
      <c r="PS215" s="2" t="s">
        <v>177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141</v>
      </c>
      <c r="QP215" s="2" t="s">
        <v>176</v>
      </c>
      <c r="QQ215" s="2" t="s">
        <v>193</v>
      </c>
      <c r="QR215" s="2" t="s">
        <v>284</v>
      </c>
      <c r="QS215" s="2" t="s">
        <v>143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178</v>
      </c>
      <c r="RG215" s="4"/>
      <c r="RH215" s="8"/>
      <c r="RI215" s="4"/>
      <c r="RJ215" s="8"/>
      <c r="RK215" s="7"/>
      <c r="RL215" s="7"/>
      <c r="RM215" s="2" t="s">
        <v>141</v>
      </c>
      <c r="RN215" s="2" t="s">
        <v>176</v>
      </c>
      <c r="RO215" s="2" t="s">
        <v>2571</v>
      </c>
      <c r="RP215" s="2" t="s">
        <v>583</v>
      </c>
      <c r="RQ215" s="2" t="s">
        <v>143</v>
      </c>
      <c r="RR215" s="2" t="s">
        <v>132</v>
      </c>
    </row>
    <row r="216">
      <c r="A216" s="2" t="s">
        <v>2711</v>
      </c>
      <c r="B216" s="2" t="s">
        <v>121</v>
      </c>
      <c r="C216" s="2" t="s">
        <v>2522</v>
      </c>
      <c r="D216" s="2" t="s">
        <v>2002</v>
      </c>
      <c r="E216" s="2" t="s">
        <v>708</v>
      </c>
      <c r="F216" s="2" t="s">
        <v>2712</v>
      </c>
      <c r="G216" s="2" t="s">
        <v>2712</v>
      </c>
      <c r="H216" s="2" t="s">
        <v>2712</v>
      </c>
      <c r="I216" s="2" t="s">
        <v>2713</v>
      </c>
      <c r="J216" s="2" t="s">
        <v>127</v>
      </c>
      <c r="K216" s="2" t="s">
        <v>280</v>
      </c>
      <c r="L216" s="3">
        <v>17.03</v>
      </c>
      <c r="M216" s="3">
        <v>17.88</v>
      </c>
      <c r="N216" s="3">
        <v>39.09</v>
      </c>
      <c r="O216" s="2" t="s">
        <v>129</v>
      </c>
      <c r="P216" s="2" t="s">
        <v>347</v>
      </c>
      <c r="Q216" s="2" t="s">
        <v>131</v>
      </c>
      <c r="R216" s="2" t="s">
        <v>132</v>
      </c>
      <c r="S216" s="2" t="s">
        <v>2714</v>
      </c>
      <c r="T216" s="2" t="s">
        <v>132</v>
      </c>
      <c r="U216" s="2" t="s">
        <v>395</v>
      </c>
      <c r="V216" s="2" t="s">
        <v>1019</v>
      </c>
      <c r="W216" s="2" t="s">
        <v>888</v>
      </c>
      <c r="X216" s="2" t="s">
        <v>2525</v>
      </c>
      <c r="Y216" s="2" t="s">
        <v>810</v>
      </c>
      <c r="Z216" s="4">
        <v>42</v>
      </c>
      <c r="AA216" s="4">
        <f>=ROUNDDOWN(3.5,0)</f>
      </c>
      <c r="AB216" s="5">
        <v>12</v>
      </c>
      <c r="AC216" s="2" t="s">
        <v>826</v>
      </c>
      <c r="AD216" s="4">
        <v>150</v>
      </c>
      <c r="AE216" s="4">
        <v>250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83</v>
      </c>
      <c r="AQ216" s="8">
        <v>1960.79</v>
      </c>
      <c r="AR216" s="4"/>
      <c r="AS216" s="8"/>
      <c r="AT216" s="7"/>
      <c r="AU216" s="7"/>
      <c r="AV216" s="4">
        <v>83</v>
      </c>
      <c r="AW216" s="8">
        <v>1960.79</v>
      </c>
      <c r="AX216" s="4"/>
      <c r="AY216" s="8"/>
      <c r="AZ216" s="7"/>
      <c r="BA216" s="7"/>
      <c r="BB216" s="7">
        <v>1</v>
      </c>
      <c r="BC216" s="4">
        <v>83</v>
      </c>
      <c r="BD216" s="8">
        <v>1960.79</v>
      </c>
      <c r="BE216" s="4"/>
      <c r="BF216" s="8"/>
      <c r="BG216" s="7"/>
      <c r="BH216" s="7"/>
      <c r="BI216" s="7">
        <v>1</v>
      </c>
      <c r="BJ216" s="4">
        <v>83</v>
      </c>
      <c r="BK216" s="8">
        <v>1960.79</v>
      </c>
      <c r="BL216" s="2" t="s">
        <v>2715</v>
      </c>
      <c r="BM216" s="7">
        <v>1</v>
      </c>
      <c r="BN216" s="7">
        <v>1</v>
      </c>
      <c r="BO216" s="4">
        <v>15</v>
      </c>
      <c r="BP216" s="8">
        <v>293.7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2590</v>
      </c>
      <c r="BX216" s="2" t="s">
        <v>1156</v>
      </c>
      <c r="BY216" s="2" t="s">
        <v>143</v>
      </c>
      <c r="BZ216" s="2" t="s">
        <v>132</v>
      </c>
      <c r="CA216" s="4">
        <v>7</v>
      </c>
      <c r="CB216" s="8">
        <v>122.57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188</v>
      </c>
      <c r="CJ216" s="2" t="s">
        <v>582</v>
      </c>
      <c r="CK216" s="2" t="s">
        <v>143</v>
      </c>
      <c r="CL216" s="2" t="s">
        <v>132</v>
      </c>
      <c r="CM216" s="4">
        <v>12</v>
      </c>
      <c r="CN216" s="8">
        <v>254.4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1999</v>
      </c>
      <c r="CV216" s="2" t="s">
        <v>2470</v>
      </c>
      <c r="CW216" s="2" t="s">
        <v>143</v>
      </c>
      <c r="CX216" s="2" t="s">
        <v>132</v>
      </c>
      <c r="CY216" s="4">
        <v>8</v>
      </c>
      <c r="CZ216" s="8">
        <v>189.45</v>
      </c>
      <c r="DA216" s="4"/>
      <c r="DB216" s="8"/>
      <c r="DC216" s="7"/>
      <c r="DD216" s="7"/>
      <c r="DE216" s="2" t="s">
        <v>141</v>
      </c>
      <c r="DF216" s="2" t="s">
        <v>129</v>
      </c>
      <c r="DG216" s="2" t="s">
        <v>810</v>
      </c>
      <c r="DH216" s="2" t="s">
        <v>324</v>
      </c>
      <c r="DI216" s="2" t="s">
        <v>143</v>
      </c>
      <c r="DJ216" s="2" t="s">
        <v>132</v>
      </c>
      <c r="DK216" s="4">
        <v>12</v>
      </c>
      <c r="DL216" s="8">
        <v>261.36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193</v>
      </c>
      <c r="DT216" s="2" t="s">
        <v>194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141</v>
      </c>
      <c r="ED216" s="2" t="s">
        <v>129</v>
      </c>
      <c r="EE216" s="2" t="s">
        <v>2480</v>
      </c>
      <c r="EF216" s="2" t="s">
        <v>447</v>
      </c>
      <c r="EG216" s="2" t="s">
        <v>143</v>
      </c>
      <c r="EH216" s="2" t="s">
        <v>132</v>
      </c>
      <c r="EI216" s="4">
        <v>2</v>
      </c>
      <c r="EJ216" s="8">
        <v>46.92</v>
      </c>
      <c r="EK216" s="4"/>
      <c r="EL216" s="8"/>
      <c r="EM216" s="7"/>
      <c r="EN216" s="7"/>
      <c r="EO216" s="2" t="s">
        <v>141</v>
      </c>
      <c r="EP216" s="2" t="s">
        <v>129</v>
      </c>
      <c r="EQ216" s="2" t="s">
        <v>2039</v>
      </c>
      <c r="ER216" s="2" t="s">
        <v>535</v>
      </c>
      <c r="ES216" s="2" t="s">
        <v>143</v>
      </c>
      <c r="ET216" s="2" t="s">
        <v>132</v>
      </c>
      <c r="EU216" s="4">
        <v>12</v>
      </c>
      <c r="EV216" s="8">
        <v>486.9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2568</v>
      </c>
      <c r="FD216" s="2" t="s">
        <v>2716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>
        <v>2</v>
      </c>
      <c r="FT216" s="8">
        <v>44.16</v>
      </c>
      <c r="FU216" s="4"/>
      <c r="FV216" s="8"/>
      <c r="FW216" s="7"/>
      <c r="FX216" s="7"/>
      <c r="FY216" s="2" t="s">
        <v>141</v>
      </c>
      <c r="FZ216" s="2" t="s">
        <v>129</v>
      </c>
      <c r="GA216" s="2" t="s">
        <v>498</v>
      </c>
      <c r="GB216" s="2" t="s">
        <v>613</v>
      </c>
      <c r="GC216" s="2" t="s">
        <v>143</v>
      </c>
      <c r="GD216" s="2" t="s">
        <v>132</v>
      </c>
      <c r="GE216" s="4">
        <v>5</v>
      </c>
      <c r="GF216" s="8">
        <v>110.4</v>
      </c>
      <c r="GG216" s="4"/>
      <c r="GH216" s="8"/>
      <c r="GI216" s="7"/>
      <c r="GJ216" s="7"/>
      <c r="GK216" s="2" t="s">
        <v>141</v>
      </c>
      <c r="GL216" s="2" t="s">
        <v>129</v>
      </c>
      <c r="GM216" s="2" t="s">
        <v>1312</v>
      </c>
      <c r="GN216" s="2" t="s">
        <v>852</v>
      </c>
      <c r="GO216" s="2" t="s">
        <v>143</v>
      </c>
      <c r="GP216" s="2" t="s">
        <v>132</v>
      </c>
      <c r="GQ216" s="4">
        <v>1</v>
      </c>
      <c r="GR216" s="8">
        <v>17.88</v>
      </c>
      <c r="GS216" s="4"/>
      <c r="GT216" s="8"/>
      <c r="GU216" s="7"/>
      <c r="GV216" s="7"/>
      <c r="GW216" s="2" t="s">
        <v>141</v>
      </c>
      <c r="GX216" s="2" t="s">
        <v>129</v>
      </c>
      <c r="GY216" s="2" t="s">
        <v>332</v>
      </c>
      <c r="GZ216" s="2" t="s">
        <v>1977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141</v>
      </c>
      <c r="HJ216" s="2" t="s">
        <v>129</v>
      </c>
      <c r="HK216" s="2" t="s">
        <v>2071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2570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165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>
        <v>3</v>
      </c>
      <c r="IN216" s="8">
        <v>57.93</v>
      </c>
      <c r="IO216" s="4"/>
      <c r="IP216" s="8"/>
      <c r="IQ216" s="7"/>
      <c r="IR216" s="7"/>
      <c r="IS216" s="2" t="s">
        <v>141</v>
      </c>
      <c r="IT216" s="2" t="s">
        <v>129</v>
      </c>
      <c r="IU216" s="2" t="s">
        <v>489</v>
      </c>
      <c r="IV216" s="2" t="s">
        <v>1231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2536</v>
      </c>
      <c r="JT216" s="2" t="s">
        <v>2605</v>
      </c>
      <c r="JU216" s="2" t="s">
        <v>143</v>
      </c>
      <c r="JV216" s="2" t="s">
        <v>132</v>
      </c>
      <c r="JW216" s="4">
        <v>4</v>
      </c>
      <c r="JX216" s="8">
        <v>75.12</v>
      </c>
      <c r="JY216" s="4"/>
      <c r="JZ216" s="8"/>
      <c r="KA216" s="7"/>
      <c r="KB216" s="7"/>
      <c r="KC216" s="2" t="s">
        <v>141</v>
      </c>
      <c r="KD216" s="2" t="s">
        <v>129</v>
      </c>
      <c r="KE216" s="2" t="s">
        <v>236</v>
      </c>
      <c r="KF216" s="2" t="s">
        <v>1382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172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141</v>
      </c>
      <c r="ML216" s="2" t="s">
        <v>173</v>
      </c>
      <c r="MM216" s="2" t="s">
        <v>302</v>
      </c>
      <c r="MN216" s="2" t="s">
        <v>2717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129</v>
      </c>
      <c r="MY216" s="2" t="s">
        <v>132</v>
      </c>
      <c r="MZ216" s="2" t="s">
        <v>132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172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172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176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141</v>
      </c>
      <c r="QP216" s="2" t="s">
        <v>176</v>
      </c>
      <c r="QQ216" s="2" t="s">
        <v>193</v>
      </c>
      <c r="QR216" s="2" t="s">
        <v>2718</v>
      </c>
      <c r="QS216" s="2" t="s">
        <v>143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178</v>
      </c>
      <c r="RG216" s="4"/>
      <c r="RH216" s="8"/>
      <c r="RI216" s="4"/>
      <c r="RJ216" s="8"/>
      <c r="RK216" s="7"/>
      <c r="RL216" s="7"/>
      <c r="RM216" s="2" t="s">
        <v>141</v>
      </c>
      <c r="RN216" s="2" t="s">
        <v>176</v>
      </c>
      <c r="RO216" s="2" t="s">
        <v>190</v>
      </c>
      <c r="RP216" s="2" t="s">
        <v>2540</v>
      </c>
      <c r="RQ216" s="2" t="s">
        <v>143</v>
      </c>
      <c r="RR216" s="2" t="s">
        <v>132</v>
      </c>
    </row>
    <row r="217">
      <c r="A217" s="2" t="s">
        <v>2719</v>
      </c>
      <c r="B217" s="2" t="s">
        <v>121</v>
      </c>
      <c r="C217" s="2" t="s">
        <v>2522</v>
      </c>
      <c r="D217" s="2" t="s">
        <v>2002</v>
      </c>
      <c r="E217" s="2" t="s">
        <v>708</v>
      </c>
      <c r="F217" s="2" t="s">
        <v>2720</v>
      </c>
      <c r="G217" s="2" t="s">
        <v>2720</v>
      </c>
      <c r="H217" s="2" t="s">
        <v>2720</v>
      </c>
      <c r="I217" s="2" t="s">
        <v>2721</v>
      </c>
      <c r="J217" s="2" t="s">
        <v>127</v>
      </c>
      <c r="K217" s="2" t="s">
        <v>531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921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315</v>
      </c>
      <c r="V217" s="2" t="s">
        <v>2722</v>
      </c>
      <c r="W217" s="2" t="s">
        <v>2628</v>
      </c>
      <c r="X217" s="2" t="s">
        <v>888</v>
      </c>
      <c r="Y217" s="2" t="s">
        <v>2723</v>
      </c>
      <c r="Z217" s="4">
        <v>62</v>
      </c>
      <c r="AA217" s="4">
        <f>=ROUNDDOWN(15.5,0)</f>
      </c>
      <c r="AB217" s="5">
        <v>4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29</v>
      </c>
      <c r="AQ217" s="8">
        <v>1356.94</v>
      </c>
      <c r="AR217" s="4"/>
      <c r="AS217" s="8"/>
      <c r="AT217" s="7"/>
      <c r="AU217" s="7"/>
      <c r="AV217" s="4">
        <v>29</v>
      </c>
      <c r="AW217" s="8">
        <v>1356.94</v>
      </c>
      <c r="AX217" s="4"/>
      <c r="AY217" s="8"/>
      <c r="AZ217" s="7"/>
      <c r="BA217" s="7"/>
      <c r="BB217" s="7">
        <v>1</v>
      </c>
      <c r="BC217" s="4">
        <v>29</v>
      </c>
      <c r="BD217" s="8">
        <v>1356.94</v>
      </c>
      <c r="BE217" s="4"/>
      <c r="BF217" s="8"/>
      <c r="BG217" s="7"/>
      <c r="BH217" s="7"/>
      <c r="BI217" s="7">
        <v>1</v>
      </c>
      <c r="BJ217" s="4">
        <v>29</v>
      </c>
      <c r="BK217" s="8">
        <v>1356.94</v>
      </c>
      <c r="BL217" s="2" t="s">
        <v>2724</v>
      </c>
      <c r="BM217" s="7">
        <v>1</v>
      </c>
      <c r="BN217" s="7">
        <v>1</v>
      </c>
      <c r="BO217" s="4">
        <v>22</v>
      </c>
      <c r="BP217" s="8">
        <v>1059.96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923</v>
      </c>
      <c r="BY217" s="2" t="s">
        <v>143</v>
      </c>
      <c r="BZ217" s="2" t="s">
        <v>132</v>
      </c>
      <c r="CA217" s="4">
        <v>1</v>
      </c>
      <c r="CB217" s="8">
        <v>30.8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2725</v>
      </c>
      <c r="CJ217" s="2" t="s">
        <v>2680</v>
      </c>
      <c r="CK217" s="2" t="s">
        <v>143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141</v>
      </c>
      <c r="CT217" s="2" t="s">
        <v>129</v>
      </c>
      <c r="CU217" s="2" t="s">
        <v>168</v>
      </c>
      <c r="CV217" s="2" t="s">
        <v>132</v>
      </c>
      <c r="CW217" s="2" t="s">
        <v>143</v>
      </c>
      <c r="CX217" s="2" t="s">
        <v>132</v>
      </c>
      <c r="CY217" s="4">
        <v>4</v>
      </c>
      <c r="CZ217" s="8">
        <v>173.8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1247</v>
      </c>
      <c r="DH217" s="2" t="s">
        <v>1360</v>
      </c>
      <c r="DI217" s="2" t="s">
        <v>143</v>
      </c>
      <c r="DJ217" s="2" t="s">
        <v>132</v>
      </c>
      <c r="DK217" s="4">
        <v>2</v>
      </c>
      <c r="DL217" s="8">
        <v>92.38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1522</v>
      </c>
      <c r="DT217" s="2" t="s">
        <v>1523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926</v>
      </c>
      <c r="EF217" s="2" t="s">
        <v>132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2726</v>
      </c>
      <c r="ER217" s="2" t="s">
        <v>132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1247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175</v>
      </c>
      <c r="FN217" s="2" t="s">
        <v>129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165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165</v>
      </c>
      <c r="GL217" s="2" t="s">
        <v>129</v>
      </c>
      <c r="GM217" s="2" t="s">
        <v>132</v>
      </c>
      <c r="GN217" s="2" t="s">
        <v>132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172</v>
      </c>
      <c r="GX217" s="2" t="s">
        <v>129</v>
      </c>
      <c r="GY217" s="2" t="s">
        <v>132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141</v>
      </c>
      <c r="HJ217" s="2" t="s">
        <v>129</v>
      </c>
      <c r="HK217" s="2" t="s">
        <v>2633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164</v>
      </c>
      <c r="HV217" s="2" t="s">
        <v>129</v>
      </c>
      <c r="HW217" s="2" t="s">
        <v>132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165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166</v>
      </c>
      <c r="IT217" s="2" t="s">
        <v>129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1247</v>
      </c>
      <c r="JH217" s="2" t="s">
        <v>132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165</v>
      </c>
      <c r="JR217" s="2" t="s">
        <v>129</v>
      </c>
      <c r="JS217" s="2" t="s">
        <v>132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175</v>
      </c>
      <c r="KD217" s="2" t="s">
        <v>129</v>
      </c>
      <c r="KE217" s="2" t="s">
        <v>132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172</v>
      </c>
      <c r="KP217" s="2" t="s">
        <v>129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175</v>
      </c>
      <c r="LB217" s="2" t="s">
        <v>129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172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129</v>
      </c>
      <c r="MY217" s="2" t="s">
        <v>132</v>
      </c>
      <c r="MZ217" s="2" t="s">
        <v>132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172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172</v>
      </c>
      <c r="OH217" s="2" t="s">
        <v>129</v>
      </c>
      <c r="OI217" s="2" t="s">
        <v>132</v>
      </c>
      <c r="OJ217" s="2" t="s">
        <v>132</v>
      </c>
      <c r="OK217" s="2" t="s">
        <v>143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172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2727</v>
      </c>
      <c r="B218" s="2" t="s">
        <v>121</v>
      </c>
      <c r="C218" s="2" t="s">
        <v>2522</v>
      </c>
      <c r="D218" s="2" t="s">
        <v>2002</v>
      </c>
      <c r="E218" s="2" t="s">
        <v>708</v>
      </c>
      <c r="F218" s="2" t="s">
        <v>1012</v>
      </c>
      <c r="G218" s="2" t="s">
        <v>1012</v>
      </c>
      <c r="H218" s="2" t="s">
        <v>1012</v>
      </c>
      <c r="I218" s="2" t="s">
        <v>2728</v>
      </c>
      <c r="J218" s="2" t="s">
        <v>127</v>
      </c>
      <c r="K218" s="2" t="s">
        <v>1012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1012</v>
      </c>
      <c r="Q218" s="2" t="s">
        <v>131</v>
      </c>
      <c r="R218" s="2" t="s">
        <v>19</v>
      </c>
      <c r="S218" s="2" t="s">
        <v>132</v>
      </c>
      <c r="T218" s="2" t="s">
        <v>132</v>
      </c>
      <c r="U218" s="2" t="s">
        <v>2729</v>
      </c>
      <c r="V218" s="2" t="s">
        <v>914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132</v>
      </c>
      <c r="CT218" s="2" t="s">
        <v>132</v>
      </c>
      <c r="CU218" s="2" t="s">
        <v>132</v>
      </c>
      <c r="CV218" s="2" t="s">
        <v>132</v>
      </c>
      <c r="CW218" s="2" t="s">
        <v>132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141</v>
      </c>
      <c r="DF218" s="2" t="s">
        <v>129</v>
      </c>
      <c r="DG218" s="2" t="s">
        <v>132</v>
      </c>
      <c r="DH218" s="2" t="s">
        <v>132</v>
      </c>
      <c r="DI218" s="2" t="s">
        <v>143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2730</v>
      </c>
      <c r="B219" s="2" t="s">
        <v>121</v>
      </c>
      <c r="C219" s="2" t="s">
        <v>2522</v>
      </c>
      <c r="D219" s="2" t="s">
        <v>2002</v>
      </c>
      <c r="E219" s="2" t="s">
        <v>124</v>
      </c>
      <c r="F219" s="2" t="s">
        <v>2731</v>
      </c>
      <c r="G219" s="2" t="s">
        <v>2731</v>
      </c>
      <c r="H219" s="2" t="s">
        <v>2731</v>
      </c>
      <c r="I219" s="2" t="s">
        <v>2732</v>
      </c>
      <c r="J219" s="2" t="s">
        <v>127</v>
      </c>
      <c r="K219" s="2" t="s">
        <v>280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921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887</v>
      </c>
      <c r="W219" s="2" t="s">
        <v>246</v>
      </c>
      <c r="X219" s="2" t="s">
        <v>2628</v>
      </c>
      <c r="Y219" s="2" t="s">
        <v>2723</v>
      </c>
      <c r="Z219" s="4">
        <v>73</v>
      </c>
      <c r="AA219" s="4">
        <f>=ROUNDDOWN(36.5,0)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11</v>
      </c>
      <c r="AQ219" s="8">
        <v>457.89</v>
      </c>
      <c r="AR219" s="4"/>
      <c r="AS219" s="8"/>
      <c r="AT219" s="7"/>
      <c r="AU219" s="7"/>
      <c r="AV219" s="4">
        <v>11</v>
      </c>
      <c r="AW219" s="8">
        <v>457.89</v>
      </c>
      <c r="AX219" s="4"/>
      <c r="AY219" s="8"/>
      <c r="AZ219" s="7"/>
      <c r="BA219" s="7"/>
      <c r="BB219" s="7">
        <v>1</v>
      </c>
      <c r="BC219" s="4">
        <v>11</v>
      </c>
      <c r="BD219" s="8">
        <v>457.89</v>
      </c>
      <c r="BE219" s="4"/>
      <c r="BF219" s="8"/>
      <c r="BG219" s="7"/>
      <c r="BH219" s="7"/>
      <c r="BI219" s="7">
        <v>1</v>
      </c>
      <c r="BJ219" s="4">
        <v>11</v>
      </c>
      <c r="BK219" s="8">
        <v>457.89</v>
      </c>
      <c r="BL219" s="2" t="s">
        <v>2733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132</v>
      </c>
      <c r="BY219" s="2" t="s">
        <v>143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141</v>
      </c>
      <c r="CH219" s="2" t="s">
        <v>129</v>
      </c>
      <c r="CI219" s="2" t="s">
        <v>2725</v>
      </c>
      <c r="CJ219" s="2" t="s">
        <v>132</v>
      </c>
      <c r="CK219" s="2" t="s">
        <v>143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141</v>
      </c>
      <c r="CT219" s="2" t="s">
        <v>129</v>
      </c>
      <c r="CU219" s="2" t="s">
        <v>168</v>
      </c>
      <c r="CV219" s="2" t="s">
        <v>132</v>
      </c>
      <c r="CW219" s="2" t="s">
        <v>143</v>
      </c>
      <c r="CX219" s="2" t="s">
        <v>132</v>
      </c>
      <c r="CY219" s="4">
        <v>2</v>
      </c>
      <c r="CZ219" s="8">
        <v>79.98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1247</v>
      </c>
      <c r="DH219" s="2" t="s">
        <v>2057</v>
      </c>
      <c r="DI219" s="2" t="s">
        <v>143</v>
      </c>
      <c r="DJ219" s="2" t="s">
        <v>132</v>
      </c>
      <c r="DK219" s="4">
        <v>9</v>
      </c>
      <c r="DL219" s="8">
        <v>377.91</v>
      </c>
      <c r="DM219" s="4"/>
      <c r="DN219" s="8"/>
      <c r="DO219" s="7"/>
      <c r="DP219" s="7"/>
      <c r="DQ219" s="2" t="s">
        <v>141</v>
      </c>
      <c r="DR219" s="2" t="s">
        <v>129</v>
      </c>
      <c r="DS219" s="2" t="s">
        <v>1275</v>
      </c>
      <c r="DT219" s="2" t="s">
        <v>299</v>
      </c>
      <c r="DU219" s="2" t="s">
        <v>143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141</v>
      </c>
      <c r="ED219" s="2" t="s">
        <v>129</v>
      </c>
      <c r="EE219" s="2" t="s">
        <v>926</v>
      </c>
      <c r="EF219" s="2" t="s">
        <v>132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2726</v>
      </c>
      <c r="ER219" s="2" t="s">
        <v>132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141</v>
      </c>
      <c r="FB219" s="2" t="s">
        <v>129</v>
      </c>
      <c r="FC219" s="2" t="s">
        <v>1247</v>
      </c>
      <c r="FD219" s="2" t="s">
        <v>132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175</v>
      </c>
      <c r="FN219" s="2" t="s">
        <v>129</v>
      </c>
      <c r="FO219" s="2" t="s">
        <v>132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165</v>
      </c>
      <c r="FZ219" s="2" t="s">
        <v>129</v>
      </c>
      <c r="GA219" s="2" t="s">
        <v>132</v>
      </c>
      <c r="GB219" s="2" t="s">
        <v>132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165</v>
      </c>
      <c r="GL219" s="2" t="s">
        <v>129</v>
      </c>
      <c r="GM219" s="2" t="s">
        <v>132</v>
      </c>
      <c r="GN219" s="2" t="s">
        <v>132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172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141</v>
      </c>
      <c r="HJ219" s="2" t="s">
        <v>129</v>
      </c>
      <c r="HK219" s="2" t="s">
        <v>2633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129</v>
      </c>
      <c r="HW219" s="2" t="s">
        <v>132</v>
      </c>
      <c r="HX219" s="2" t="s">
        <v>132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165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166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1247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165</v>
      </c>
      <c r="JR219" s="2" t="s">
        <v>129</v>
      </c>
      <c r="JS219" s="2" t="s">
        <v>132</v>
      </c>
      <c r="JT219" s="2" t="s">
        <v>132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175</v>
      </c>
      <c r="KD219" s="2" t="s">
        <v>129</v>
      </c>
      <c r="KE219" s="2" t="s">
        <v>132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172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175</v>
      </c>
      <c r="LB219" s="2" t="s">
        <v>129</v>
      </c>
      <c r="LC219" s="2" t="s">
        <v>132</v>
      </c>
      <c r="LD219" s="2" t="s">
        <v>132</v>
      </c>
      <c r="LE219" s="2" t="s">
        <v>143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172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129</v>
      </c>
      <c r="MY219" s="2" t="s">
        <v>132</v>
      </c>
      <c r="MZ219" s="2" t="s">
        <v>132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172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172</v>
      </c>
      <c r="QD219" s="2" t="s">
        <v>129</v>
      </c>
      <c r="QE219" s="2" t="s">
        <v>132</v>
      </c>
      <c r="QF219" s="2" t="s">
        <v>132</v>
      </c>
      <c r="QG219" s="2" t="s">
        <v>143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132</v>
      </c>
    </row>
    <row r="220">
      <c r="A220" s="2" t="s">
        <v>2734</v>
      </c>
      <c r="B220" s="2" t="s">
        <v>121</v>
      </c>
      <c r="C220" s="2" t="s">
        <v>2522</v>
      </c>
      <c r="D220" s="2" t="s">
        <v>2002</v>
      </c>
      <c r="E220" s="2" t="s">
        <v>124</v>
      </c>
      <c r="F220" s="2" t="s">
        <v>2735</v>
      </c>
      <c r="G220" s="2" t="s">
        <v>2735</v>
      </c>
      <c r="H220" s="2" t="s">
        <v>2735</v>
      </c>
      <c r="I220" s="2" t="s">
        <v>2736</v>
      </c>
      <c r="J220" s="2" t="s">
        <v>127</v>
      </c>
      <c r="K220" s="2" t="s">
        <v>531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921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315</v>
      </c>
      <c r="V220" s="2" t="s">
        <v>2722</v>
      </c>
      <c r="W220" s="2" t="s">
        <v>2628</v>
      </c>
      <c r="X220" s="2" t="s">
        <v>888</v>
      </c>
      <c r="Y220" s="2" t="s">
        <v>2723</v>
      </c>
      <c r="Z220" s="4">
        <v>83</v>
      </c>
      <c r="AA220" s="4">
        <f>=ROUNDDOWN(41.5,0)</f>
      </c>
      <c r="AB220" s="5">
        <v>2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9</v>
      </c>
      <c r="AQ220" s="8">
        <v>259.9</v>
      </c>
      <c r="AR220" s="4"/>
      <c r="AS220" s="8"/>
      <c r="AT220" s="7"/>
      <c r="AU220" s="7"/>
      <c r="AV220" s="4">
        <v>9</v>
      </c>
      <c r="AW220" s="8">
        <v>259.9</v>
      </c>
      <c r="AX220" s="4"/>
      <c r="AY220" s="8"/>
      <c r="AZ220" s="7"/>
      <c r="BA220" s="7"/>
      <c r="BB220" s="7">
        <v>1</v>
      </c>
      <c r="BC220" s="4">
        <v>9</v>
      </c>
      <c r="BD220" s="8">
        <v>259.9</v>
      </c>
      <c r="BE220" s="4"/>
      <c r="BF220" s="8"/>
      <c r="BG220" s="7"/>
      <c r="BH220" s="7"/>
      <c r="BI220" s="7">
        <v>1</v>
      </c>
      <c r="BJ220" s="4">
        <v>9</v>
      </c>
      <c r="BK220" s="8">
        <v>259.9</v>
      </c>
      <c r="BL220" s="2" t="s">
        <v>2737</v>
      </c>
      <c r="BM220" s="7">
        <v>1</v>
      </c>
      <c r="BN220" s="7">
        <v>1</v>
      </c>
      <c r="BO220" s="4">
        <v>5</v>
      </c>
      <c r="BP220" s="8">
        <v>147.85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2683</v>
      </c>
      <c r="BY220" s="2" t="s">
        <v>143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129</v>
      </c>
      <c r="CI220" s="2" t="s">
        <v>2725</v>
      </c>
      <c r="CJ220" s="2" t="s">
        <v>132</v>
      </c>
      <c r="CK220" s="2" t="s">
        <v>143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141</v>
      </c>
      <c r="CT220" s="2" t="s">
        <v>129</v>
      </c>
      <c r="CU220" s="2" t="s">
        <v>168</v>
      </c>
      <c r="CV220" s="2" t="s">
        <v>132</v>
      </c>
      <c r="CW220" s="2" t="s">
        <v>143</v>
      </c>
      <c r="CX220" s="2" t="s">
        <v>132</v>
      </c>
      <c r="CY220" s="4">
        <v>1</v>
      </c>
      <c r="CZ220" s="8">
        <v>27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1247</v>
      </c>
      <c r="DH220" s="2" t="s">
        <v>1793</v>
      </c>
      <c r="DI220" s="2" t="s">
        <v>143</v>
      </c>
      <c r="DJ220" s="2" t="s">
        <v>132</v>
      </c>
      <c r="DK220" s="4">
        <v>3</v>
      </c>
      <c r="DL220" s="8">
        <v>85.05</v>
      </c>
      <c r="DM220" s="4"/>
      <c r="DN220" s="8"/>
      <c r="DO220" s="7"/>
      <c r="DP220" s="7"/>
      <c r="DQ220" s="2" t="s">
        <v>141</v>
      </c>
      <c r="DR220" s="2" t="s">
        <v>129</v>
      </c>
      <c r="DS220" s="2" t="s">
        <v>1522</v>
      </c>
      <c r="DT220" s="2" t="s">
        <v>2042</v>
      </c>
      <c r="DU220" s="2" t="s">
        <v>143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141</v>
      </c>
      <c r="ED220" s="2" t="s">
        <v>129</v>
      </c>
      <c r="EE220" s="2" t="s">
        <v>926</v>
      </c>
      <c r="EF220" s="2" t="s">
        <v>132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2726</v>
      </c>
      <c r="ER220" s="2" t="s">
        <v>132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141</v>
      </c>
      <c r="FB220" s="2" t="s">
        <v>129</v>
      </c>
      <c r="FC220" s="2" t="s">
        <v>1247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165</v>
      </c>
      <c r="FZ220" s="2" t="s">
        <v>129</v>
      </c>
      <c r="GA220" s="2" t="s">
        <v>132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165</v>
      </c>
      <c r="GL220" s="2" t="s">
        <v>129</v>
      </c>
      <c r="GM220" s="2" t="s">
        <v>132</v>
      </c>
      <c r="GN220" s="2" t="s">
        <v>132</v>
      </c>
      <c r="GO220" s="2" t="s">
        <v>143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172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141</v>
      </c>
      <c r="HJ220" s="2" t="s">
        <v>129</v>
      </c>
      <c r="HK220" s="2" t="s">
        <v>2633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129</v>
      </c>
      <c r="HW220" s="2" t="s">
        <v>132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165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166</v>
      </c>
      <c r="IT220" s="2" t="s">
        <v>129</v>
      </c>
      <c r="IU220" s="2" t="s">
        <v>132</v>
      </c>
      <c r="IV220" s="2" t="s">
        <v>132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1247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165</v>
      </c>
      <c r="JR220" s="2" t="s">
        <v>129</v>
      </c>
      <c r="JS220" s="2" t="s">
        <v>132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172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175</v>
      </c>
      <c r="LB220" s="2" t="s">
        <v>129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172</v>
      </c>
      <c r="LN220" s="2" t="s">
        <v>129</v>
      </c>
      <c r="LO220" s="2" t="s">
        <v>132</v>
      </c>
      <c r="LP220" s="2" t="s">
        <v>132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172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129</v>
      </c>
      <c r="OI220" s="2" t="s">
        <v>132</v>
      </c>
      <c r="OJ220" s="2" t="s">
        <v>132</v>
      </c>
      <c r="OK220" s="2" t="s">
        <v>143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172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143</v>
      </c>
      <c r="RR220" s="2" t="s">
        <v>132</v>
      </c>
    </row>
    <row r="221">
      <c r="A221" s="2" t="s">
        <v>2738</v>
      </c>
      <c r="B221" s="2" t="s">
        <v>121</v>
      </c>
      <c r="C221" s="2" t="s">
        <v>2739</v>
      </c>
      <c r="D221" s="2" t="s">
        <v>958</v>
      </c>
      <c r="E221" s="2" t="s">
        <v>959</v>
      </c>
      <c r="F221" s="2" t="s">
        <v>2740</v>
      </c>
      <c r="G221" s="2" t="s">
        <v>2740</v>
      </c>
      <c r="H221" s="2" t="s">
        <v>2740</v>
      </c>
      <c r="I221" s="2" t="s">
        <v>2741</v>
      </c>
      <c r="J221" s="2" t="s">
        <v>127</v>
      </c>
      <c r="K221" s="2" t="s">
        <v>1189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347</v>
      </c>
      <c r="Q221" s="2" t="s">
        <v>131</v>
      </c>
      <c r="R221" s="2" t="s">
        <v>132</v>
      </c>
      <c r="S221" s="2" t="s">
        <v>2742</v>
      </c>
      <c r="T221" s="2" t="s">
        <v>132</v>
      </c>
      <c r="U221" s="2" t="s">
        <v>134</v>
      </c>
      <c r="V221" s="2" t="s">
        <v>1530</v>
      </c>
      <c r="W221" s="2" t="s">
        <v>2743</v>
      </c>
      <c r="X221" s="2" t="s">
        <v>132</v>
      </c>
      <c r="Y221" s="2" t="s">
        <v>783</v>
      </c>
      <c r="Z221" s="4">
        <v>52</v>
      </c>
      <c r="AA221" s="4">
        <f>=ROUNDDOWN(4.33333333333333,0)</f>
      </c>
      <c r="AB221" s="5">
        <v>12</v>
      </c>
      <c r="AC221" s="2" t="s">
        <v>1451</v>
      </c>
      <c r="AD221" s="4">
        <v>150</v>
      </c>
      <c r="AE221" s="4">
        <v>150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115</v>
      </c>
      <c r="AQ221" s="8">
        <v>4629.99</v>
      </c>
      <c r="AR221" s="4"/>
      <c r="AS221" s="8"/>
      <c r="AT221" s="7"/>
      <c r="AU221" s="7"/>
      <c r="AV221" s="4">
        <v>115</v>
      </c>
      <c r="AW221" s="8">
        <v>4629.99</v>
      </c>
      <c r="AX221" s="4"/>
      <c r="AY221" s="8"/>
      <c r="AZ221" s="7"/>
      <c r="BA221" s="7"/>
      <c r="BB221" s="7">
        <v>1</v>
      </c>
      <c r="BC221" s="4">
        <v>115</v>
      </c>
      <c r="BD221" s="8">
        <v>4629.99</v>
      </c>
      <c r="BE221" s="4"/>
      <c r="BF221" s="8"/>
      <c r="BG221" s="7"/>
      <c r="BH221" s="7"/>
      <c r="BI221" s="7">
        <v>1</v>
      </c>
      <c r="BJ221" s="4">
        <v>115</v>
      </c>
      <c r="BK221" s="8">
        <v>4629.99</v>
      </c>
      <c r="BL221" s="2" t="s">
        <v>2744</v>
      </c>
      <c r="BM221" s="7">
        <v>1</v>
      </c>
      <c r="BN221" s="7">
        <v>1</v>
      </c>
      <c r="BO221" s="4">
        <v>60</v>
      </c>
      <c r="BP221" s="8">
        <v>2413.2</v>
      </c>
      <c r="BQ221" s="4"/>
      <c r="BR221" s="8"/>
      <c r="BS221" s="7"/>
      <c r="BT221" s="7"/>
      <c r="BU221" s="2" t="s">
        <v>141</v>
      </c>
      <c r="BV221" s="2" t="s">
        <v>129</v>
      </c>
      <c r="BW221" s="2" t="s">
        <v>132</v>
      </c>
      <c r="BX221" s="2" t="s">
        <v>2745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175</v>
      </c>
      <c r="CH221" s="2" t="s">
        <v>176</v>
      </c>
      <c r="CI221" s="2" t="s">
        <v>2746</v>
      </c>
      <c r="CJ221" s="2" t="s">
        <v>1816</v>
      </c>
      <c r="CK221" s="2" t="s">
        <v>178</v>
      </c>
      <c r="CL221" s="2" t="s">
        <v>132</v>
      </c>
      <c r="CM221" s="4">
        <v>15</v>
      </c>
      <c r="CN221" s="8">
        <v>660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788</v>
      </c>
      <c r="CV221" s="2" t="s">
        <v>2747</v>
      </c>
      <c r="CW221" s="2" t="s">
        <v>143</v>
      </c>
      <c r="CX221" s="2" t="s">
        <v>132</v>
      </c>
      <c r="CY221" s="4">
        <v>5</v>
      </c>
      <c r="CZ221" s="8">
        <v>206.78</v>
      </c>
      <c r="DA221" s="4"/>
      <c r="DB221" s="8"/>
      <c r="DC221" s="7"/>
      <c r="DD221" s="7"/>
      <c r="DE221" s="2" t="s">
        <v>141</v>
      </c>
      <c r="DF221" s="2" t="s">
        <v>129</v>
      </c>
      <c r="DG221" s="2" t="s">
        <v>790</v>
      </c>
      <c r="DH221" s="2" t="s">
        <v>2748</v>
      </c>
      <c r="DI221" s="2" t="s">
        <v>143</v>
      </c>
      <c r="DJ221" s="2" t="s">
        <v>132</v>
      </c>
      <c r="DK221" s="4">
        <v>5</v>
      </c>
      <c r="DL221" s="8">
        <v>224.35</v>
      </c>
      <c r="DM221" s="4"/>
      <c r="DN221" s="8"/>
      <c r="DO221" s="7"/>
      <c r="DP221" s="7"/>
      <c r="DQ221" s="2" t="s">
        <v>141</v>
      </c>
      <c r="DR221" s="2" t="s">
        <v>129</v>
      </c>
      <c r="DS221" s="2" t="s">
        <v>1116</v>
      </c>
      <c r="DT221" s="2" t="s">
        <v>493</v>
      </c>
      <c r="DU221" s="2" t="s">
        <v>143</v>
      </c>
      <c r="DV221" s="2" t="s">
        <v>132</v>
      </c>
      <c r="DW221" s="4">
        <v>2</v>
      </c>
      <c r="DX221" s="8">
        <v>97.06</v>
      </c>
      <c r="DY221" s="4"/>
      <c r="DZ221" s="8"/>
      <c r="EA221" s="7"/>
      <c r="EB221" s="7"/>
      <c r="EC221" s="2" t="s">
        <v>141</v>
      </c>
      <c r="ED221" s="2" t="s">
        <v>129</v>
      </c>
      <c r="EE221" s="2" t="s">
        <v>794</v>
      </c>
      <c r="EF221" s="2" t="s">
        <v>2517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790</v>
      </c>
      <c r="ER221" s="2" t="s">
        <v>2749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790</v>
      </c>
      <c r="FD221" s="2" t="s">
        <v>2750</v>
      </c>
      <c r="FE221" s="2" t="s">
        <v>143</v>
      </c>
      <c r="FF221" s="2" t="s">
        <v>132</v>
      </c>
      <c r="FG221" s="4">
        <v>3</v>
      </c>
      <c r="FH221" s="8">
        <v>117.69</v>
      </c>
      <c r="FI221" s="4"/>
      <c r="FJ221" s="8"/>
      <c r="FK221" s="7"/>
      <c r="FL221" s="7"/>
      <c r="FM221" s="2" t="s">
        <v>141</v>
      </c>
      <c r="FN221" s="2" t="s">
        <v>129</v>
      </c>
      <c r="FO221" s="2" t="s">
        <v>1056</v>
      </c>
      <c r="FP221" s="2" t="s">
        <v>1096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129</v>
      </c>
      <c r="GA221" s="2" t="s">
        <v>1689</v>
      </c>
      <c r="GB221" s="2" t="s">
        <v>1914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176</v>
      </c>
      <c r="GM221" s="2" t="s">
        <v>1140</v>
      </c>
      <c r="GN221" s="2" t="s">
        <v>2751</v>
      </c>
      <c r="GO221" s="2" t="s">
        <v>143</v>
      </c>
      <c r="GP221" s="2" t="s">
        <v>132</v>
      </c>
      <c r="GQ221" s="4">
        <v>24</v>
      </c>
      <c r="GR221" s="8">
        <v>871.68</v>
      </c>
      <c r="GS221" s="4"/>
      <c r="GT221" s="8"/>
      <c r="GU221" s="7"/>
      <c r="GV221" s="7"/>
      <c r="GW221" s="2" t="s">
        <v>141</v>
      </c>
      <c r="GX221" s="2" t="s">
        <v>129</v>
      </c>
      <c r="GY221" s="2" t="s">
        <v>332</v>
      </c>
      <c r="GZ221" s="2" t="s">
        <v>526</v>
      </c>
      <c r="HA221" s="2" t="s">
        <v>143</v>
      </c>
      <c r="HB221" s="2" t="s">
        <v>132</v>
      </c>
      <c r="HC221" s="4">
        <v>1</v>
      </c>
      <c r="HD221" s="8">
        <v>39.23</v>
      </c>
      <c r="HE221" s="4"/>
      <c r="HF221" s="8"/>
      <c r="HG221" s="7"/>
      <c r="HH221" s="7"/>
      <c r="HI221" s="2" t="s">
        <v>141</v>
      </c>
      <c r="HJ221" s="2" t="s">
        <v>129</v>
      </c>
      <c r="HK221" s="2" t="s">
        <v>423</v>
      </c>
      <c r="HL221" s="2" t="s">
        <v>1499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335</v>
      </c>
      <c r="HX221" s="2" t="s">
        <v>422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165</v>
      </c>
      <c r="IH221" s="2" t="s">
        <v>129</v>
      </c>
      <c r="II221" s="2" t="s">
        <v>132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141</v>
      </c>
      <c r="IT221" s="2" t="s">
        <v>129</v>
      </c>
      <c r="IU221" s="2" t="s">
        <v>2273</v>
      </c>
      <c r="IV221" s="2" t="s">
        <v>1158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167</v>
      </c>
      <c r="JH221" s="2" t="s">
        <v>1212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129</v>
      </c>
      <c r="JS221" s="2" t="s">
        <v>1142</v>
      </c>
      <c r="JT221" s="2" t="s">
        <v>628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141</v>
      </c>
      <c r="KD221" s="2" t="s">
        <v>129</v>
      </c>
      <c r="KE221" s="2" t="s">
        <v>810</v>
      </c>
      <c r="KF221" s="2" t="s">
        <v>2752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141</v>
      </c>
      <c r="KP221" s="2" t="s">
        <v>129</v>
      </c>
      <c r="KQ221" s="2" t="s">
        <v>815</v>
      </c>
      <c r="KR221" s="2" t="s">
        <v>2753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141</v>
      </c>
      <c r="ML221" s="2" t="s">
        <v>173</v>
      </c>
      <c r="MM221" s="2" t="s">
        <v>813</v>
      </c>
      <c r="MN221" s="2" t="s">
        <v>2754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129</v>
      </c>
      <c r="MY221" s="2" t="s">
        <v>132</v>
      </c>
      <c r="MZ221" s="2" t="s">
        <v>132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129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176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165</v>
      </c>
      <c r="PF221" s="2" t="s">
        <v>129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141</v>
      </c>
      <c r="PR221" s="2" t="s">
        <v>176</v>
      </c>
      <c r="PS221" s="2" t="s">
        <v>525</v>
      </c>
      <c r="PT221" s="2" t="s">
        <v>415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141</v>
      </c>
      <c r="QP221" s="2" t="s">
        <v>176</v>
      </c>
      <c r="QQ221" s="2" t="s">
        <v>815</v>
      </c>
      <c r="QR221" s="2" t="s">
        <v>2332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178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176</v>
      </c>
      <c r="RO221" s="2" t="s">
        <v>489</v>
      </c>
      <c r="RP221" s="2" t="s">
        <v>2755</v>
      </c>
      <c r="RQ221" s="2" t="s">
        <v>143</v>
      </c>
      <c r="RR221" s="2" t="s">
        <v>132</v>
      </c>
    </row>
    <row r="222">
      <c r="A222" s="2" t="s">
        <v>2756</v>
      </c>
      <c r="B222" s="2" t="s">
        <v>121</v>
      </c>
      <c r="C222" s="2" t="s">
        <v>2739</v>
      </c>
      <c r="D222" s="2" t="s">
        <v>958</v>
      </c>
      <c r="E222" s="2" t="s">
        <v>959</v>
      </c>
      <c r="F222" s="2" t="s">
        <v>2757</v>
      </c>
      <c r="G222" s="2" t="s">
        <v>2757</v>
      </c>
      <c r="H222" s="2" t="s">
        <v>2757</v>
      </c>
      <c r="I222" s="2" t="s">
        <v>2758</v>
      </c>
      <c r="J222" s="2" t="s">
        <v>127</v>
      </c>
      <c r="K222" s="2" t="s">
        <v>2514</v>
      </c>
      <c r="L222" s="3">
        <v>32.38</v>
      </c>
      <c r="M222" s="3">
        <v>34</v>
      </c>
      <c r="N222" s="3">
        <v>67.99</v>
      </c>
      <c r="O222" s="2" t="s">
        <v>129</v>
      </c>
      <c r="P222" s="2" t="s">
        <v>218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914</v>
      </c>
      <c r="W222" s="2" t="s">
        <v>435</v>
      </c>
      <c r="X222" s="2" t="s">
        <v>136</v>
      </c>
      <c r="Y222" s="2" t="s">
        <v>2124</v>
      </c>
      <c r="Z222" s="4">
        <v>270</v>
      </c>
      <c r="AA222" s="4">
        <f>=ROUNDDOWN(20.7692307692308,0)</f>
      </c>
      <c r="AB222" s="5">
        <v>13</v>
      </c>
      <c r="AC222" s="2" t="s">
        <v>1451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96</v>
      </c>
      <c r="AQ222" s="8">
        <v>4020.75</v>
      </c>
      <c r="AR222" s="4"/>
      <c r="AS222" s="8"/>
      <c r="AT222" s="7"/>
      <c r="AU222" s="7"/>
      <c r="AV222" s="4">
        <v>96</v>
      </c>
      <c r="AW222" s="8">
        <v>4020.75</v>
      </c>
      <c r="AX222" s="4"/>
      <c r="AY222" s="8"/>
      <c r="AZ222" s="7"/>
      <c r="BA222" s="7"/>
      <c r="BB222" s="7">
        <v>1</v>
      </c>
      <c r="BC222" s="4">
        <v>96</v>
      </c>
      <c r="BD222" s="8">
        <v>4020.75</v>
      </c>
      <c r="BE222" s="4"/>
      <c r="BF222" s="8"/>
      <c r="BG222" s="7"/>
      <c r="BH222" s="7"/>
      <c r="BI222" s="7">
        <v>1</v>
      </c>
      <c r="BJ222" s="4">
        <v>96</v>
      </c>
      <c r="BK222" s="8">
        <v>4020.75</v>
      </c>
      <c r="BL222" s="2" t="s">
        <v>2759</v>
      </c>
      <c r="BM222" s="7">
        <v>1</v>
      </c>
      <c r="BN222" s="7">
        <v>1</v>
      </c>
      <c r="BO222" s="4">
        <v>2</v>
      </c>
      <c r="BP222" s="8">
        <v>74.48</v>
      </c>
      <c r="BQ222" s="4"/>
      <c r="BR222" s="8"/>
      <c r="BS222" s="7"/>
      <c r="BT222" s="7"/>
      <c r="BU222" s="2" t="s">
        <v>141</v>
      </c>
      <c r="BV222" s="2" t="s">
        <v>129</v>
      </c>
      <c r="BW222" s="2" t="s">
        <v>132</v>
      </c>
      <c r="BX222" s="2" t="s">
        <v>2390</v>
      </c>
      <c r="BY222" s="2" t="s">
        <v>143</v>
      </c>
      <c r="BZ222" s="2" t="s">
        <v>132</v>
      </c>
      <c r="CA222" s="4">
        <v>3</v>
      </c>
      <c r="CB222" s="8">
        <v>88.37</v>
      </c>
      <c r="CC222" s="4"/>
      <c r="CD222" s="8"/>
      <c r="CE222" s="7"/>
      <c r="CF222" s="7"/>
      <c r="CG222" s="2" t="s">
        <v>141</v>
      </c>
      <c r="CH222" s="2" t="s">
        <v>129</v>
      </c>
      <c r="CI222" s="2" t="s">
        <v>610</v>
      </c>
      <c r="CJ222" s="2" t="s">
        <v>264</v>
      </c>
      <c r="CK222" s="2" t="s">
        <v>143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129</v>
      </c>
      <c r="CU222" s="2" t="s">
        <v>168</v>
      </c>
      <c r="CV222" s="2" t="s">
        <v>132</v>
      </c>
      <c r="CW222" s="2" t="s">
        <v>143</v>
      </c>
      <c r="CX222" s="2" t="s">
        <v>132</v>
      </c>
      <c r="CY222" s="4">
        <v>17</v>
      </c>
      <c r="CZ222" s="8">
        <v>729.7</v>
      </c>
      <c r="DA222" s="4"/>
      <c r="DB222" s="8"/>
      <c r="DC222" s="7"/>
      <c r="DD222" s="7"/>
      <c r="DE222" s="2" t="s">
        <v>141</v>
      </c>
      <c r="DF222" s="2" t="s">
        <v>129</v>
      </c>
      <c r="DG222" s="2" t="s">
        <v>2124</v>
      </c>
      <c r="DH222" s="2" t="s">
        <v>2760</v>
      </c>
      <c r="DI222" s="2" t="s">
        <v>143</v>
      </c>
      <c r="DJ222" s="2" t="s">
        <v>132</v>
      </c>
      <c r="DK222" s="4">
        <v>61</v>
      </c>
      <c r="DL222" s="8">
        <v>2561.39</v>
      </c>
      <c r="DM222" s="4"/>
      <c r="DN222" s="8"/>
      <c r="DO222" s="7"/>
      <c r="DP222" s="7"/>
      <c r="DQ222" s="2" t="s">
        <v>141</v>
      </c>
      <c r="DR222" s="2" t="s">
        <v>129</v>
      </c>
      <c r="DS222" s="2" t="s">
        <v>256</v>
      </c>
      <c r="DT222" s="2" t="s">
        <v>1175</v>
      </c>
      <c r="DU222" s="2" t="s">
        <v>143</v>
      </c>
      <c r="DV222" s="2" t="s">
        <v>132</v>
      </c>
      <c r="DW222" s="4">
        <v>11</v>
      </c>
      <c r="DX222" s="8">
        <v>492.69</v>
      </c>
      <c r="DY222" s="4"/>
      <c r="DZ222" s="8"/>
      <c r="EA222" s="7"/>
      <c r="EB222" s="7"/>
      <c r="EC222" s="2" t="s">
        <v>141</v>
      </c>
      <c r="ED222" s="2" t="s">
        <v>129</v>
      </c>
      <c r="EE222" s="2" t="s">
        <v>356</v>
      </c>
      <c r="EF222" s="2" t="s">
        <v>201</v>
      </c>
      <c r="EG222" s="2" t="s">
        <v>143</v>
      </c>
      <c r="EH222" s="2" t="s">
        <v>132</v>
      </c>
      <c r="EI222" s="4">
        <v>1</v>
      </c>
      <c r="EJ222" s="8">
        <v>37.4</v>
      </c>
      <c r="EK222" s="4"/>
      <c r="EL222" s="8"/>
      <c r="EM222" s="7"/>
      <c r="EN222" s="7"/>
      <c r="EO222" s="2" t="s">
        <v>141</v>
      </c>
      <c r="EP222" s="2" t="s">
        <v>129</v>
      </c>
      <c r="EQ222" s="2" t="s">
        <v>1175</v>
      </c>
      <c r="ER222" s="2" t="s">
        <v>2204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129</v>
      </c>
      <c r="FC222" s="2" t="s">
        <v>2124</v>
      </c>
      <c r="FD222" s="2" t="s">
        <v>132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164</v>
      </c>
      <c r="FN222" s="2" t="s">
        <v>129</v>
      </c>
      <c r="FO222" s="2" t="s">
        <v>132</v>
      </c>
      <c r="FP222" s="2" t="s">
        <v>132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817</v>
      </c>
      <c r="FZ222" s="2" t="s">
        <v>129</v>
      </c>
      <c r="GA222" s="2" t="s">
        <v>132</v>
      </c>
      <c r="GB222" s="2" t="s">
        <v>132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164</v>
      </c>
      <c r="GL222" s="2" t="s">
        <v>129</v>
      </c>
      <c r="GM222" s="2" t="s">
        <v>132</v>
      </c>
      <c r="GN222" s="2" t="s">
        <v>132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172</v>
      </c>
      <c r="GX222" s="2" t="s">
        <v>129</v>
      </c>
      <c r="GY222" s="2" t="s">
        <v>132</v>
      </c>
      <c r="GZ222" s="2" t="s">
        <v>132</v>
      </c>
      <c r="HA222" s="2" t="s">
        <v>143</v>
      </c>
      <c r="HB222" s="2" t="s">
        <v>132</v>
      </c>
      <c r="HC222" s="4">
        <v>1</v>
      </c>
      <c r="HD222" s="8">
        <v>36.72</v>
      </c>
      <c r="HE222" s="4"/>
      <c r="HF222" s="8"/>
      <c r="HG222" s="7"/>
      <c r="HH222" s="7"/>
      <c r="HI222" s="2" t="s">
        <v>141</v>
      </c>
      <c r="HJ222" s="2" t="s">
        <v>129</v>
      </c>
      <c r="HK222" s="2" t="s">
        <v>1431</v>
      </c>
      <c r="HL222" s="2" t="s">
        <v>2666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164</v>
      </c>
      <c r="HV222" s="2" t="s">
        <v>129</v>
      </c>
      <c r="HW222" s="2" t="s">
        <v>132</v>
      </c>
      <c r="HX222" s="2" t="s">
        <v>132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165</v>
      </c>
      <c r="IH222" s="2" t="s">
        <v>129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166</v>
      </c>
      <c r="IT222" s="2" t="s">
        <v>129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129</v>
      </c>
      <c r="JG222" s="2" t="s">
        <v>406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129</v>
      </c>
      <c r="JS222" s="2" t="s">
        <v>940</v>
      </c>
      <c r="JT222" s="2" t="s">
        <v>132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165</v>
      </c>
      <c r="KD222" s="2" t="s">
        <v>129</v>
      </c>
      <c r="KE222" s="2" t="s">
        <v>132</v>
      </c>
      <c r="KF222" s="2" t="s">
        <v>132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172</v>
      </c>
      <c r="KP222" s="2" t="s">
        <v>129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129</v>
      </c>
      <c r="LC222" s="2" t="s">
        <v>132</v>
      </c>
      <c r="LD222" s="2" t="s">
        <v>132</v>
      </c>
      <c r="LE222" s="2" t="s">
        <v>143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164</v>
      </c>
      <c r="LN222" s="2" t="s">
        <v>129</v>
      </c>
      <c r="LO222" s="2" t="s">
        <v>270</v>
      </c>
      <c r="LP222" s="2" t="s">
        <v>132</v>
      </c>
      <c r="LQ222" s="2" t="s">
        <v>143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165</v>
      </c>
      <c r="ML222" s="2" t="s">
        <v>129</v>
      </c>
      <c r="MM222" s="2" t="s">
        <v>132</v>
      </c>
      <c r="MN222" s="2" t="s">
        <v>132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129</v>
      </c>
      <c r="MY222" s="2" t="s">
        <v>132</v>
      </c>
      <c r="MZ222" s="2" t="s">
        <v>132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172</v>
      </c>
      <c r="NJ222" s="2" t="s">
        <v>129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172</v>
      </c>
      <c r="OH222" s="2" t="s">
        <v>129</v>
      </c>
      <c r="OI222" s="2" t="s">
        <v>132</v>
      </c>
      <c r="OJ222" s="2" t="s">
        <v>132</v>
      </c>
      <c r="OK222" s="2" t="s">
        <v>143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165</v>
      </c>
      <c r="PF222" s="2" t="s">
        <v>129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129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172</v>
      </c>
      <c r="QD222" s="2" t="s">
        <v>129</v>
      </c>
      <c r="QE222" s="2" t="s">
        <v>132</v>
      </c>
      <c r="QF222" s="2" t="s">
        <v>132</v>
      </c>
      <c r="QG222" s="2" t="s">
        <v>143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143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176</v>
      </c>
      <c r="RO222" s="2" t="s">
        <v>2208</v>
      </c>
      <c r="RP222" s="2" t="s">
        <v>132</v>
      </c>
      <c r="RQ222" s="2" t="s">
        <v>143</v>
      </c>
      <c r="RR222" s="2" t="s">
        <v>132</v>
      </c>
    </row>
    <row r="223">
      <c r="A223" s="2" t="s">
        <v>2761</v>
      </c>
      <c r="B223" s="2" t="s">
        <v>121</v>
      </c>
      <c r="C223" s="2" t="s">
        <v>2739</v>
      </c>
      <c r="D223" s="2" t="s">
        <v>958</v>
      </c>
      <c r="E223" s="2" t="s">
        <v>959</v>
      </c>
      <c r="F223" s="2" t="s">
        <v>2762</v>
      </c>
      <c r="G223" s="2" t="s">
        <v>2762</v>
      </c>
      <c r="H223" s="2" t="s">
        <v>2762</v>
      </c>
      <c r="I223" s="2" t="s">
        <v>2763</v>
      </c>
      <c r="J223" s="2" t="s">
        <v>127</v>
      </c>
      <c r="K223" s="2" t="s">
        <v>761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347</v>
      </c>
      <c r="Q223" s="2" t="s">
        <v>131</v>
      </c>
      <c r="R223" s="2" t="s">
        <v>132</v>
      </c>
      <c r="S223" s="2" t="s">
        <v>2764</v>
      </c>
      <c r="T223" s="2" t="s">
        <v>132</v>
      </c>
      <c r="U223" s="2" t="s">
        <v>395</v>
      </c>
      <c r="V223" s="2" t="s">
        <v>846</v>
      </c>
      <c r="W223" s="2" t="s">
        <v>245</v>
      </c>
      <c r="X223" s="2" t="s">
        <v>132</v>
      </c>
      <c r="Y223" s="2" t="s">
        <v>1681</v>
      </c>
      <c r="Z223" s="4">
        <v>70</v>
      </c>
      <c r="AA223" s="4">
        <f>=ROUNDDOWN(8.75,0)</f>
      </c>
      <c r="AB223" s="5">
        <v>8</v>
      </c>
      <c r="AC223" s="2" t="s">
        <v>1451</v>
      </c>
      <c r="AD223" s="4">
        <v>50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66</v>
      </c>
      <c r="AQ223" s="8">
        <v>3039.8</v>
      </c>
      <c r="AR223" s="4"/>
      <c r="AS223" s="8"/>
      <c r="AT223" s="7"/>
      <c r="AU223" s="7"/>
      <c r="AV223" s="4">
        <v>66</v>
      </c>
      <c r="AW223" s="8">
        <v>3039.8</v>
      </c>
      <c r="AX223" s="4"/>
      <c r="AY223" s="8"/>
      <c r="AZ223" s="7"/>
      <c r="BA223" s="7"/>
      <c r="BB223" s="7">
        <v>1</v>
      </c>
      <c r="BC223" s="4">
        <v>66</v>
      </c>
      <c r="BD223" s="8">
        <v>3039.8</v>
      </c>
      <c r="BE223" s="4"/>
      <c r="BF223" s="8"/>
      <c r="BG223" s="7"/>
      <c r="BH223" s="7"/>
      <c r="BI223" s="7">
        <v>1</v>
      </c>
      <c r="BJ223" s="4">
        <v>66</v>
      </c>
      <c r="BK223" s="8">
        <v>3039.8</v>
      </c>
      <c r="BL223" s="2" t="s">
        <v>2765</v>
      </c>
      <c r="BM223" s="7">
        <v>1</v>
      </c>
      <c r="BN223" s="7">
        <v>1</v>
      </c>
      <c r="BO223" s="4">
        <v>5</v>
      </c>
      <c r="BP223" s="8">
        <v>246.81</v>
      </c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2766</v>
      </c>
      <c r="BY223" s="2" t="s">
        <v>143</v>
      </c>
      <c r="BZ223" s="2" t="s">
        <v>132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1404</v>
      </c>
      <c r="CJ223" s="2" t="s">
        <v>341</v>
      </c>
      <c r="CK223" s="2" t="s">
        <v>143</v>
      </c>
      <c r="CL223" s="2" t="s">
        <v>132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1297</v>
      </c>
      <c r="CV223" s="2" t="s">
        <v>2767</v>
      </c>
      <c r="CW223" s="2" t="s">
        <v>143</v>
      </c>
      <c r="CX223" s="2" t="s">
        <v>132</v>
      </c>
      <c r="CY223" s="4">
        <v>1</v>
      </c>
      <c r="CZ223" s="8">
        <v>47.5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2768</v>
      </c>
      <c r="DH223" s="2" t="s">
        <v>2769</v>
      </c>
      <c r="DI223" s="2" t="s">
        <v>143</v>
      </c>
      <c r="DJ223" s="2" t="s">
        <v>132</v>
      </c>
      <c r="DK223" s="4">
        <v>10</v>
      </c>
      <c r="DL223" s="8">
        <v>512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605</v>
      </c>
      <c r="DT223" s="2" t="s">
        <v>2770</v>
      </c>
      <c r="DU223" s="2" t="s">
        <v>143</v>
      </c>
      <c r="DV223" s="2" t="s">
        <v>132</v>
      </c>
      <c r="DW223" s="4">
        <v>1</v>
      </c>
      <c r="DX223" s="8">
        <v>54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1088</v>
      </c>
      <c r="EF223" s="2" t="s">
        <v>1048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141</v>
      </c>
      <c r="EP223" s="2" t="s">
        <v>129</v>
      </c>
      <c r="EQ223" s="2" t="s">
        <v>1764</v>
      </c>
      <c r="ER223" s="2" t="s">
        <v>1093</v>
      </c>
      <c r="ES223" s="2" t="s">
        <v>143</v>
      </c>
      <c r="ET223" s="2" t="s">
        <v>132</v>
      </c>
      <c r="EU223" s="4">
        <v>3</v>
      </c>
      <c r="EV223" s="8">
        <v>197.97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2768</v>
      </c>
      <c r="FD223" s="2" t="s">
        <v>2771</v>
      </c>
      <c r="FE223" s="2" t="s">
        <v>143</v>
      </c>
      <c r="FF223" s="2" t="s">
        <v>132</v>
      </c>
      <c r="FG223" s="4">
        <v>34</v>
      </c>
      <c r="FH223" s="8">
        <v>1466.08</v>
      </c>
      <c r="FI223" s="4"/>
      <c r="FJ223" s="8"/>
      <c r="FK223" s="7"/>
      <c r="FL223" s="7"/>
      <c r="FM223" s="2" t="s">
        <v>141</v>
      </c>
      <c r="FN223" s="2" t="s">
        <v>129</v>
      </c>
      <c r="FO223" s="2" t="s">
        <v>1341</v>
      </c>
      <c r="FP223" s="2" t="s">
        <v>252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141</v>
      </c>
      <c r="FZ223" s="2" t="s">
        <v>129</v>
      </c>
      <c r="GA223" s="2" t="s">
        <v>1291</v>
      </c>
      <c r="GB223" s="2" t="s">
        <v>2772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176</v>
      </c>
      <c r="GM223" s="2" t="s">
        <v>1088</v>
      </c>
      <c r="GN223" s="2" t="s">
        <v>1683</v>
      </c>
      <c r="GO223" s="2" t="s">
        <v>143</v>
      </c>
      <c r="GP223" s="2" t="s">
        <v>132</v>
      </c>
      <c r="GQ223" s="4">
        <v>2</v>
      </c>
      <c r="GR223" s="8">
        <v>84.06</v>
      </c>
      <c r="GS223" s="4"/>
      <c r="GT223" s="8"/>
      <c r="GU223" s="7"/>
      <c r="GV223" s="7"/>
      <c r="GW223" s="2" t="s">
        <v>141</v>
      </c>
      <c r="GX223" s="2" t="s">
        <v>129</v>
      </c>
      <c r="GY223" s="2" t="s">
        <v>332</v>
      </c>
      <c r="GZ223" s="2" t="s">
        <v>735</v>
      </c>
      <c r="HA223" s="2" t="s">
        <v>143</v>
      </c>
      <c r="HB223" s="2" t="s">
        <v>132</v>
      </c>
      <c r="HC223" s="4">
        <v>1</v>
      </c>
      <c r="HD223" s="8">
        <v>45.39</v>
      </c>
      <c r="HE223" s="4"/>
      <c r="HF223" s="8"/>
      <c r="HG223" s="7"/>
      <c r="HH223" s="7"/>
      <c r="HI223" s="2" t="s">
        <v>141</v>
      </c>
      <c r="HJ223" s="2" t="s">
        <v>129</v>
      </c>
      <c r="HK223" s="2" t="s">
        <v>804</v>
      </c>
      <c r="HL223" s="2" t="s">
        <v>1604</v>
      </c>
      <c r="HM223" s="2" t="s">
        <v>143</v>
      </c>
      <c r="HN223" s="2" t="s">
        <v>132</v>
      </c>
      <c r="HO223" s="4">
        <v>7</v>
      </c>
      <c r="HP223" s="8">
        <v>294.21</v>
      </c>
      <c r="HQ223" s="4"/>
      <c r="HR223" s="8"/>
      <c r="HS223" s="7"/>
      <c r="HT223" s="7"/>
      <c r="HU223" s="2" t="s">
        <v>141</v>
      </c>
      <c r="HV223" s="2" t="s">
        <v>129</v>
      </c>
      <c r="HW223" s="2" t="s">
        <v>297</v>
      </c>
      <c r="HX223" s="2" t="s">
        <v>632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165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166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129</v>
      </c>
      <c r="JG223" s="2" t="s">
        <v>167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338</v>
      </c>
      <c r="JT223" s="2" t="s">
        <v>1947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141</v>
      </c>
      <c r="KD223" s="2" t="s">
        <v>129</v>
      </c>
      <c r="KE223" s="2" t="s">
        <v>810</v>
      </c>
      <c r="KF223" s="2" t="s">
        <v>2773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141</v>
      </c>
      <c r="KP223" s="2" t="s">
        <v>129</v>
      </c>
      <c r="KQ223" s="2" t="s">
        <v>1402</v>
      </c>
      <c r="KR223" s="2" t="s">
        <v>1225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141</v>
      </c>
      <c r="ML223" s="2" t="s">
        <v>173</v>
      </c>
      <c r="MM223" s="2" t="s">
        <v>1102</v>
      </c>
      <c r="MN223" s="2" t="s">
        <v>291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172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172</v>
      </c>
      <c r="OH223" s="2" t="s">
        <v>129</v>
      </c>
      <c r="OI223" s="2" t="s">
        <v>132</v>
      </c>
      <c r="OJ223" s="2" t="s">
        <v>132</v>
      </c>
      <c r="OK223" s="2" t="s">
        <v>143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176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165</v>
      </c>
      <c r="PF223" s="2" t="s">
        <v>129</v>
      </c>
      <c r="PG223" s="2" t="s">
        <v>132</v>
      </c>
      <c r="PH223" s="2" t="s">
        <v>132</v>
      </c>
      <c r="PI223" s="2" t="s">
        <v>143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141</v>
      </c>
      <c r="PR223" s="2" t="s">
        <v>176</v>
      </c>
      <c r="PS223" s="2" t="s">
        <v>525</v>
      </c>
      <c r="PT223" s="2" t="s">
        <v>231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141</v>
      </c>
      <c r="QP223" s="2" t="s">
        <v>176</v>
      </c>
      <c r="QQ223" s="2" t="s">
        <v>815</v>
      </c>
      <c r="QR223" s="2" t="s">
        <v>2398</v>
      </c>
      <c r="QS223" s="2" t="s">
        <v>143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178</v>
      </c>
      <c r="RG223" s="4"/>
      <c r="RH223" s="8"/>
      <c r="RI223" s="4"/>
      <c r="RJ223" s="8"/>
      <c r="RK223" s="7"/>
      <c r="RL223" s="7"/>
      <c r="RM223" s="2" t="s">
        <v>141</v>
      </c>
      <c r="RN223" s="2" t="s">
        <v>176</v>
      </c>
      <c r="RO223" s="2" t="s">
        <v>2774</v>
      </c>
      <c r="RP223" s="2" t="s">
        <v>438</v>
      </c>
      <c r="RQ223" s="2" t="s">
        <v>143</v>
      </c>
      <c r="RR223" s="2" t="s">
        <v>132</v>
      </c>
    </row>
    <row r="224">
      <c r="A224" s="2" t="s">
        <v>2775</v>
      </c>
      <c r="B224" s="2" t="s">
        <v>121</v>
      </c>
      <c r="C224" s="2" t="s">
        <v>2739</v>
      </c>
      <c r="D224" s="2" t="s">
        <v>958</v>
      </c>
      <c r="E224" s="2" t="s">
        <v>959</v>
      </c>
      <c r="F224" s="2" t="s">
        <v>2776</v>
      </c>
      <c r="G224" s="2" t="s">
        <v>2776</v>
      </c>
      <c r="H224" s="2" t="s">
        <v>2776</v>
      </c>
      <c r="I224" s="2" t="s">
        <v>2777</v>
      </c>
      <c r="J224" s="2" t="s">
        <v>127</v>
      </c>
      <c r="K224" s="2" t="s">
        <v>2778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347</v>
      </c>
      <c r="Q224" s="2" t="s">
        <v>131</v>
      </c>
      <c r="R224" s="2" t="s">
        <v>132</v>
      </c>
      <c r="S224" s="2" t="s">
        <v>2779</v>
      </c>
      <c r="T224" s="2" t="s">
        <v>132</v>
      </c>
      <c r="U224" s="2" t="s">
        <v>134</v>
      </c>
      <c r="V224" s="2" t="s">
        <v>846</v>
      </c>
      <c r="W224" s="2" t="s">
        <v>245</v>
      </c>
      <c r="X224" s="2" t="s">
        <v>2780</v>
      </c>
      <c r="Y224" s="2" t="s">
        <v>2781</v>
      </c>
      <c r="Z224" s="4">
        <v>112</v>
      </c>
      <c r="AA224" s="4">
        <f>=ROUNDDOWN(37.3333333333333,0)</f>
      </c>
      <c r="AB224" s="5">
        <v>3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19</v>
      </c>
      <c r="AQ224" s="8">
        <v>1728.67</v>
      </c>
      <c r="AR224" s="4"/>
      <c r="AS224" s="8"/>
      <c r="AT224" s="7"/>
      <c r="AU224" s="7"/>
      <c r="AV224" s="4">
        <v>19</v>
      </c>
      <c r="AW224" s="8">
        <v>1728.67</v>
      </c>
      <c r="AX224" s="4"/>
      <c r="AY224" s="8"/>
      <c r="AZ224" s="7"/>
      <c r="BA224" s="7"/>
      <c r="BB224" s="7">
        <v>1</v>
      </c>
      <c r="BC224" s="4">
        <v>19</v>
      </c>
      <c r="BD224" s="8">
        <v>1728.67</v>
      </c>
      <c r="BE224" s="4"/>
      <c r="BF224" s="8"/>
      <c r="BG224" s="7"/>
      <c r="BH224" s="7"/>
      <c r="BI224" s="7">
        <v>1</v>
      </c>
      <c r="BJ224" s="4">
        <v>19</v>
      </c>
      <c r="BK224" s="8">
        <v>1728.67</v>
      </c>
      <c r="BL224" s="2" t="s">
        <v>2782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1955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169</v>
      </c>
      <c r="CJ224" s="2" t="s">
        <v>1209</v>
      </c>
      <c r="CK224" s="2" t="s">
        <v>143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2205</v>
      </c>
      <c r="CV224" s="2" t="s">
        <v>1414</v>
      </c>
      <c r="CW224" s="2" t="s">
        <v>143</v>
      </c>
      <c r="CX224" s="2" t="s">
        <v>132</v>
      </c>
      <c r="CY224" s="4">
        <v>5</v>
      </c>
      <c r="CZ224" s="8">
        <v>392.4</v>
      </c>
      <c r="DA224" s="4"/>
      <c r="DB224" s="8"/>
      <c r="DC224" s="7"/>
      <c r="DD224" s="7"/>
      <c r="DE224" s="2" t="s">
        <v>141</v>
      </c>
      <c r="DF224" s="2" t="s">
        <v>129</v>
      </c>
      <c r="DG224" s="2" t="s">
        <v>2781</v>
      </c>
      <c r="DH224" s="2" t="s">
        <v>2783</v>
      </c>
      <c r="DI224" s="2" t="s">
        <v>143</v>
      </c>
      <c r="DJ224" s="2" t="s">
        <v>132</v>
      </c>
      <c r="DK224" s="4">
        <v>9</v>
      </c>
      <c r="DL224" s="8">
        <v>850.5</v>
      </c>
      <c r="DM224" s="4"/>
      <c r="DN224" s="8"/>
      <c r="DO224" s="7"/>
      <c r="DP224" s="7"/>
      <c r="DQ224" s="2" t="s">
        <v>141</v>
      </c>
      <c r="DR224" s="2" t="s">
        <v>129</v>
      </c>
      <c r="DS224" s="2" t="s">
        <v>256</v>
      </c>
      <c r="DT224" s="2" t="s">
        <v>1957</v>
      </c>
      <c r="DU224" s="2" t="s">
        <v>143</v>
      </c>
      <c r="DV224" s="2" t="s">
        <v>132</v>
      </c>
      <c r="DW224" s="4">
        <v>4</v>
      </c>
      <c r="DX224" s="8">
        <v>403.16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356</v>
      </c>
      <c r="EF224" s="2" t="s">
        <v>201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2784</v>
      </c>
      <c r="ER224" s="2" t="s">
        <v>368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129</v>
      </c>
      <c r="FC224" s="2" t="s">
        <v>2781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164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2648</v>
      </c>
      <c r="GB224" s="2" t="s">
        <v>132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937</v>
      </c>
      <c r="GN224" s="2" t="s">
        <v>132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141</v>
      </c>
      <c r="GX224" s="2" t="s">
        <v>129</v>
      </c>
      <c r="GY224" s="2" t="s">
        <v>934</v>
      </c>
      <c r="GZ224" s="2" t="s">
        <v>670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141</v>
      </c>
      <c r="HJ224" s="2" t="s">
        <v>129</v>
      </c>
      <c r="HK224" s="2" t="s">
        <v>1218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164</v>
      </c>
      <c r="HV224" s="2" t="s">
        <v>129</v>
      </c>
      <c r="HW224" s="2" t="s">
        <v>132</v>
      </c>
      <c r="HX224" s="2" t="s">
        <v>132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165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>
        <v>1</v>
      </c>
      <c r="IN224" s="8">
        <v>82.61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2206</v>
      </c>
      <c r="IV224" s="2" t="s">
        <v>949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141</v>
      </c>
      <c r="JF224" s="2" t="s">
        <v>129</v>
      </c>
      <c r="JG224" s="2" t="s">
        <v>167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940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165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172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172</v>
      </c>
      <c r="LB224" s="2" t="s">
        <v>129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141</v>
      </c>
      <c r="LN224" s="2" t="s">
        <v>129</v>
      </c>
      <c r="LO224" s="2" t="s">
        <v>270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165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172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172</v>
      </c>
      <c r="OH224" s="2" t="s">
        <v>129</v>
      </c>
      <c r="OI224" s="2" t="s">
        <v>132</v>
      </c>
      <c r="OJ224" s="2" t="s">
        <v>132</v>
      </c>
      <c r="OK224" s="2" t="s">
        <v>143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165</v>
      </c>
      <c r="PF224" s="2" t="s">
        <v>129</v>
      </c>
      <c r="PG224" s="2" t="s">
        <v>132</v>
      </c>
      <c r="PH224" s="2" t="s">
        <v>132</v>
      </c>
      <c r="PI224" s="2" t="s">
        <v>143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172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172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178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176</v>
      </c>
      <c r="RO224" s="2" t="s">
        <v>2785</v>
      </c>
      <c r="RP224" s="2" t="s">
        <v>132</v>
      </c>
      <c r="RQ224" s="2" t="s">
        <v>143</v>
      </c>
      <c r="RR224" s="2" t="s">
        <v>132</v>
      </c>
    </row>
    <row r="225">
      <c r="A225" s="2" t="s">
        <v>2786</v>
      </c>
      <c r="B225" s="2" t="s">
        <v>121</v>
      </c>
      <c r="C225" s="2" t="s">
        <v>2739</v>
      </c>
      <c r="D225" s="2" t="s">
        <v>958</v>
      </c>
      <c r="E225" s="2" t="s">
        <v>959</v>
      </c>
      <c r="F225" s="2" t="s">
        <v>2787</v>
      </c>
      <c r="G225" s="2" t="s">
        <v>2787</v>
      </c>
      <c r="H225" s="2" t="s">
        <v>2787</v>
      </c>
      <c r="I225" s="2" t="s">
        <v>1017</v>
      </c>
      <c r="J225" s="2" t="s">
        <v>127</v>
      </c>
      <c r="K225" s="2" t="s">
        <v>313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347</v>
      </c>
      <c r="Q225" s="2" t="s">
        <v>131</v>
      </c>
      <c r="R225" s="2" t="s">
        <v>132</v>
      </c>
      <c r="S225" s="2" t="s">
        <v>2788</v>
      </c>
      <c r="T225" s="2" t="s">
        <v>132</v>
      </c>
      <c r="U225" s="2" t="s">
        <v>315</v>
      </c>
      <c r="V225" s="2" t="s">
        <v>846</v>
      </c>
      <c r="W225" s="2" t="s">
        <v>245</v>
      </c>
      <c r="X225" s="2" t="s">
        <v>132</v>
      </c>
      <c r="Y225" s="2" t="s">
        <v>783</v>
      </c>
      <c r="Z225" s="4">
        <v>105</v>
      </c>
      <c r="AA225" s="4">
        <f>=ROUNDDOWN(35,0)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24</v>
      </c>
      <c r="AQ225" s="8">
        <v>1277.3</v>
      </c>
      <c r="AR225" s="4"/>
      <c r="AS225" s="8"/>
      <c r="AT225" s="7"/>
      <c r="AU225" s="7"/>
      <c r="AV225" s="4">
        <v>24</v>
      </c>
      <c r="AW225" s="8">
        <v>1277.3</v>
      </c>
      <c r="AX225" s="4"/>
      <c r="AY225" s="8"/>
      <c r="AZ225" s="7"/>
      <c r="BA225" s="7"/>
      <c r="BB225" s="7">
        <v>1</v>
      </c>
      <c r="BC225" s="4">
        <v>24</v>
      </c>
      <c r="BD225" s="8">
        <v>1277.3</v>
      </c>
      <c r="BE225" s="4"/>
      <c r="BF225" s="8"/>
      <c r="BG225" s="7"/>
      <c r="BH225" s="7"/>
      <c r="BI225" s="7">
        <v>1</v>
      </c>
      <c r="BJ225" s="4">
        <v>24</v>
      </c>
      <c r="BK225" s="8">
        <v>1277.3</v>
      </c>
      <c r="BL225" s="2" t="s">
        <v>2789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534</v>
      </c>
      <c r="BV225" s="2" t="s">
        <v>176</v>
      </c>
      <c r="BW225" s="2" t="s">
        <v>132</v>
      </c>
      <c r="BX225" s="2" t="s">
        <v>785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129</v>
      </c>
      <c r="CI225" s="2" t="s">
        <v>2790</v>
      </c>
      <c r="CJ225" s="2" t="s">
        <v>1172</v>
      </c>
      <c r="CK225" s="2" t="s">
        <v>143</v>
      </c>
      <c r="CL225" s="2" t="s">
        <v>132</v>
      </c>
      <c r="CM225" s="4">
        <v>2</v>
      </c>
      <c r="CN225" s="8">
        <v>107.36</v>
      </c>
      <c r="CO225" s="4"/>
      <c r="CP225" s="8"/>
      <c r="CQ225" s="7"/>
      <c r="CR225" s="7"/>
      <c r="CS225" s="2" t="s">
        <v>141</v>
      </c>
      <c r="CT225" s="2" t="s">
        <v>129</v>
      </c>
      <c r="CU225" s="2" t="s">
        <v>786</v>
      </c>
      <c r="CV225" s="2" t="s">
        <v>1183</v>
      </c>
      <c r="CW225" s="2" t="s">
        <v>143</v>
      </c>
      <c r="CX225" s="2" t="s">
        <v>132</v>
      </c>
      <c r="CY225" s="4">
        <v>7</v>
      </c>
      <c r="CZ225" s="8">
        <v>390.79</v>
      </c>
      <c r="DA225" s="4"/>
      <c r="DB225" s="8"/>
      <c r="DC225" s="7"/>
      <c r="DD225" s="7"/>
      <c r="DE225" s="2" t="s">
        <v>141</v>
      </c>
      <c r="DF225" s="2" t="s">
        <v>129</v>
      </c>
      <c r="DG225" s="2" t="s">
        <v>790</v>
      </c>
      <c r="DH225" s="2" t="s">
        <v>2791</v>
      </c>
      <c r="DI225" s="2" t="s">
        <v>143</v>
      </c>
      <c r="DJ225" s="2" t="s">
        <v>132</v>
      </c>
      <c r="DK225" s="4">
        <v>4</v>
      </c>
      <c r="DL225" s="8">
        <v>214.12</v>
      </c>
      <c r="DM225" s="4"/>
      <c r="DN225" s="8"/>
      <c r="DO225" s="7"/>
      <c r="DP225" s="7"/>
      <c r="DQ225" s="2" t="s">
        <v>141</v>
      </c>
      <c r="DR225" s="2" t="s">
        <v>129</v>
      </c>
      <c r="DS225" s="2" t="s">
        <v>605</v>
      </c>
      <c r="DT225" s="2" t="s">
        <v>1878</v>
      </c>
      <c r="DU225" s="2" t="s">
        <v>143</v>
      </c>
      <c r="DV225" s="2" t="s">
        <v>132</v>
      </c>
      <c r="DW225" s="4">
        <v>2</v>
      </c>
      <c r="DX225" s="8">
        <v>118</v>
      </c>
      <c r="DY225" s="4"/>
      <c r="DZ225" s="8"/>
      <c r="EA225" s="7"/>
      <c r="EB225" s="7"/>
      <c r="EC225" s="2" t="s">
        <v>141</v>
      </c>
      <c r="ED225" s="2" t="s">
        <v>129</v>
      </c>
      <c r="EE225" s="2" t="s">
        <v>1177</v>
      </c>
      <c r="EF225" s="2" t="s">
        <v>1172</v>
      </c>
      <c r="EG225" s="2" t="s">
        <v>143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141</v>
      </c>
      <c r="EP225" s="2" t="s">
        <v>129</v>
      </c>
      <c r="EQ225" s="2" t="s">
        <v>790</v>
      </c>
      <c r="ER225" s="2" t="s">
        <v>2792</v>
      </c>
      <c r="ES225" s="2" t="s">
        <v>143</v>
      </c>
      <c r="ET225" s="2" t="s">
        <v>132</v>
      </c>
      <c r="EU225" s="4">
        <v>1</v>
      </c>
      <c r="EV225" s="8">
        <v>79.99</v>
      </c>
      <c r="EW225" s="4"/>
      <c r="EX225" s="8"/>
      <c r="EY225" s="7"/>
      <c r="EZ225" s="7"/>
      <c r="FA225" s="2" t="s">
        <v>141</v>
      </c>
      <c r="FB225" s="2" t="s">
        <v>129</v>
      </c>
      <c r="FC225" s="2" t="s">
        <v>790</v>
      </c>
      <c r="FD225" s="2" t="s">
        <v>1589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141</v>
      </c>
      <c r="FN225" s="2" t="s">
        <v>129</v>
      </c>
      <c r="FO225" s="2" t="s">
        <v>1341</v>
      </c>
      <c r="FP225" s="2" t="s">
        <v>457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141</v>
      </c>
      <c r="FZ225" s="2" t="s">
        <v>129</v>
      </c>
      <c r="GA225" s="2" t="s">
        <v>799</v>
      </c>
      <c r="GB225" s="2" t="s">
        <v>1176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176</v>
      </c>
      <c r="GM225" s="2" t="s">
        <v>1140</v>
      </c>
      <c r="GN225" s="2" t="s">
        <v>2793</v>
      </c>
      <c r="GO225" s="2" t="s">
        <v>143</v>
      </c>
      <c r="GP225" s="2" t="s">
        <v>132</v>
      </c>
      <c r="GQ225" s="4">
        <v>5</v>
      </c>
      <c r="GR225" s="8">
        <v>216.65</v>
      </c>
      <c r="GS225" s="4"/>
      <c r="GT225" s="8"/>
      <c r="GU225" s="7"/>
      <c r="GV225" s="7"/>
      <c r="GW225" s="2" t="s">
        <v>141</v>
      </c>
      <c r="GX225" s="2" t="s">
        <v>129</v>
      </c>
      <c r="GY225" s="2" t="s">
        <v>332</v>
      </c>
      <c r="GZ225" s="2" t="s">
        <v>146</v>
      </c>
      <c r="HA225" s="2" t="s">
        <v>143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141</v>
      </c>
      <c r="HJ225" s="2" t="s">
        <v>129</v>
      </c>
      <c r="HK225" s="2" t="s">
        <v>804</v>
      </c>
      <c r="HL225" s="2" t="s">
        <v>998</v>
      </c>
      <c r="HM225" s="2" t="s">
        <v>143</v>
      </c>
      <c r="HN225" s="2" t="s">
        <v>132</v>
      </c>
      <c r="HO225" s="4">
        <v>1</v>
      </c>
      <c r="HP225" s="8">
        <v>43.33</v>
      </c>
      <c r="HQ225" s="4"/>
      <c r="HR225" s="8"/>
      <c r="HS225" s="7"/>
      <c r="HT225" s="7"/>
      <c r="HU225" s="2" t="s">
        <v>141</v>
      </c>
      <c r="HV225" s="2" t="s">
        <v>129</v>
      </c>
      <c r="HW225" s="2" t="s">
        <v>335</v>
      </c>
      <c r="HX225" s="2" t="s">
        <v>806</v>
      </c>
      <c r="HY225" s="2" t="s">
        <v>143</v>
      </c>
      <c r="HZ225" s="2" t="s">
        <v>132</v>
      </c>
      <c r="IA225" s="4">
        <v>2</v>
      </c>
      <c r="IB225" s="8">
        <v>107.06</v>
      </c>
      <c r="IC225" s="4"/>
      <c r="ID225" s="8"/>
      <c r="IE225" s="7"/>
      <c r="IF225" s="7"/>
      <c r="IG225" s="2" t="s">
        <v>141</v>
      </c>
      <c r="IH225" s="2" t="s">
        <v>129</v>
      </c>
      <c r="II225" s="2" t="s">
        <v>1233</v>
      </c>
      <c r="IJ225" s="2" t="s">
        <v>2617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166</v>
      </c>
      <c r="IT225" s="2" t="s">
        <v>129</v>
      </c>
      <c r="IU225" s="2" t="s">
        <v>132</v>
      </c>
      <c r="IV225" s="2" t="s">
        <v>132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141</v>
      </c>
      <c r="JF225" s="2" t="s">
        <v>129</v>
      </c>
      <c r="JG225" s="2" t="s">
        <v>167</v>
      </c>
      <c r="JH225" s="2" t="s">
        <v>132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338</v>
      </c>
      <c r="JT225" s="2" t="s">
        <v>1862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141</v>
      </c>
      <c r="KD225" s="2" t="s">
        <v>129</v>
      </c>
      <c r="KE225" s="2" t="s">
        <v>810</v>
      </c>
      <c r="KF225" s="2" t="s">
        <v>1114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141</v>
      </c>
      <c r="KP225" s="2" t="s">
        <v>129</v>
      </c>
      <c r="KQ225" s="2" t="s">
        <v>815</v>
      </c>
      <c r="KR225" s="2" t="s">
        <v>2308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141</v>
      </c>
      <c r="ML225" s="2" t="s">
        <v>173</v>
      </c>
      <c r="MM225" s="2" t="s">
        <v>2794</v>
      </c>
      <c r="MN225" s="2" t="s">
        <v>1816</v>
      </c>
      <c r="MO225" s="2" t="s">
        <v>143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172</v>
      </c>
      <c r="NJ225" s="2" t="s">
        <v>129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172</v>
      </c>
      <c r="OH225" s="2" t="s">
        <v>129</v>
      </c>
      <c r="OI225" s="2" t="s">
        <v>132</v>
      </c>
      <c r="OJ225" s="2" t="s">
        <v>132</v>
      </c>
      <c r="OK225" s="2" t="s">
        <v>143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176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165</v>
      </c>
      <c r="PF225" s="2" t="s">
        <v>129</v>
      </c>
      <c r="PG225" s="2" t="s">
        <v>132</v>
      </c>
      <c r="PH225" s="2" t="s">
        <v>132</v>
      </c>
      <c r="PI225" s="2" t="s">
        <v>143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141</v>
      </c>
      <c r="PR225" s="2" t="s">
        <v>176</v>
      </c>
      <c r="PS225" s="2" t="s">
        <v>212</v>
      </c>
      <c r="PT225" s="2" t="s">
        <v>1198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141</v>
      </c>
      <c r="QP225" s="2" t="s">
        <v>176</v>
      </c>
      <c r="QQ225" s="2" t="s">
        <v>815</v>
      </c>
      <c r="QR225" s="2" t="s">
        <v>981</v>
      </c>
      <c r="QS225" s="2" t="s">
        <v>143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143</v>
      </c>
      <c r="RF225" s="2" t="s">
        <v>178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176</v>
      </c>
      <c r="RO225" s="2" t="s">
        <v>2774</v>
      </c>
      <c r="RP225" s="2" t="s">
        <v>409</v>
      </c>
      <c r="RQ225" s="2" t="s">
        <v>143</v>
      </c>
      <c r="RR225" s="2" t="s">
        <v>132</v>
      </c>
    </row>
    <row r="226">
      <c r="A226" s="2" t="s">
        <v>2795</v>
      </c>
      <c r="B226" s="2" t="s">
        <v>121</v>
      </c>
      <c r="C226" s="2" t="s">
        <v>2739</v>
      </c>
      <c r="D226" s="2" t="s">
        <v>958</v>
      </c>
      <c r="E226" s="2" t="s">
        <v>959</v>
      </c>
      <c r="F226" s="2" t="s">
        <v>2796</v>
      </c>
      <c r="G226" s="2" t="s">
        <v>2796</v>
      </c>
      <c r="H226" s="2" t="s">
        <v>132</v>
      </c>
      <c r="I226" s="2" t="s">
        <v>2797</v>
      </c>
      <c r="J226" s="2" t="s">
        <v>127</v>
      </c>
      <c r="K226" s="2" t="s">
        <v>313</v>
      </c>
      <c r="L226" s="3">
        <v>26.76</v>
      </c>
      <c r="M226" s="3">
        <v>28.1</v>
      </c>
      <c r="N226" s="3">
        <v>59.49</v>
      </c>
      <c r="O226" s="2" t="s">
        <v>620</v>
      </c>
      <c r="P226" s="2" t="s">
        <v>621</v>
      </c>
      <c r="Q226" s="2" t="s">
        <v>131</v>
      </c>
      <c r="R226" s="2" t="s">
        <v>132</v>
      </c>
      <c r="S226" s="2" t="s">
        <v>2798</v>
      </c>
      <c r="T226" s="2" t="s">
        <v>132</v>
      </c>
      <c r="U226" s="2" t="s">
        <v>395</v>
      </c>
      <c r="V226" s="2" t="s">
        <v>846</v>
      </c>
      <c r="W226" s="2" t="s">
        <v>245</v>
      </c>
      <c r="X226" s="2" t="s">
        <v>132</v>
      </c>
      <c r="Y226" s="2" t="s">
        <v>783</v>
      </c>
      <c r="Z226" s="4"/>
      <c r="AA226" s="4">
        <f>=ROUNDDOWN({0},0)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0.8036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11</v>
      </c>
      <c r="AQ226" s="8">
        <v>509.22</v>
      </c>
      <c r="AR226" s="4"/>
      <c r="AS226" s="8"/>
      <c r="AT226" s="7"/>
      <c r="AU226" s="7"/>
      <c r="AV226" s="4">
        <v>11</v>
      </c>
      <c r="AW226" s="8">
        <v>509.22</v>
      </c>
      <c r="AX226" s="4"/>
      <c r="AY226" s="8"/>
      <c r="AZ226" s="7"/>
      <c r="BA226" s="7"/>
      <c r="BB226" s="7">
        <v>1</v>
      </c>
      <c r="BC226" s="4">
        <v>11</v>
      </c>
      <c r="BD226" s="8">
        <v>509.22</v>
      </c>
      <c r="BE226" s="4"/>
      <c r="BF226" s="8"/>
      <c r="BG226" s="7"/>
      <c r="BH226" s="7"/>
      <c r="BI226" s="7">
        <v>1</v>
      </c>
      <c r="BJ226" s="4">
        <v>11</v>
      </c>
      <c r="BK226" s="8">
        <v>509.22</v>
      </c>
      <c r="BL226" s="2" t="s">
        <v>2799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534</v>
      </c>
      <c r="BV226" s="2" t="s">
        <v>176</v>
      </c>
      <c r="BW226" s="2" t="s">
        <v>132</v>
      </c>
      <c r="BX226" s="2" t="s">
        <v>785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176</v>
      </c>
      <c r="CI226" s="2" t="s">
        <v>2800</v>
      </c>
      <c r="CJ226" s="2" t="s">
        <v>1658</v>
      </c>
      <c r="CK226" s="2" t="s">
        <v>143</v>
      </c>
      <c r="CL226" s="2" t="s">
        <v>132</v>
      </c>
      <c r="CM226" s="4">
        <v>1</v>
      </c>
      <c r="CN226" s="8">
        <v>33.25</v>
      </c>
      <c r="CO226" s="4"/>
      <c r="CP226" s="8"/>
      <c r="CQ226" s="7"/>
      <c r="CR226" s="7"/>
      <c r="CS226" s="2" t="s">
        <v>141</v>
      </c>
      <c r="CT226" s="2" t="s">
        <v>176</v>
      </c>
      <c r="CU226" s="2" t="s">
        <v>788</v>
      </c>
      <c r="CV226" s="2" t="s">
        <v>1727</v>
      </c>
      <c r="CW226" s="2" t="s">
        <v>143</v>
      </c>
      <c r="CX226" s="2" t="s">
        <v>132</v>
      </c>
      <c r="CY226" s="4">
        <v>2</v>
      </c>
      <c r="CZ226" s="8">
        <v>79.13</v>
      </c>
      <c r="DA226" s="4"/>
      <c r="DB226" s="8"/>
      <c r="DC226" s="7"/>
      <c r="DD226" s="7"/>
      <c r="DE226" s="2" t="s">
        <v>141</v>
      </c>
      <c r="DF226" s="2" t="s">
        <v>176</v>
      </c>
      <c r="DG226" s="2" t="s">
        <v>2801</v>
      </c>
      <c r="DH226" s="2" t="s">
        <v>2802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141</v>
      </c>
      <c r="DR226" s="2" t="s">
        <v>176</v>
      </c>
      <c r="DS226" s="2" t="s">
        <v>627</v>
      </c>
      <c r="DT226" s="2" t="s">
        <v>289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176</v>
      </c>
      <c r="EE226" s="2" t="s">
        <v>1088</v>
      </c>
      <c r="EF226" s="2" t="s">
        <v>2803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176</v>
      </c>
      <c r="EQ226" s="2" t="s">
        <v>2804</v>
      </c>
      <c r="ER226" s="2" t="s">
        <v>2805</v>
      </c>
      <c r="ES226" s="2" t="s">
        <v>143</v>
      </c>
      <c r="ET226" s="2" t="s">
        <v>132</v>
      </c>
      <c r="EU226" s="4">
        <v>4</v>
      </c>
      <c r="EV226" s="8">
        <v>279.96</v>
      </c>
      <c r="EW226" s="4"/>
      <c r="EX226" s="8"/>
      <c r="EY226" s="7"/>
      <c r="EZ226" s="7"/>
      <c r="FA226" s="2" t="s">
        <v>141</v>
      </c>
      <c r="FB226" s="2" t="s">
        <v>176</v>
      </c>
      <c r="FC226" s="2" t="s">
        <v>2806</v>
      </c>
      <c r="FD226" s="2" t="s">
        <v>2807</v>
      </c>
      <c r="FE226" s="2" t="s">
        <v>143</v>
      </c>
      <c r="FF226" s="2" t="s">
        <v>132</v>
      </c>
      <c r="FG226" s="4">
        <v>2</v>
      </c>
      <c r="FH226" s="8">
        <v>60.68</v>
      </c>
      <c r="FI226" s="4"/>
      <c r="FJ226" s="8"/>
      <c r="FK226" s="7"/>
      <c r="FL226" s="7"/>
      <c r="FM226" s="2" t="s">
        <v>141</v>
      </c>
      <c r="FN226" s="2" t="s">
        <v>176</v>
      </c>
      <c r="FO226" s="2" t="s">
        <v>850</v>
      </c>
      <c r="FP226" s="2" t="s">
        <v>472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176</v>
      </c>
      <c r="GA226" s="2" t="s">
        <v>1146</v>
      </c>
      <c r="GB226" s="2" t="s">
        <v>1847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176</v>
      </c>
      <c r="GM226" s="2" t="s">
        <v>1140</v>
      </c>
      <c r="GN226" s="2" t="s">
        <v>1760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141</v>
      </c>
      <c r="GX226" s="2" t="s">
        <v>176</v>
      </c>
      <c r="GY226" s="2" t="s">
        <v>332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141</v>
      </c>
      <c r="HJ226" s="2" t="s">
        <v>176</v>
      </c>
      <c r="HK226" s="2" t="s">
        <v>386</v>
      </c>
      <c r="HL226" s="2" t="s">
        <v>757</v>
      </c>
      <c r="HM226" s="2" t="s">
        <v>143</v>
      </c>
      <c r="HN226" s="2" t="s">
        <v>132</v>
      </c>
      <c r="HO226" s="4">
        <v>1</v>
      </c>
      <c r="HP226" s="8">
        <v>28.1</v>
      </c>
      <c r="HQ226" s="4"/>
      <c r="HR226" s="8"/>
      <c r="HS226" s="7"/>
      <c r="HT226" s="7"/>
      <c r="HU226" s="2" t="s">
        <v>141</v>
      </c>
      <c r="HV226" s="2" t="s">
        <v>176</v>
      </c>
      <c r="HW226" s="2" t="s">
        <v>335</v>
      </c>
      <c r="HX226" s="2" t="s">
        <v>471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166</v>
      </c>
      <c r="IH226" s="2" t="s">
        <v>176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166</v>
      </c>
      <c r="IT226" s="2" t="s">
        <v>176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176</v>
      </c>
      <c r="JG226" s="2" t="s">
        <v>167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176</v>
      </c>
      <c r="JS226" s="2" t="s">
        <v>338</v>
      </c>
      <c r="JT226" s="2" t="s">
        <v>2069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141</v>
      </c>
      <c r="KD226" s="2" t="s">
        <v>176</v>
      </c>
      <c r="KE226" s="2" t="s">
        <v>810</v>
      </c>
      <c r="KF226" s="2" t="s">
        <v>195</v>
      </c>
      <c r="KG226" s="2" t="s">
        <v>143</v>
      </c>
      <c r="KH226" s="2" t="s">
        <v>132</v>
      </c>
      <c r="KI226" s="4">
        <v>1</v>
      </c>
      <c r="KJ226" s="8">
        <v>28.1</v>
      </c>
      <c r="KK226" s="4"/>
      <c r="KL226" s="8"/>
      <c r="KM226" s="7"/>
      <c r="KN226" s="7"/>
      <c r="KO226" s="2" t="s">
        <v>141</v>
      </c>
      <c r="KP226" s="2" t="s">
        <v>176</v>
      </c>
      <c r="KQ226" s="2" t="s">
        <v>815</v>
      </c>
      <c r="KR226" s="2" t="s">
        <v>994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141</v>
      </c>
      <c r="ML226" s="2" t="s">
        <v>176</v>
      </c>
      <c r="MM226" s="2" t="s">
        <v>1748</v>
      </c>
      <c r="MN226" s="2" t="s">
        <v>794</v>
      </c>
      <c r="MO226" s="2" t="s">
        <v>143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176</v>
      </c>
      <c r="MY226" s="2" t="s">
        <v>132</v>
      </c>
      <c r="MZ226" s="2" t="s">
        <v>132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172</v>
      </c>
      <c r="NJ226" s="2" t="s">
        <v>176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176</v>
      </c>
      <c r="OI226" s="2" t="s">
        <v>132</v>
      </c>
      <c r="OJ226" s="2" t="s">
        <v>132</v>
      </c>
      <c r="OK226" s="2" t="s">
        <v>143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176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165</v>
      </c>
      <c r="PF226" s="2" t="s">
        <v>176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172</v>
      </c>
      <c r="PR226" s="2" t="s">
        <v>176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176</v>
      </c>
      <c r="QQ226" s="2" t="s">
        <v>815</v>
      </c>
      <c r="QR226" s="2" t="s">
        <v>1232</v>
      </c>
      <c r="QS226" s="2" t="s">
        <v>143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176</v>
      </c>
      <c r="RC226" s="2" t="s">
        <v>132</v>
      </c>
      <c r="RD226" s="2" t="s">
        <v>132</v>
      </c>
      <c r="RE226" s="2" t="s">
        <v>143</v>
      </c>
      <c r="RF226" s="2" t="s">
        <v>178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176</v>
      </c>
      <c r="RO226" s="2" t="s">
        <v>2774</v>
      </c>
      <c r="RP226" s="2" t="s">
        <v>158</v>
      </c>
      <c r="RQ226" s="2" t="s">
        <v>143</v>
      </c>
      <c r="RR226" s="2" t="s">
        <v>132</v>
      </c>
    </row>
    <row r="227">
      <c r="A227" s="2" t="s">
        <v>2808</v>
      </c>
      <c r="B227" s="2" t="s">
        <v>121</v>
      </c>
      <c r="C227" s="2" t="s">
        <v>2739</v>
      </c>
      <c r="D227" s="2" t="s">
        <v>958</v>
      </c>
      <c r="E227" s="2" t="s">
        <v>959</v>
      </c>
      <c r="F227" s="2" t="s">
        <v>2809</v>
      </c>
      <c r="G227" s="2" t="s">
        <v>2809</v>
      </c>
      <c r="H227" s="2" t="s">
        <v>2809</v>
      </c>
      <c r="I227" s="2" t="s">
        <v>2810</v>
      </c>
      <c r="J227" s="2" t="s">
        <v>127</v>
      </c>
      <c r="K227" s="2" t="s">
        <v>2811</v>
      </c>
      <c r="L227" s="3">
        <v>27.85</v>
      </c>
      <c r="M227" s="3">
        <v>29.24</v>
      </c>
      <c r="N227" s="3">
        <v>64.99</v>
      </c>
      <c r="O227" s="2" t="s">
        <v>129</v>
      </c>
      <c r="P227" s="2" t="s">
        <v>921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395</v>
      </c>
      <c r="V227" s="2" t="s">
        <v>914</v>
      </c>
      <c r="W227" s="2" t="s">
        <v>2812</v>
      </c>
      <c r="X227" s="2" t="s">
        <v>2813</v>
      </c>
      <c r="Y227" s="2" t="s">
        <v>1952</v>
      </c>
      <c r="Z227" s="4">
        <v>66</v>
      </c>
      <c r="AA227" s="4">
        <f>=ROUNDDOWN(66,0)</f>
      </c>
      <c r="AB227" s="5">
        <v>1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10</v>
      </c>
      <c r="AQ227" s="8">
        <v>364.05</v>
      </c>
      <c r="AR227" s="4"/>
      <c r="AS227" s="8"/>
      <c r="AT227" s="7"/>
      <c r="AU227" s="7"/>
      <c r="AV227" s="4">
        <v>10</v>
      </c>
      <c r="AW227" s="8">
        <v>364.05</v>
      </c>
      <c r="AX227" s="4"/>
      <c r="AY227" s="8"/>
      <c r="AZ227" s="7"/>
      <c r="BA227" s="7"/>
      <c r="BB227" s="7">
        <v>1</v>
      </c>
      <c r="BC227" s="4">
        <v>10</v>
      </c>
      <c r="BD227" s="8">
        <v>364.05</v>
      </c>
      <c r="BE227" s="4"/>
      <c r="BF227" s="8"/>
      <c r="BG227" s="7"/>
      <c r="BH227" s="7"/>
      <c r="BI227" s="7">
        <v>1</v>
      </c>
      <c r="BJ227" s="4">
        <v>10</v>
      </c>
      <c r="BK227" s="8">
        <v>364.05</v>
      </c>
      <c r="BL227" s="2" t="s">
        <v>1802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165</v>
      </c>
      <c r="BV227" s="2" t="s">
        <v>129</v>
      </c>
      <c r="BW227" s="2" t="s">
        <v>132</v>
      </c>
      <c r="BX227" s="2" t="s">
        <v>132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141</v>
      </c>
      <c r="CH227" s="2" t="s">
        <v>129</v>
      </c>
      <c r="CI227" s="2" t="s">
        <v>1954</v>
      </c>
      <c r="CJ227" s="2" t="s">
        <v>1360</v>
      </c>
      <c r="CK227" s="2" t="s">
        <v>143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129</v>
      </c>
      <c r="CU227" s="2" t="s">
        <v>168</v>
      </c>
      <c r="CV227" s="2" t="s">
        <v>132</v>
      </c>
      <c r="CW227" s="2" t="s">
        <v>143</v>
      </c>
      <c r="CX227" s="2" t="s">
        <v>132</v>
      </c>
      <c r="CY227" s="4">
        <v>8</v>
      </c>
      <c r="CZ227" s="8">
        <v>276.31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1218</v>
      </c>
      <c r="DH227" s="2" t="s">
        <v>2207</v>
      </c>
      <c r="DI227" s="2" t="s">
        <v>143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141</v>
      </c>
      <c r="DR227" s="2" t="s">
        <v>129</v>
      </c>
      <c r="DS227" s="2" t="s">
        <v>1522</v>
      </c>
      <c r="DT227" s="2" t="s">
        <v>132</v>
      </c>
      <c r="DU227" s="2" t="s">
        <v>143</v>
      </c>
      <c r="DV227" s="2" t="s">
        <v>132</v>
      </c>
      <c r="DW227" s="4">
        <v>1</v>
      </c>
      <c r="DX227" s="8">
        <v>32.75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926</v>
      </c>
      <c r="EF227" s="2" t="s">
        <v>1488</v>
      </c>
      <c r="EG227" s="2" t="s">
        <v>143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141</v>
      </c>
      <c r="EP227" s="2" t="s">
        <v>129</v>
      </c>
      <c r="EQ227" s="2" t="s">
        <v>1504</v>
      </c>
      <c r="ER227" s="2" t="s">
        <v>132</v>
      </c>
      <c r="ES227" s="2" t="s">
        <v>143</v>
      </c>
      <c r="ET227" s="2" t="s">
        <v>132</v>
      </c>
      <c r="EU227" s="4">
        <v>1</v>
      </c>
      <c r="EV227" s="8">
        <v>54.99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1957</v>
      </c>
      <c r="FD227" s="2" t="s">
        <v>208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164</v>
      </c>
      <c r="FN227" s="2" t="s">
        <v>129</v>
      </c>
      <c r="FO227" s="2" t="s">
        <v>132</v>
      </c>
      <c r="FP227" s="2" t="s">
        <v>132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141</v>
      </c>
      <c r="FZ227" s="2" t="s">
        <v>129</v>
      </c>
      <c r="GA227" s="2" t="s">
        <v>954</v>
      </c>
      <c r="GB227" s="2" t="s">
        <v>132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165</v>
      </c>
      <c r="GL227" s="2" t="s">
        <v>129</v>
      </c>
      <c r="GM227" s="2" t="s">
        <v>132</v>
      </c>
      <c r="GN227" s="2" t="s">
        <v>132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172</v>
      </c>
      <c r="GX227" s="2" t="s">
        <v>129</v>
      </c>
      <c r="GY227" s="2" t="s">
        <v>132</v>
      </c>
      <c r="GZ227" s="2" t="s">
        <v>132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141</v>
      </c>
      <c r="HJ227" s="2" t="s">
        <v>129</v>
      </c>
      <c r="HK227" s="2" t="s">
        <v>299</v>
      </c>
      <c r="HL227" s="2" t="s">
        <v>132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129</v>
      </c>
      <c r="HW227" s="2" t="s">
        <v>132</v>
      </c>
      <c r="HX227" s="2" t="s">
        <v>132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165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166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167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956</v>
      </c>
      <c r="JT227" s="2" t="s">
        <v>132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175</v>
      </c>
      <c r="KD227" s="2" t="s">
        <v>129</v>
      </c>
      <c r="KE227" s="2" t="s">
        <v>132</v>
      </c>
      <c r="KF227" s="2" t="s">
        <v>132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172</v>
      </c>
      <c r="KP227" s="2" t="s">
        <v>129</v>
      </c>
      <c r="KQ227" s="2" t="s">
        <v>132</v>
      </c>
      <c r="KR227" s="2" t="s">
        <v>132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172</v>
      </c>
      <c r="LB227" s="2" t="s">
        <v>129</v>
      </c>
      <c r="LC227" s="2" t="s">
        <v>132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172</v>
      </c>
      <c r="LN227" s="2" t="s">
        <v>129</v>
      </c>
      <c r="LO227" s="2" t="s">
        <v>132</v>
      </c>
      <c r="LP227" s="2" t="s">
        <v>132</v>
      </c>
      <c r="LQ227" s="2" t="s">
        <v>143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129</v>
      </c>
      <c r="MY227" s="2" t="s">
        <v>132</v>
      </c>
      <c r="MZ227" s="2" t="s">
        <v>132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172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143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165</v>
      </c>
      <c r="PF227" s="2" t="s">
        <v>129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172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172</v>
      </c>
      <c r="QD227" s="2" t="s">
        <v>129</v>
      </c>
      <c r="QE227" s="2" t="s">
        <v>132</v>
      </c>
      <c r="QF227" s="2" t="s">
        <v>132</v>
      </c>
      <c r="QG227" s="2" t="s">
        <v>143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178</v>
      </c>
      <c r="RG227" s="4"/>
      <c r="RH227" s="8"/>
      <c r="RI227" s="4"/>
      <c r="RJ227" s="8"/>
      <c r="RK227" s="7"/>
      <c r="RL227" s="7"/>
      <c r="RM227" s="2" t="s">
        <v>172</v>
      </c>
      <c r="RN227" s="2" t="s">
        <v>129</v>
      </c>
      <c r="RO227" s="2" t="s">
        <v>132</v>
      </c>
      <c r="RP227" s="2" t="s">
        <v>132</v>
      </c>
      <c r="RQ227" s="2" t="s">
        <v>143</v>
      </c>
      <c r="RR227" s="2" t="s">
        <v>132</v>
      </c>
    </row>
    <row r="228">
      <c r="A228" s="2" t="s">
        <v>2814</v>
      </c>
      <c r="B228" s="2" t="s">
        <v>121</v>
      </c>
      <c r="C228" s="2" t="s">
        <v>2739</v>
      </c>
      <c r="D228" s="2" t="s">
        <v>958</v>
      </c>
      <c r="E228" s="2" t="s">
        <v>959</v>
      </c>
      <c r="F228" s="2" t="s">
        <v>2815</v>
      </c>
      <c r="G228" s="2" t="s">
        <v>2815</v>
      </c>
      <c r="H228" s="2" t="s">
        <v>2815</v>
      </c>
      <c r="I228" s="2" t="s">
        <v>2816</v>
      </c>
      <c r="J228" s="2" t="s">
        <v>127</v>
      </c>
      <c r="K228" s="2" t="s">
        <v>963</v>
      </c>
      <c r="L228" s="3">
        <v>68.81</v>
      </c>
      <c r="M228" s="3">
        <v>72.25</v>
      </c>
      <c r="N228" s="3">
        <v>144.49</v>
      </c>
      <c r="O228" s="2" t="s">
        <v>129</v>
      </c>
      <c r="P228" s="2" t="s">
        <v>621</v>
      </c>
      <c r="Q228" s="2" t="s">
        <v>131</v>
      </c>
      <c r="R228" s="2" t="s">
        <v>132</v>
      </c>
      <c r="S228" s="2" t="s">
        <v>2817</v>
      </c>
      <c r="T228" s="2" t="s">
        <v>132</v>
      </c>
      <c r="U228" s="2" t="s">
        <v>315</v>
      </c>
      <c r="V228" s="2" t="s">
        <v>846</v>
      </c>
      <c r="W228" s="2" t="s">
        <v>245</v>
      </c>
      <c r="X228" s="2" t="s">
        <v>946</v>
      </c>
      <c r="Y228" s="2" t="s">
        <v>2781</v>
      </c>
      <c r="Z228" s="4">
        <v>76</v>
      </c>
      <c r="AA228" s="4">
        <f>=ROUNDDOWN(76,0)</f>
      </c>
      <c r="AB228" s="5">
        <v>1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1</v>
      </c>
      <c r="AQ228" s="8">
        <v>79.13</v>
      </c>
      <c r="AR228" s="4"/>
      <c r="AS228" s="8"/>
      <c r="AT228" s="7"/>
      <c r="AU228" s="7"/>
      <c r="AV228" s="4">
        <v>1</v>
      </c>
      <c r="AW228" s="8">
        <v>79.13</v>
      </c>
      <c r="AX228" s="4"/>
      <c r="AY228" s="8"/>
      <c r="AZ228" s="7"/>
      <c r="BA228" s="7"/>
      <c r="BB228" s="7">
        <v>1</v>
      </c>
      <c r="BC228" s="4">
        <v>1</v>
      </c>
      <c r="BD228" s="8">
        <v>79.13</v>
      </c>
      <c r="BE228" s="4"/>
      <c r="BF228" s="8"/>
      <c r="BG228" s="7"/>
      <c r="BH228" s="7"/>
      <c r="BI228" s="7">
        <v>1</v>
      </c>
      <c r="BJ228" s="4">
        <v>1</v>
      </c>
      <c r="BK228" s="8">
        <v>79.13</v>
      </c>
      <c r="BL228" s="2" t="s">
        <v>16</v>
      </c>
      <c r="BM228" s="7">
        <v>1</v>
      </c>
      <c r="BN228" s="7">
        <v>1</v>
      </c>
      <c r="BO228" s="4">
        <v>1</v>
      </c>
      <c r="BP228" s="8">
        <v>79.13</v>
      </c>
      <c r="BQ228" s="4"/>
      <c r="BR228" s="8"/>
      <c r="BS228" s="7"/>
      <c r="BT228" s="7"/>
      <c r="BU228" s="2" t="s">
        <v>141</v>
      </c>
      <c r="BV228" s="2" t="s">
        <v>129</v>
      </c>
      <c r="BW228" s="2" t="s">
        <v>132</v>
      </c>
      <c r="BX228" s="2" t="s">
        <v>1955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169</v>
      </c>
      <c r="CJ228" s="2" t="s">
        <v>132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141</v>
      </c>
      <c r="CT228" s="2" t="s">
        <v>129</v>
      </c>
      <c r="CU228" s="2" t="s">
        <v>2205</v>
      </c>
      <c r="CV228" s="2" t="s">
        <v>132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2781</v>
      </c>
      <c r="DH228" s="2" t="s">
        <v>937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166</v>
      </c>
      <c r="DR228" s="2" t="s">
        <v>129</v>
      </c>
      <c r="DS228" s="2" t="s">
        <v>132</v>
      </c>
      <c r="DT228" s="2" t="s">
        <v>132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129</v>
      </c>
      <c r="EE228" s="2" t="s">
        <v>356</v>
      </c>
      <c r="EF228" s="2" t="s">
        <v>132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2818</v>
      </c>
      <c r="ER228" s="2" t="s">
        <v>953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129</v>
      </c>
      <c r="FC228" s="2" t="s">
        <v>2781</v>
      </c>
      <c r="FD228" s="2" t="s">
        <v>132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164</v>
      </c>
      <c r="FN228" s="2" t="s">
        <v>129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141</v>
      </c>
      <c r="FZ228" s="2" t="s">
        <v>129</v>
      </c>
      <c r="GA228" s="2" t="s">
        <v>2648</v>
      </c>
      <c r="GB228" s="2" t="s">
        <v>132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937</v>
      </c>
      <c r="GN228" s="2" t="s">
        <v>1217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141</v>
      </c>
      <c r="GX228" s="2" t="s">
        <v>129</v>
      </c>
      <c r="GY228" s="2" t="s">
        <v>934</v>
      </c>
      <c r="GZ228" s="2" t="s">
        <v>2632</v>
      </c>
      <c r="HA228" s="2" t="s">
        <v>143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141</v>
      </c>
      <c r="HJ228" s="2" t="s">
        <v>129</v>
      </c>
      <c r="HK228" s="2" t="s">
        <v>1218</v>
      </c>
      <c r="HL228" s="2" t="s">
        <v>132</v>
      </c>
      <c r="HM228" s="2" t="s">
        <v>143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129</v>
      </c>
      <c r="HW228" s="2" t="s">
        <v>132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165</v>
      </c>
      <c r="IH228" s="2" t="s">
        <v>129</v>
      </c>
      <c r="II228" s="2" t="s">
        <v>132</v>
      </c>
      <c r="IJ228" s="2" t="s">
        <v>132</v>
      </c>
      <c r="IK228" s="2" t="s">
        <v>143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141</v>
      </c>
      <c r="IT228" s="2" t="s">
        <v>129</v>
      </c>
      <c r="IU228" s="2" t="s">
        <v>167</v>
      </c>
      <c r="IV228" s="2" t="s">
        <v>1160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167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940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175</v>
      </c>
      <c r="KD228" s="2" t="s">
        <v>129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172</v>
      </c>
      <c r="KP228" s="2" t="s">
        <v>129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172</v>
      </c>
      <c r="LB228" s="2" t="s">
        <v>129</v>
      </c>
      <c r="LC228" s="2" t="s">
        <v>132</v>
      </c>
      <c r="LD228" s="2" t="s">
        <v>132</v>
      </c>
      <c r="LE228" s="2" t="s">
        <v>143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165</v>
      </c>
      <c r="ML228" s="2" t="s">
        <v>129</v>
      </c>
      <c r="MM228" s="2" t="s">
        <v>132</v>
      </c>
      <c r="MN228" s="2" t="s">
        <v>132</v>
      </c>
      <c r="MO228" s="2" t="s">
        <v>143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129</v>
      </c>
      <c r="MY228" s="2" t="s">
        <v>132</v>
      </c>
      <c r="MZ228" s="2" t="s">
        <v>132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165</v>
      </c>
      <c r="PF228" s="2" t="s">
        <v>129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172</v>
      </c>
      <c r="PR228" s="2" t="s">
        <v>129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172</v>
      </c>
      <c r="QD228" s="2" t="s">
        <v>129</v>
      </c>
      <c r="QE228" s="2" t="s">
        <v>132</v>
      </c>
      <c r="QF228" s="2" t="s">
        <v>132</v>
      </c>
      <c r="QG228" s="2" t="s">
        <v>143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176</v>
      </c>
      <c r="RO228" s="2" t="s">
        <v>2785</v>
      </c>
      <c r="RP228" s="2" t="s">
        <v>132</v>
      </c>
      <c r="RQ228" s="2" t="s">
        <v>143</v>
      </c>
      <c r="RR228" s="2" t="s">
        <v>132</v>
      </c>
    </row>
    <row r="229">
      <c r="A229" s="2" t="s">
        <v>2819</v>
      </c>
      <c r="B229" s="2" t="s">
        <v>121</v>
      </c>
      <c r="C229" s="2" t="s">
        <v>2739</v>
      </c>
      <c r="D229" s="2" t="s">
        <v>958</v>
      </c>
      <c r="E229" s="2" t="s">
        <v>959</v>
      </c>
      <c r="F229" s="2" t="s">
        <v>2820</v>
      </c>
      <c r="G229" s="2" t="s">
        <v>2820</v>
      </c>
      <c r="H229" s="2" t="s">
        <v>2820</v>
      </c>
      <c r="I229" s="2" t="s">
        <v>2821</v>
      </c>
      <c r="J229" s="2" t="s">
        <v>127</v>
      </c>
      <c r="K229" s="2" t="s">
        <v>761</v>
      </c>
      <c r="L229" s="3">
        <v>53.03</v>
      </c>
      <c r="M229" s="3">
        <v>55.68</v>
      </c>
      <c r="N229" s="3">
        <v>205.5</v>
      </c>
      <c r="O229" s="2" t="s">
        <v>657</v>
      </c>
      <c r="P229" s="2" t="s">
        <v>1367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395</v>
      </c>
      <c r="V229" s="2" t="s">
        <v>846</v>
      </c>
      <c r="W229" s="2" t="s">
        <v>245</v>
      </c>
      <c r="X229" s="2" t="s">
        <v>132</v>
      </c>
      <c r="Y229" s="2" t="s">
        <v>692</v>
      </c>
      <c r="Z229" s="4"/>
      <c r="AA229" s="4">
        <f>=ROUNDDOWN({0},0)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0.3036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1</v>
      </c>
      <c r="AQ229" s="8">
        <v>36.08</v>
      </c>
      <c r="AR229" s="4"/>
      <c r="AS229" s="8"/>
      <c r="AT229" s="7"/>
      <c r="AU229" s="7"/>
      <c r="AV229" s="4">
        <v>1</v>
      </c>
      <c r="AW229" s="8">
        <v>36.08</v>
      </c>
      <c r="AX229" s="4"/>
      <c r="AY229" s="8"/>
      <c r="AZ229" s="7"/>
      <c r="BA229" s="7"/>
      <c r="BB229" s="7">
        <v>1</v>
      </c>
      <c r="BC229" s="4">
        <v>1</v>
      </c>
      <c r="BD229" s="8">
        <v>36.08</v>
      </c>
      <c r="BE229" s="4"/>
      <c r="BF229" s="8"/>
      <c r="BG229" s="7"/>
      <c r="BH229" s="7"/>
      <c r="BI229" s="7">
        <v>1</v>
      </c>
      <c r="BJ229" s="4">
        <v>1</v>
      </c>
      <c r="BK229" s="8">
        <v>36.08</v>
      </c>
      <c r="BL229" s="2" t="s">
        <v>33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129</v>
      </c>
      <c r="DG229" s="2" t="s">
        <v>692</v>
      </c>
      <c r="DH229" s="2" t="s">
        <v>1664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175</v>
      </c>
      <c r="FB229" s="2" t="s">
        <v>129</v>
      </c>
      <c r="FC229" s="2" t="s">
        <v>132</v>
      </c>
      <c r="FD229" s="2" t="s">
        <v>132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>
        <v>1</v>
      </c>
      <c r="JL229" s="8">
        <v>36.08</v>
      </c>
      <c r="JM229" s="4"/>
      <c r="JN229" s="8"/>
      <c r="JO229" s="7"/>
      <c r="JP229" s="7"/>
      <c r="JQ229" s="2" t="s">
        <v>141</v>
      </c>
      <c r="JR229" s="2" t="s">
        <v>129</v>
      </c>
      <c r="JS229" s="2" t="s">
        <v>427</v>
      </c>
      <c r="JT229" s="2" t="s">
        <v>359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132</v>
      </c>
      <c r="KD229" s="2" t="s">
        <v>132</v>
      </c>
      <c r="KE229" s="2" t="s">
        <v>132</v>
      </c>
      <c r="KF229" s="2" t="s">
        <v>132</v>
      </c>
      <c r="KG229" s="2" t="s">
        <v>132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2822</v>
      </c>
      <c r="B230" s="2" t="s">
        <v>121</v>
      </c>
      <c r="C230" s="2" t="s">
        <v>2739</v>
      </c>
      <c r="D230" s="2" t="s">
        <v>958</v>
      </c>
      <c r="E230" s="2" t="s">
        <v>959</v>
      </c>
      <c r="F230" s="2" t="s">
        <v>2823</v>
      </c>
      <c r="G230" s="2" t="s">
        <v>132</v>
      </c>
      <c r="H230" s="2" t="s">
        <v>132</v>
      </c>
      <c r="I230" s="2" t="s">
        <v>1709</v>
      </c>
      <c r="J230" s="2" t="s">
        <v>127</v>
      </c>
      <c r="K230" s="2" t="s">
        <v>313</v>
      </c>
      <c r="L230" s="3">
        <v>36</v>
      </c>
      <c r="M230" s="3">
        <v>37.8</v>
      </c>
      <c r="N230" s="3">
        <v>79.99</v>
      </c>
      <c r="O230" s="2" t="s">
        <v>657</v>
      </c>
      <c r="P230" s="2" t="s">
        <v>621</v>
      </c>
      <c r="Q230" s="2" t="s">
        <v>131</v>
      </c>
      <c r="R230" s="2" t="s">
        <v>132</v>
      </c>
      <c r="S230" s="2" t="s">
        <v>2824</v>
      </c>
      <c r="T230" s="2" t="s">
        <v>132</v>
      </c>
      <c r="U230" s="2" t="s">
        <v>395</v>
      </c>
      <c r="V230" s="2" t="s">
        <v>846</v>
      </c>
      <c r="W230" s="2" t="s">
        <v>245</v>
      </c>
      <c r="X230" s="2" t="s">
        <v>132</v>
      </c>
      <c r="Y230" s="2" t="s">
        <v>2825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141</v>
      </c>
      <c r="BV230" s="2" t="s">
        <v>176</v>
      </c>
      <c r="BW230" s="2" t="s">
        <v>132</v>
      </c>
      <c r="BX230" s="2" t="s">
        <v>1646</v>
      </c>
      <c r="BY230" s="2" t="s">
        <v>143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176</v>
      </c>
      <c r="CI230" s="2" t="s">
        <v>1036</v>
      </c>
      <c r="CJ230" s="2" t="s">
        <v>1565</v>
      </c>
      <c r="CK230" s="2" t="s">
        <v>143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176</v>
      </c>
      <c r="CU230" s="2" t="s">
        <v>788</v>
      </c>
      <c r="CV230" s="2" t="s">
        <v>2826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176</v>
      </c>
      <c r="DG230" s="2" t="s">
        <v>790</v>
      </c>
      <c r="DH230" s="2" t="s">
        <v>2827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172</v>
      </c>
      <c r="DR230" s="2" t="s">
        <v>176</v>
      </c>
      <c r="DS230" s="2" t="s">
        <v>132</v>
      </c>
      <c r="DT230" s="2" t="s">
        <v>132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176</v>
      </c>
      <c r="EE230" s="2" t="s">
        <v>1088</v>
      </c>
      <c r="EF230" s="2" t="s">
        <v>2269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176</v>
      </c>
      <c r="EQ230" s="2" t="s">
        <v>1588</v>
      </c>
      <c r="ER230" s="2" t="s">
        <v>2828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176</v>
      </c>
      <c r="FC230" s="2" t="s">
        <v>790</v>
      </c>
      <c r="FD230" s="2" t="s">
        <v>2829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172</v>
      </c>
      <c r="FN230" s="2" t="s">
        <v>176</v>
      </c>
      <c r="FO230" s="2" t="s">
        <v>132</v>
      </c>
      <c r="FP230" s="2" t="s">
        <v>132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176</v>
      </c>
      <c r="GA230" s="2" t="s">
        <v>1291</v>
      </c>
      <c r="GB230" s="2" t="s">
        <v>2027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176</v>
      </c>
      <c r="GM230" s="2" t="s">
        <v>1140</v>
      </c>
      <c r="GN230" s="2" t="s">
        <v>2456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172</v>
      </c>
      <c r="GX230" s="2" t="s">
        <v>129</v>
      </c>
      <c r="GY230" s="2" t="s">
        <v>132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172</v>
      </c>
      <c r="HJ230" s="2" t="s">
        <v>176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172</v>
      </c>
      <c r="HV230" s="2" t="s">
        <v>176</v>
      </c>
      <c r="HW230" s="2" t="s">
        <v>132</v>
      </c>
      <c r="HX230" s="2" t="s">
        <v>132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172</v>
      </c>
      <c r="IH230" s="2" t="s">
        <v>176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172</v>
      </c>
      <c r="IT230" s="2" t="s">
        <v>129</v>
      </c>
      <c r="IU230" s="2" t="s">
        <v>132</v>
      </c>
      <c r="IV230" s="2" t="s">
        <v>132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172</v>
      </c>
      <c r="JR230" s="2" t="s">
        <v>176</v>
      </c>
      <c r="JS230" s="2" t="s">
        <v>132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175</v>
      </c>
      <c r="KD230" s="2" t="s">
        <v>176</v>
      </c>
      <c r="KE230" s="2" t="s">
        <v>132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176</v>
      </c>
      <c r="KQ230" s="2" t="s">
        <v>815</v>
      </c>
      <c r="KR230" s="2" t="s">
        <v>132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176</v>
      </c>
      <c r="MM230" s="2" t="s">
        <v>1819</v>
      </c>
      <c r="MN230" s="2" t="s">
        <v>1552</v>
      </c>
      <c r="MO230" s="2" t="s">
        <v>143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176</v>
      </c>
      <c r="MY230" s="2" t="s">
        <v>132</v>
      </c>
      <c r="MZ230" s="2" t="s">
        <v>132</v>
      </c>
      <c r="NA230" s="2" t="s">
        <v>143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176</v>
      </c>
      <c r="OI230" s="2" t="s">
        <v>132</v>
      </c>
      <c r="OJ230" s="2" t="s">
        <v>132</v>
      </c>
      <c r="OK230" s="2" t="s">
        <v>143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176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176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172</v>
      </c>
      <c r="PR230" s="2" t="s">
        <v>176</v>
      </c>
      <c r="PS230" s="2" t="s">
        <v>132</v>
      </c>
      <c r="PT230" s="2" t="s">
        <v>132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176</v>
      </c>
      <c r="QQ230" s="2" t="s">
        <v>815</v>
      </c>
      <c r="QR230" s="2" t="s">
        <v>132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165</v>
      </c>
      <c r="RN230" s="2" t="s">
        <v>176</v>
      </c>
      <c r="RO230" s="2" t="s">
        <v>132</v>
      </c>
      <c r="RP230" s="2" t="s">
        <v>132</v>
      </c>
      <c r="RQ230" s="2" t="s">
        <v>143</v>
      </c>
      <c r="RR230" s="2" t="s">
        <v>132</v>
      </c>
    </row>
    <row r="231">
      <c r="A231" s="2" t="s">
        <v>2830</v>
      </c>
      <c r="B231" s="2" t="s">
        <v>121</v>
      </c>
      <c r="C231" s="2" t="s">
        <v>2739</v>
      </c>
      <c r="D231" s="2" t="s">
        <v>958</v>
      </c>
      <c r="E231" s="2" t="s">
        <v>959</v>
      </c>
      <c r="F231" s="2" t="s">
        <v>2831</v>
      </c>
      <c r="G231" s="2" t="s">
        <v>2831</v>
      </c>
      <c r="H231" s="2" t="s">
        <v>2831</v>
      </c>
      <c r="I231" s="2" t="s">
        <v>2832</v>
      </c>
      <c r="J231" s="2" t="s">
        <v>127</v>
      </c>
      <c r="K231" s="2" t="s">
        <v>2833</v>
      </c>
      <c r="L231" s="3">
        <v>69.49</v>
      </c>
      <c r="M231" s="3">
        <v>72.96</v>
      </c>
      <c r="N231" s="3">
        <v>269</v>
      </c>
      <c r="O231" s="2" t="s">
        <v>129</v>
      </c>
      <c r="P231" s="2" t="s">
        <v>1367</v>
      </c>
      <c r="Q231" s="2" t="s">
        <v>131</v>
      </c>
      <c r="R231" s="2" t="s">
        <v>19</v>
      </c>
      <c r="S231" s="2" t="s">
        <v>132</v>
      </c>
      <c r="T231" s="2" t="s">
        <v>132</v>
      </c>
      <c r="U231" s="2" t="s">
        <v>395</v>
      </c>
      <c r="V231" s="2" t="s">
        <v>846</v>
      </c>
      <c r="W231" s="2" t="s">
        <v>132</v>
      </c>
      <c r="X231" s="2" t="s">
        <v>2834</v>
      </c>
      <c r="Y231" s="2" t="s">
        <v>692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176</v>
      </c>
      <c r="DG231" s="2" t="s">
        <v>692</v>
      </c>
      <c r="DH231" s="2" t="s">
        <v>932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175</v>
      </c>
      <c r="FB231" s="2" t="s">
        <v>129</v>
      </c>
      <c r="FC231" s="2" t="s">
        <v>132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176</v>
      </c>
      <c r="JS231" s="2" t="s">
        <v>427</v>
      </c>
      <c r="JT231" s="2" t="s">
        <v>2182</v>
      </c>
      <c r="JU231" s="2" t="s">
        <v>143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132</v>
      </c>
      <c r="KD231" s="2" t="s">
        <v>132</v>
      </c>
      <c r="KE231" s="2" t="s">
        <v>132</v>
      </c>
      <c r="KF231" s="2" t="s">
        <v>132</v>
      </c>
      <c r="KG231" s="2" t="s">
        <v>132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2835</v>
      </c>
      <c r="B232" s="2" t="s">
        <v>121</v>
      </c>
      <c r="C232" s="2" t="s">
        <v>2739</v>
      </c>
      <c r="D232" s="2" t="s">
        <v>958</v>
      </c>
      <c r="E232" s="2" t="s">
        <v>959</v>
      </c>
      <c r="F232" s="2" t="s">
        <v>2836</v>
      </c>
      <c r="G232" s="2" t="s">
        <v>132</v>
      </c>
      <c r="H232" s="2" t="s">
        <v>132</v>
      </c>
      <c r="I232" s="2" t="s">
        <v>2837</v>
      </c>
      <c r="J232" s="2" t="s">
        <v>127</v>
      </c>
      <c r="K232" s="2" t="s">
        <v>393</v>
      </c>
      <c r="L232" s="3">
        <v>27</v>
      </c>
      <c r="M232" s="3">
        <v>28.35</v>
      </c>
      <c r="N232" s="3">
        <v>59.99</v>
      </c>
      <c r="O232" s="2" t="s">
        <v>1710</v>
      </c>
      <c r="P232" s="2" t="s">
        <v>621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395</v>
      </c>
      <c r="V232" s="2" t="s">
        <v>2838</v>
      </c>
      <c r="W232" s="2" t="s">
        <v>136</v>
      </c>
      <c r="X232" s="2" t="s">
        <v>132</v>
      </c>
      <c r="Y232" s="2" t="s">
        <v>783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172</v>
      </c>
      <c r="BV232" s="2" t="s">
        <v>176</v>
      </c>
      <c r="BW232" s="2" t="s">
        <v>132</v>
      </c>
      <c r="BX232" s="2" t="s">
        <v>132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176</v>
      </c>
      <c r="CI232" s="2" t="s">
        <v>2801</v>
      </c>
      <c r="CJ232" s="2" t="s">
        <v>132</v>
      </c>
      <c r="CK232" s="2" t="s">
        <v>143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141</v>
      </c>
      <c r="CT232" s="2" t="s">
        <v>176</v>
      </c>
      <c r="CU232" s="2" t="s">
        <v>786</v>
      </c>
      <c r="CV232" s="2" t="s">
        <v>1036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176</v>
      </c>
      <c r="DG232" s="2" t="s">
        <v>790</v>
      </c>
      <c r="DH232" s="2" t="s">
        <v>2839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172</v>
      </c>
      <c r="ED232" s="2" t="s">
        <v>176</v>
      </c>
      <c r="EE232" s="2" t="s">
        <v>132</v>
      </c>
      <c r="EF232" s="2" t="s">
        <v>132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176</v>
      </c>
      <c r="EQ232" s="2" t="s">
        <v>790</v>
      </c>
      <c r="ER232" s="2" t="s">
        <v>1895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176</v>
      </c>
      <c r="FC232" s="2" t="s">
        <v>790</v>
      </c>
      <c r="FD232" s="2" t="s">
        <v>1763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172</v>
      </c>
      <c r="FN232" s="2" t="s">
        <v>176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172</v>
      </c>
      <c r="FZ232" s="2" t="s">
        <v>176</v>
      </c>
      <c r="GA232" s="2" t="s">
        <v>132</v>
      </c>
      <c r="GB232" s="2" t="s">
        <v>132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176</v>
      </c>
      <c r="GM232" s="2" t="s">
        <v>1140</v>
      </c>
      <c r="GN232" s="2" t="s">
        <v>2840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172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132</v>
      </c>
      <c r="JR232" s="2" t="s">
        <v>132</v>
      </c>
      <c r="JS232" s="2" t="s">
        <v>132</v>
      </c>
      <c r="JT232" s="2" t="s">
        <v>132</v>
      </c>
      <c r="JU232" s="2" t="s">
        <v>132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175</v>
      </c>
      <c r="KD232" s="2" t="s">
        <v>176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172</v>
      </c>
      <c r="KP232" s="2" t="s">
        <v>176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141</v>
      </c>
      <c r="ML232" s="2" t="s">
        <v>176</v>
      </c>
      <c r="MM232" s="2" t="s">
        <v>2794</v>
      </c>
      <c r="MN232" s="2" t="s">
        <v>1816</v>
      </c>
      <c r="MO232" s="2" t="s">
        <v>143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176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176</v>
      </c>
      <c r="OI232" s="2" t="s">
        <v>132</v>
      </c>
      <c r="OJ232" s="2" t="s">
        <v>132</v>
      </c>
      <c r="OK232" s="2" t="s">
        <v>143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172</v>
      </c>
      <c r="PF232" s="2" t="s">
        <v>176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172</v>
      </c>
      <c r="PR232" s="2" t="s">
        <v>176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172</v>
      </c>
      <c r="QP232" s="2" t="s">
        <v>176</v>
      </c>
      <c r="QQ232" s="2" t="s">
        <v>132</v>
      </c>
      <c r="QR232" s="2" t="s">
        <v>132</v>
      </c>
      <c r="QS232" s="2" t="s">
        <v>143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176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176</v>
      </c>
      <c r="RO232" s="2" t="s">
        <v>1184</v>
      </c>
      <c r="RP232" s="2" t="s">
        <v>132</v>
      </c>
      <c r="RQ232" s="2" t="s">
        <v>143</v>
      </c>
      <c r="RR232" s="2" t="s">
        <v>132</v>
      </c>
    </row>
    <row r="233">
      <c r="A233" s="2" t="s">
        <v>2841</v>
      </c>
      <c r="B233" s="2" t="s">
        <v>121</v>
      </c>
      <c r="C233" s="2" t="s">
        <v>2739</v>
      </c>
      <c r="D233" s="2" t="s">
        <v>958</v>
      </c>
      <c r="E233" s="2" t="s">
        <v>959</v>
      </c>
      <c r="F233" s="2" t="s">
        <v>2842</v>
      </c>
      <c r="G233" s="2" t="s">
        <v>132</v>
      </c>
      <c r="H233" s="2" t="s">
        <v>132</v>
      </c>
      <c r="I233" s="2" t="s">
        <v>2843</v>
      </c>
      <c r="J233" s="2" t="s">
        <v>127</v>
      </c>
      <c r="K233" s="2" t="s">
        <v>313</v>
      </c>
      <c r="L233" s="3">
        <v>13.5</v>
      </c>
      <c r="M233" s="3">
        <v>14.17</v>
      </c>
      <c r="N233" s="3">
        <v>29.99</v>
      </c>
      <c r="O233" s="2" t="s">
        <v>657</v>
      </c>
      <c r="P233" s="2" t="s">
        <v>621</v>
      </c>
      <c r="Q233" s="2" t="s">
        <v>131</v>
      </c>
      <c r="R233" s="2" t="s">
        <v>132</v>
      </c>
      <c r="S233" s="2" t="s">
        <v>2844</v>
      </c>
      <c r="T233" s="2" t="s">
        <v>132</v>
      </c>
      <c r="U233" s="2" t="s">
        <v>395</v>
      </c>
      <c r="V233" s="2" t="s">
        <v>846</v>
      </c>
      <c r="W233" s="2" t="s">
        <v>245</v>
      </c>
      <c r="X233" s="2" t="s">
        <v>132</v>
      </c>
      <c r="Y233" s="2" t="s">
        <v>783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141</v>
      </c>
      <c r="BV233" s="2" t="s">
        <v>176</v>
      </c>
      <c r="BW233" s="2" t="s">
        <v>132</v>
      </c>
      <c r="BX233" s="2" t="s">
        <v>1646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141</v>
      </c>
      <c r="CH233" s="2" t="s">
        <v>176</v>
      </c>
      <c r="CI233" s="2" t="s">
        <v>2746</v>
      </c>
      <c r="CJ233" s="2" t="s">
        <v>1965</v>
      </c>
      <c r="CK233" s="2" t="s">
        <v>143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141</v>
      </c>
      <c r="CT233" s="2" t="s">
        <v>176</v>
      </c>
      <c r="CU233" s="2" t="s">
        <v>788</v>
      </c>
      <c r="CV233" s="2" t="s">
        <v>1733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176</v>
      </c>
      <c r="DG233" s="2" t="s">
        <v>790</v>
      </c>
      <c r="DH233" s="2" t="s">
        <v>1730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172</v>
      </c>
      <c r="DR233" s="2" t="s">
        <v>176</v>
      </c>
      <c r="DS233" s="2" t="s">
        <v>132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176</v>
      </c>
      <c r="EE233" s="2" t="s">
        <v>1088</v>
      </c>
      <c r="EF233" s="2" t="s">
        <v>2269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176</v>
      </c>
      <c r="EQ233" s="2" t="s">
        <v>790</v>
      </c>
      <c r="ER233" s="2" t="s">
        <v>2845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176</v>
      </c>
      <c r="FC233" s="2" t="s">
        <v>790</v>
      </c>
      <c r="FD233" s="2" t="s">
        <v>2846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172</v>
      </c>
      <c r="FN233" s="2" t="s">
        <v>176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176</v>
      </c>
      <c r="GA233" s="2" t="s">
        <v>1146</v>
      </c>
      <c r="GB233" s="2" t="s">
        <v>321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176</v>
      </c>
      <c r="GM233" s="2" t="s">
        <v>1140</v>
      </c>
      <c r="GN233" s="2" t="s">
        <v>1760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172</v>
      </c>
      <c r="HJ233" s="2" t="s">
        <v>176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172</v>
      </c>
      <c r="HV233" s="2" t="s">
        <v>176</v>
      </c>
      <c r="HW233" s="2" t="s">
        <v>132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172</v>
      </c>
      <c r="IH233" s="2" t="s">
        <v>176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172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172</v>
      </c>
      <c r="JR233" s="2" t="s">
        <v>176</v>
      </c>
      <c r="JS233" s="2" t="s">
        <v>132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175</v>
      </c>
      <c r="KD233" s="2" t="s">
        <v>176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141</v>
      </c>
      <c r="KP233" s="2" t="s">
        <v>176</v>
      </c>
      <c r="KQ233" s="2" t="s">
        <v>815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141</v>
      </c>
      <c r="ML233" s="2" t="s">
        <v>176</v>
      </c>
      <c r="MM233" s="2" t="s">
        <v>813</v>
      </c>
      <c r="MN233" s="2" t="s">
        <v>788</v>
      </c>
      <c r="MO233" s="2" t="s">
        <v>143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176</v>
      </c>
      <c r="MY233" s="2" t="s">
        <v>132</v>
      </c>
      <c r="MZ233" s="2" t="s">
        <v>132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143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176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176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176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176</v>
      </c>
      <c r="QQ233" s="2" t="s">
        <v>815</v>
      </c>
      <c r="QR233" s="2" t="s">
        <v>1377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143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176</v>
      </c>
      <c r="RO233" s="2" t="s">
        <v>338</v>
      </c>
      <c r="RP233" s="2" t="s">
        <v>132</v>
      </c>
      <c r="RQ233" s="2" t="s">
        <v>143</v>
      </c>
      <c r="RR233" s="2" t="s">
        <v>132</v>
      </c>
    </row>
    <row r="234">
      <c r="A234" s="2" t="s">
        <v>2847</v>
      </c>
      <c r="B234" s="2" t="s">
        <v>121</v>
      </c>
      <c r="C234" s="2" t="s">
        <v>2739</v>
      </c>
      <c r="D234" s="2" t="s">
        <v>958</v>
      </c>
      <c r="E234" s="2" t="s">
        <v>959</v>
      </c>
      <c r="F234" s="2" t="s">
        <v>2848</v>
      </c>
      <c r="G234" s="2" t="s">
        <v>2848</v>
      </c>
      <c r="H234" s="2" t="s">
        <v>2848</v>
      </c>
      <c r="I234" s="2" t="s">
        <v>2849</v>
      </c>
      <c r="J234" s="2" t="s">
        <v>127</v>
      </c>
      <c r="K234" s="2" t="s">
        <v>2833</v>
      </c>
      <c r="L234" s="3">
        <v>48</v>
      </c>
      <c r="M234" s="3">
        <v>50.4</v>
      </c>
      <c r="N234" s="3">
        <v>99.99</v>
      </c>
      <c r="O234" s="2" t="s">
        <v>657</v>
      </c>
      <c r="P234" s="2" t="s">
        <v>621</v>
      </c>
      <c r="Q234" s="2" t="s">
        <v>131</v>
      </c>
      <c r="R234" s="2" t="s">
        <v>132</v>
      </c>
      <c r="S234" s="2" t="s">
        <v>2850</v>
      </c>
      <c r="T234" s="2" t="s">
        <v>132</v>
      </c>
      <c r="U234" s="2" t="s">
        <v>395</v>
      </c>
      <c r="V234" s="2" t="s">
        <v>2851</v>
      </c>
      <c r="W234" s="2" t="s">
        <v>245</v>
      </c>
      <c r="X234" s="2" t="s">
        <v>132</v>
      </c>
      <c r="Y234" s="2" t="s">
        <v>2852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141</v>
      </c>
      <c r="BV234" s="2" t="s">
        <v>176</v>
      </c>
      <c r="BW234" s="2" t="s">
        <v>132</v>
      </c>
      <c r="BX234" s="2" t="s">
        <v>1688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176</v>
      </c>
      <c r="CI234" s="2" t="s">
        <v>2853</v>
      </c>
      <c r="CJ234" s="2" t="s">
        <v>1184</v>
      </c>
      <c r="CK234" s="2" t="s">
        <v>143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141</v>
      </c>
      <c r="CT234" s="2" t="s">
        <v>176</v>
      </c>
      <c r="CU234" s="2" t="s">
        <v>998</v>
      </c>
      <c r="CV234" s="2" t="s">
        <v>132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176</v>
      </c>
      <c r="DG234" s="2" t="s">
        <v>2840</v>
      </c>
      <c r="DH234" s="2" t="s">
        <v>2311</v>
      </c>
      <c r="DI234" s="2" t="s">
        <v>143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172</v>
      </c>
      <c r="DR234" s="2" t="s">
        <v>176</v>
      </c>
      <c r="DS234" s="2" t="s">
        <v>132</v>
      </c>
      <c r="DT234" s="2" t="s">
        <v>132</v>
      </c>
      <c r="DU234" s="2" t="s">
        <v>143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176</v>
      </c>
      <c r="EE234" s="2" t="s">
        <v>1088</v>
      </c>
      <c r="EF234" s="2" t="s">
        <v>2854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176</v>
      </c>
      <c r="EQ234" s="2" t="s">
        <v>1289</v>
      </c>
      <c r="ER234" s="2" t="s">
        <v>1660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175</v>
      </c>
      <c r="FB234" s="2" t="s">
        <v>176</v>
      </c>
      <c r="FC234" s="2" t="s">
        <v>2840</v>
      </c>
      <c r="FD234" s="2" t="s">
        <v>1403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172</v>
      </c>
      <c r="FN234" s="2" t="s">
        <v>176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176</v>
      </c>
      <c r="GA234" s="2" t="s">
        <v>1291</v>
      </c>
      <c r="GB234" s="2" t="s">
        <v>573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176</v>
      </c>
      <c r="GM234" s="2" t="s">
        <v>1293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172</v>
      </c>
      <c r="GX234" s="2" t="s">
        <v>129</v>
      </c>
      <c r="GY234" s="2" t="s">
        <v>132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172</v>
      </c>
      <c r="HJ234" s="2" t="s">
        <v>176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172</v>
      </c>
      <c r="HV234" s="2" t="s">
        <v>176</v>
      </c>
      <c r="HW234" s="2" t="s">
        <v>132</v>
      </c>
      <c r="HX234" s="2" t="s">
        <v>132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172</v>
      </c>
      <c r="IH234" s="2" t="s">
        <v>176</v>
      </c>
      <c r="II234" s="2" t="s">
        <v>132</v>
      </c>
      <c r="IJ234" s="2" t="s">
        <v>132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172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132</v>
      </c>
      <c r="JF234" s="2" t="s">
        <v>132</v>
      </c>
      <c r="JG234" s="2" t="s">
        <v>132</v>
      </c>
      <c r="JH234" s="2" t="s">
        <v>132</v>
      </c>
      <c r="JI234" s="2" t="s">
        <v>132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172</v>
      </c>
      <c r="JR234" s="2" t="s">
        <v>176</v>
      </c>
      <c r="JS234" s="2" t="s">
        <v>1747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175</v>
      </c>
      <c r="KD234" s="2" t="s">
        <v>176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141</v>
      </c>
      <c r="KP234" s="2" t="s">
        <v>176</v>
      </c>
      <c r="KQ234" s="2" t="s">
        <v>815</v>
      </c>
      <c r="KR234" s="2" t="s">
        <v>1025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141</v>
      </c>
      <c r="ML234" s="2" t="s">
        <v>176</v>
      </c>
      <c r="MM234" s="2" t="s">
        <v>328</v>
      </c>
      <c r="MN234" s="2" t="s">
        <v>1463</v>
      </c>
      <c r="MO234" s="2" t="s">
        <v>143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176</v>
      </c>
      <c r="MY234" s="2" t="s">
        <v>132</v>
      </c>
      <c r="MZ234" s="2" t="s">
        <v>132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143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176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172</v>
      </c>
      <c r="PF234" s="2" t="s">
        <v>176</v>
      </c>
      <c r="PG234" s="2" t="s">
        <v>132</v>
      </c>
      <c r="PH234" s="2" t="s">
        <v>132</v>
      </c>
      <c r="PI234" s="2" t="s">
        <v>143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176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176</v>
      </c>
      <c r="QQ234" s="2" t="s">
        <v>815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143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176</v>
      </c>
      <c r="RO234" s="2" t="s">
        <v>338</v>
      </c>
      <c r="RP234" s="2" t="s">
        <v>132</v>
      </c>
      <c r="RQ234" s="2" t="s">
        <v>143</v>
      </c>
      <c r="RR234" s="2" t="s">
        <v>132</v>
      </c>
    </row>
    <row r="235">
      <c r="A235" s="2" t="s">
        <v>2855</v>
      </c>
      <c r="B235" s="2" t="s">
        <v>121</v>
      </c>
      <c r="C235" s="2" t="s">
        <v>2739</v>
      </c>
      <c r="D235" s="2" t="s">
        <v>958</v>
      </c>
      <c r="E235" s="2" t="s">
        <v>959</v>
      </c>
      <c r="F235" s="2" t="s">
        <v>2856</v>
      </c>
      <c r="G235" s="2" t="s">
        <v>132</v>
      </c>
      <c r="H235" s="2" t="s">
        <v>132</v>
      </c>
      <c r="I235" s="2" t="s">
        <v>2857</v>
      </c>
      <c r="J235" s="2" t="s">
        <v>127</v>
      </c>
      <c r="K235" s="2" t="s">
        <v>374</v>
      </c>
      <c r="L235" s="3">
        <v>31.5</v>
      </c>
      <c r="M235" s="3">
        <v>33.07</v>
      </c>
      <c r="N235" s="3">
        <v>69.99</v>
      </c>
      <c r="O235" s="2" t="s">
        <v>657</v>
      </c>
      <c r="P235" s="2" t="s">
        <v>621</v>
      </c>
      <c r="Q235" s="2" t="s">
        <v>131</v>
      </c>
      <c r="R235" s="2" t="s">
        <v>132</v>
      </c>
      <c r="S235" s="2" t="s">
        <v>2858</v>
      </c>
      <c r="T235" s="2" t="s">
        <v>132</v>
      </c>
      <c r="U235" s="2" t="s">
        <v>395</v>
      </c>
      <c r="V235" s="2" t="s">
        <v>1019</v>
      </c>
      <c r="W235" s="2" t="s">
        <v>136</v>
      </c>
      <c r="X235" s="2" t="s">
        <v>132</v>
      </c>
      <c r="Y235" s="2" t="s">
        <v>2859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141</v>
      </c>
      <c r="BV235" s="2" t="s">
        <v>176</v>
      </c>
      <c r="BW235" s="2" t="s">
        <v>132</v>
      </c>
      <c r="BX235" s="2" t="s">
        <v>1646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176</v>
      </c>
      <c r="CI235" s="2" t="s">
        <v>1815</v>
      </c>
      <c r="CJ235" s="2" t="s">
        <v>132</v>
      </c>
      <c r="CK235" s="2" t="s">
        <v>143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141</v>
      </c>
      <c r="CT235" s="2" t="s">
        <v>176</v>
      </c>
      <c r="CU235" s="2" t="s">
        <v>788</v>
      </c>
      <c r="CV235" s="2" t="s">
        <v>1556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176</v>
      </c>
      <c r="DG235" s="2" t="s">
        <v>790</v>
      </c>
      <c r="DH235" s="2" t="s">
        <v>2860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172</v>
      </c>
      <c r="DR235" s="2" t="s">
        <v>176</v>
      </c>
      <c r="DS235" s="2" t="s">
        <v>132</v>
      </c>
      <c r="DT235" s="2" t="s">
        <v>132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176</v>
      </c>
      <c r="EE235" s="2" t="s">
        <v>1088</v>
      </c>
      <c r="EF235" s="2" t="s">
        <v>2027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176</v>
      </c>
      <c r="EQ235" s="2" t="s">
        <v>1588</v>
      </c>
      <c r="ER235" s="2" t="s">
        <v>2861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176</v>
      </c>
      <c r="FC235" s="2" t="s">
        <v>790</v>
      </c>
      <c r="FD235" s="2" t="s">
        <v>2862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172</v>
      </c>
      <c r="FN235" s="2" t="s">
        <v>176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141</v>
      </c>
      <c r="FZ235" s="2" t="s">
        <v>176</v>
      </c>
      <c r="GA235" s="2" t="s">
        <v>1291</v>
      </c>
      <c r="GB235" s="2" t="s">
        <v>573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176</v>
      </c>
      <c r="GM235" s="2" t="s">
        <v>1140</v>
      </c>
      <c r="GN235" s="2" t="s">
        <v>1897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172</v>
      </c>
      <c r="GX235" s="2" t="s">
        <v>129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172</v>
      </c>
      <c r="HJ235" s="2" t="s">
        <v>176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172</v>
      </c>
      <c r="HV235" s="2" t="s">
        <v>176</v>
      </c>
      <c r="HW235" s="2" t="s">
        <v>132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172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172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132</v>
      </c>
      <c r="JF235" s="2" t="s">
        <v>132</v>
      </c>
      <c r="JG235" s="2" t="s">
        <v>132</v>
      </c>
      <c r="JH235" s="2" t="s">
        <v>132</v>
      </c>
      <c r="JI235" s="2" t="s">
        <v>132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132</v>
      </c>
      <c r="JR235" s="2" t="s">
        <v>132</v>
      </c>
      <c r="JS235" s="2" t="s">
        <v>132</v>
      </c>
      <c r="JT235" s="2" t="s">
        <v>132</v>
      </c>
      <c r="JU235" s="2" t="s">
        <v>132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176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141</v>
      </c>
      <c r="KP235" s="2" t="s">
        <v>176</v>
      </c>
      <c r="KQ235" s="2" t="s">
        <v>815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141</v>
      </c>
      <c r="ML235" s="2" t="s">
        <v>176</v>
      </c>
      <c r="MM235" s="2" t="s">
        <v>1727</v>
      </c>
      <c r="MN235" s="2" t="s">
        <v>2863</v>
      </c>
      <c r="MO235" s="2" t="s">
        <v>143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176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176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172</v>
      </c>
      <c r="PF235" s="2" t="s">
        <v>176</v>
      </c>
      <c r="PG235" s="2" t="s">
        <v>132</v>
      </c>
      <c r="PH235" s="2" t="s">
        <v>132</v>
      </c>
      <c r="PI235" s="2" t="s">
        <v>143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172</v>
      </c>
      <c r="PR235" s="2" t="s">
        <v>176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141</v>
      </c>
      <c r="QP235" s="2" t="s">
        <v>176</v>
      </c>
      <c r="QQ235" s="2" t="s">
        <v>815</v>
      </c>
      <c r="QR235" s="2" t="s">
        <v>132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165</v>
      </c>
      <c r="RN235" s="2" t="s">
        <v>176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2864</v>
      </c>
      <c r="B236" s="2" t="s">
        <v>121</v>
      </c>
      <c r="C236" s="2" t="s">
        <v>2739</v>
      </c>
      <c r="D236" s="2" t="s">
        <v>958</v>
      </c>
      <c r="E236" s="2" t="s">
        <v>959</v>
      </c>
      <c r="F236" s="2" t="s">
        <v>2865</v>
      </c>
      <c r="G236" s="2" t="s">
        <v>132</v>
      </c>
      <c r="H236" s="2" t="s">
        <v>132</v>
      </c>
      <c r="I236" s="2" t="s">
        <v>2866</v>
      </c>
      <c r="J236" s="2" t="s">
        <v>127</v>
      </c>
      <c r="K236" s="2" t="s">
        <v>781</v>
      </c>
      <c r="L236" s="3">
        <v>30</v>
      </c>
      <c r="M236" s="3">
        <v>31.49</v>
      </c>
      <c r="N236" s="3">
        <v>59.99</v>
      </c>
      <c r="O236" s="2" t="s">
        <v>657</v>
      </c>
      <c r="P236" s="2" t="s">
        <v>621</v>
      </c>
      <c r="Q236" s="2" t="s">
        <v>131</v>
      </c>
      <c r="R236" s="2" t="s">
        <v>132</v>
      </c>
      <c r="S236" s="2" t="s">
        <v>2867</v>
      </c>
      <c r="T236" s="2" t="s">
        <v>132</v>
      </c>
      <c r="U236" s="2" t="s">
        <v>315</v>
      </c>
      <c r="V236" s="2" t="s">
        <v>484</v>
      </c>
      <c r="W236" s="2" t="s">
        <v>245</v>
      </c>
      <c r="X236" s="2" t="s">
        <v>132</v>
      </c>
      <c r="Y236" s="2" t="s">
        <v>783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129</v>
      </c>
      <c r="BW236" s="2" t="s">
        <v>132</v>
      </c>
      <c r="BX236" s="2" t="s">
        <v>785</v>
      </c>
      <c r="BY236" s="2" t="s">
        <v>143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176</v>
      </c>
      <c r="CI236" s="2" t="s">
        <v>790</v>
      </c>
      <c r="CJ236" s="2" t="s">
        <v>2868</v>
      </c>
      <c r="CK236" s="2" t="s">
        <v>178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176</v>
      </c>
      <c r="CU236" s="2" t="s">
        <v>790</v>
      </c>
      <c r="CV236" s="2" t="s">
        <v>2869</v>
      </c>
      <c r="CW236" s="2" t="s">
        <v>143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176</v>
      </c>
      <c r="DG236" s="2" t="s">
        <v>790</v>
      </c>
      <c r="DH236" s="2" t="s">
        <v>2870</v>
      </c>
      <c r="DI236" s="2" t="s">
        <v>143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165</v>
      </c>
      <c r="DR236" s="2" t="s">
        <v>129</v>
      </c>
      <c r="DS236" s="2" t="s">
        <v>132</v>
      </c>
      <c r="DT236" s="2" t="s">
        <v>132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176</v>
      </c>
      <c r="EE236" s="2" t="s">
        <v>794</v>
      </c>
      <c r="EF236" s="2" t="s">
        <v>2871</v>
      </c>
      <c r="EG236" s="2" t="s">
        <v>143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129</v>
      </c>
      <c r="EQ236" s="2" t="s">
        <v>790</v>
      </c>
      <c r="ER236" s="2" t="s">
        <v>2872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176</v>
      </c>
      <c r="FC236" s="2" t="s">
        <v>790</v>
      </c>
      <c r="FD236" s="2" t="s">
        <v>2873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172</v>
      </c>
      <c r="FN236" s="2" t="s">
        <v>129</v>
      </c>
      <c r="FO236" s="2" t="s">
        <v>132</v>
      </c>
      <c r="FP236" s="2" t="s">
        <v>132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176</v>
      </c>
      <c r="GA236" s="2" t="s">
        <v>799</v>
      </c>
      <c r="GB236" s="2" t="s">
        <v>1694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176</v>
      </c>
      <c r="GM236" s="2" t="s">
        <v>801</v>
      </c>
      <c r="GN236" s="2" t="s">
        <v>2874</v>
      </c>
      <c r="GO236" s="2" t="s">
        <v>143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172</v>
      </c>
      <c r="HJ236" s="2" t="s">
        <v>129</v>
      </c>
      <c r="HK236" s="2" t="s">
        <v>132</v>
      </c>
      <c r="HL236" s="2" t="s">
        <v>132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172</v>
      </c>
      <c r="HV236" s="2" t="s">
        <v>129</v>
      </c>
      <c r="HW236" s="2" t="s">
        <v>132</v>
      </c>
      <c r="HX236" s="2" t="s">
        <v>132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172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172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534</v>
      </c>
      <c r="JR236" s="2" t="s">
        <v>129</v>
      </c>
      <c r="JS236" s="2" t="s">
        <v>338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175</v>
      </c>
      <c r="KD236" s="2" t="s">
        <v>129</v>
      </c>
      <c r="KE236" s="2" t="s">
        <v>132</v>
      </c>
      <c r="KF236" s="2" t="s">
        <v>132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176</v>
      </c>
      <c r="KQ236" s="2" t="s">
        <v>815</v>
      </c>
      <c r="KR236" s="2" t="s">
        <v>2875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141</v>
      </c>
      <c r="ML236" s="2" t="s">
        <v>176</v>
      </c>
      <c r="MM236" s="2" t="s">
        <v>1819</v>
      </c>
      <c r="MN236" s="2" t="s">
        <v>2876</v>
      </c>
      <c r="MO236" s="2" t="s">
        <v>143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129</v>
      </c>
      <c r="MY236" s="2" t="s">
        <v>132</v>
      </c>
      <c r="MZ236" s="2" t="s">
        <v>132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143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176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141</v>
      </c>
      <c r="PF236" s="2" t="s">
        <v>176</v>
      </c>
      <c r="PG236" s="2" t="s">
        <v>2877</v>
      </c>
      <c r="PH236" s="2" t="s">
        <v>2878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172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176</v>
      </c>
      <c r="QQ236" s="2" t="s">
        <v>815</v>
      </c>
      <c r="QR236" s="2" t="s">
        <v>2879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176</v>
      </c>
      <c r="RO236" s="2" t="s">
        <v>2880</v>
      </c>
      <c r="RP236" s="2" t="s">
        <v>132</v>
      </c>
      <c r="RQ236" s="2" t="s">
        <v>143</v>
      </c>
      <c r="RR236" s="2" t="s">
        <v>132</v>
      </c>
    </row>
    <row r="237">
      <c r="A237" s="2" t="s">
        <v>2881</v>
      </c>
      <c r="B237" s="2" t="s">
        <v>121</v>
      </c>
      <c r="C237" s="2" t="s">
        <v>2739</v>
      </c>
      <c r="D237" s="2" t="s">
        <v>958</v>
      </c>
      <c r="E237" s="2" t="s">
        <v>708</v>
      </c>
      <c r="F237" s="2" t="s">
        <v>1699</v>
      </c>
      <c r="G237" s="2" t="s">
        <v>1699</v>
      </c>
      <c r="H237" s="2" t="s">
        <v>1699</v>
      </c>
      <c r="I237" s="2" t="s">
        <v>2882</v>
      </c>
      <c r="J237" s="2" t="s">
        <v>127</v>
      </c>
      <c r="K237" s="2" t="s">
        <v>313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921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395</v>
      </c>
      <c r="V237" s="2" t="s">
        <v>914</v>
      </c>
      <c r="W237" s="2" t="s">
        <v>2813</v>
      </c>
      <c r="X237" s="2" t="s">
        <v>485</v>
      </c>
      <c r="Y237" s="2" t="s">
        <v>1412</v>
      </c>
      <c r="Z237" s="4">
        <v>62</v>
      </c>
      <c r="AA237" s="4">
        <f>=ROUNDDOWN(31,0)</f>
      </c>
      <c r="AB237" s="5">
        <v>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14</v>
      </c>
      <c r="AQ237" s="8">
        <v>848.56</v>
      </c>
      <c r="AR237" s="4"/>
      <c r="AS237" s="8"/>
      <c r="AT237" s="7"/>
      <c r="AU237" s="7"/>
      <c r="AV237" s="4">
        <v>14</v>
      </c>
      <c r="AW237" s="8">
        <v>848.56</v>
      </c>
      <c r="AX237" s="4"/>
      <c r="AY237" s="8"/>
      <c r="AZ237" s="7"/>
      <c r="BA237" s="7"/>
      <c r="BB237" s="7">
        <v>1</v>
      </c>
      <c r="BC237" s="4">
        <v>14</v>
      </c>
      <c r="BD237" s="8">
        <v>848.56</v>
      </c>
      <c r="BE237" s="4"/>
      <c r="BF237" s="8"/>
      <c r="BG237" s="7"/>
      <c r="BH237" s="7"/>
      <c r="BI237" s="7">
        <v>1</v>
      </c>
      <c r="BJ237" s="4">
        <v>14</v>
      </c>
      <c r="BK237" s="8">
        <v>848.56</v>
      </c>
      <c r="BL237" s="2" t="s">
        <v>2883</v>
      </c>
      <c r="BM237" s="7">
        <v>1</v>
      </c>
      <c r="BN237" s="7">
        <v>1</v>
      </c>
      <c r="BO237" s="4">
        <v>1</v>
      </c>
      <c r="BP237" s="8">
        <v>52.57</v>
      </c>
      <c r="BQ237" s="4"/>
      <c r="BR237" s="8"/>
      <c r="BS237" s="7"/>
      <c r="BT237" s="7"/>
      <c r="BU237" s="2" t="s">
        <v>141</v>
      </c>
      <c r="BV237" s="2" t="s">
        <v>129</v>
      </c>
      <c r="BW237" s="2" t="s">
        <v>132</v>
      </c>
      <c r="BX237" s="2" t="s">
        <v>1532</v>
      </c>
      <c r="BY237" s="2" t="s">
        <v>143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141</v>
      </c>
      <c r="CH237" s="2" t="s">
        <v>129</v>
      </c>
      <c r="CI237" s="2" t="s">
        <v>1426</v>
      </c>
      <c r="CJ237" s="2" t="s">
        <v>132</v>
      </c>
      <c r="CK237" s="2" t="s">
        <v>143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129</v>
      </c>
      <c r="CU237" s="2" t="s">
        <v>168</v>
      </c>
      <c r="CV237" s="2" t="s">
        <v>132</v>
      </c>
      <c r="CW237" s="2" t="s">
        <v>143</v>
      </c>
      <c r="CX237" s="2" t="s">
        <v>132</v>
      </c>
      <c r="CY237" s="4">
        <v>7</v>
      </c>
      <c r="CZ237" s="8">
        <v>382.38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1211</v>
      </c>
      <c r="DH237" s="2" t="s">
        <v>1211</v>
      </c>
      <c r="DI237" s="2" t="s">
        <v>143</v>
      </c>
      <c r="DJ237" s="2" t="s">
        <v>132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141</v>
      </c>
      <c r="DR237" s="2" t="s">
        <v>129</v>
      </c>
      <c r="DS237" s="2" t="s">
        <v>1275</v>
      </c>
      <c r="DT237" s="2" t="s">
        <v>2666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129</v>
      </c>
      <c r="EE237" s="2" t="s">
        <v>926</v>
      </c>
      <c r="EF237" s="2" t="s">
        <v>132</v>
      </c>
      <c r="EG237" s="2" t="s">
        <v>143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129</v>
      </c>
      <c r="EQ237" s="2" t="s">
        <v>940</v>
      </c>
      <c r="ER237" s="2" t="s">
        <v>1670</v>
      </c>
      <c r="ES237" s="2" t="s">
        <v>143</v>
      </c>
      <c r="ET237" s="2" t="s">
        <v>132</v>
      </c>
      <c r="EU237" s="4">
        <v>3</v>
      </c>
      <c r="EV237" s="8">
        <v>260.97</v>
      </c>
      <c r="EW237" s="4"/>
      <c r="EX237" s="8"/>
      <c r="EY237" s="7"/>
      <c r="EZ237" s="7"/>
      <c r="FA237" s="2" t="s">
        <v>141</v>
      </c>
      <c r="FB237" s="2" t="s">
        <v>129</v>
      </c>
      <c r="FC237" s="2" t="s">
        <v>1211</v>
      </c>
      <c r="FD237" s="2" t="s">
        <v>167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164</v>
      </c>
      <c r="FN237" s="2" t="s">
        <v>129</v>
      </c>
      <c r="FO237" s="2" t="s">
        <v>132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129</v>
      </c>
      <c r="GA237" s="2" t="s">
        <v>954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165</v>
      </c>
      <c r="GL237" s="2" t="s">
        <v>129</v>
      </c>
      <c r="GM237" s="2" t="s">
        <v>132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172</v>
      </c>
      <c r="GX237" s="2" t="s">
        <v>129</v>
      </c>
      <c r="GY237" s="2" t="s">
        <v>132</v>
      </c>
      <c r="GZ237" s="2" t="s">
        <v>132</v>
      </c>
      <c r="HA237" s="2" t="s">
        <v>143</v>
      </c>
      <c r="HB237" s="2" t="s">
        <v>132</v>
      </c>
      <c r="HC237" s="4">
        <v>1</v>
      </c>
      <c r="HD237" s="8">
        <v>51.84</v>
      </c>
      <c r="HE237" s="4"/>
      <c r="HF237" s="8"/>
      <c r="HG237" s="7"/>
      <c r="HH237" s="7"/>
      <c r="HI237" s="2" t="s">
        <v>141</v>
      </c>
      <c r="HJ237" s="2" t="s">
        <v>129</v>
      </c>
      <c r="HK237" s="2" t="s">
        <v>1218</v>
      </c>
      <c r="HL237" s="2" t="s">
        <v>873</v>
      </c>
      <c r="HM237" s="2" t="s">
        <v>143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129</v>
      </c>
      <c r="HW237" s="2" t="s">
        <v>132</v>
      </c>
      <c r="HX237" s="2" t="s">
        <v>132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165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166</v>
      </c>
      <c r="IT237" s="2" t="s">
        <v>129</v>
      </c>
      <c r="IU237" s="2" t="s">
        <v>132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167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956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175</v>
      </c>
      <c r="KD237" s="2" t="s">
        <v>129</v>
      </c>
      <c r="KE237" s="2" t="s">
        <v>132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172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172</v>
      </c>
      <c r="LB237" s="2" t="s">
        <v>129</v>
      </c>
      <c r="LC237" s="2" t="s">
        <v>132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172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129</v>
      </c>
      <c r="MY237" s="2" t="s">
        <v>132</v>
      </c>
      <c r="MZ237" s="2" t="s">
        <v>132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172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143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165</v>
      </c>
      <c r="PF237" s="2" t="s">
        <v>129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172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172</v>
      </c>
      <c r="QD237" s="2" t="s">
        <v>129</v>
      </c>
      <c r="QE237" s="2" t="s">
        <v>132</v>
      </c>
      <c r="QF237" s="2" t="s">
        <v>132</v>
      </c>
      <c r="QG237" s="2" t="s">
        <v>143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178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176</v>
      </c>
      <c r="RO237" s="2" t="s">
        <v>1219</v>
      </c>
      <c r="RP237" s="2" t="s">
        <v>132</v>
      </c>
      <c r="RQ237" s="2" t="s">
        <v>143</v>
      </c>
      <c r="RR237" s="2" t="s">
        <v>132</v>
      </c>
    </row>
    <row r="238">
      <c r="A238" s="2" t="s">
        <v>2884</v>
      </c>
      <c r="B238" s="2" t="s">
        <v>121</v>
      </c>
      <c r="C238" s="2" t="s">
        <v>2739</v>
      </c>
      <c r="D238" s="2" t="s">
        <v>958</v>
      </c>
      <c r="E238" s="2" t="s">
        <v>708</v>
      </c>
      <c r="F238" s="2" t="s">
        <v>2885</v>
      </c>
      <c r="G238" s="2" t="s">
        <v>2885</v>
      </c>
      <c r="H238" s="2" t="s">
        <v>2885</v>
      </c>
      <c r="I238" s="2" t="s">
        <v>2886</v>
      </c>
      <c r="J238" s="2" t="s">
        <v>127</v>
      </c>
      <c r="K238" s="2" t="s">
        <v>280</v>
      </c>
      <c r="L238" s="3">
        <v>71.42</v>
      </c>
      <c r="M238" s="3">
        <v>74.99</v>
      </c>
      <c r="N238" s="3">
        <v>149.99</v>
      </c>
      <c r="O238" s="2" t="s">
        <v>129</v>
      </c>
      <c r="P238" s="2" t="s">
        <v>921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484</v>
      </c>
      <c r="W238" s="2" t="s">
        <v>2834</v>
      </c>
      <c r="X238" s="2" t="s">
        <v>136</v>
      </c>
      <c r="Y238" s="2" t="s">
        <v>2118</v>
      </c>
      <c r="Z238" s="4">
        <v>82</v>
      </c>
      <c r="AA238" s="4">
        <f>=ROUNDDOWN(41,0)</f>
      </c>
      <c r="AB238" s="5">
        <v>2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6</v>
      </c>
      <c r="AQ238" s="8">
        <v>506.15</v>
      </c>
      <c r="AR238" s="4"/>
      <c r="AS238" s="8"/>
      <c r="AT238" s="7"/>
      <c r="AU238" s="7"/>
      <c r="AV238" s="4">
        <v>6</v>
      </c>
      <c r="AW238" s="8">
        <v>506.15</v>
      </c>
      <c r="AX238" s="4"/>
      <c r="AY238" s="8"/>
      <c r="AZ238" s="7"/>
      <c r="BA238" s="7"/>
      <c r="BB238" s="7">
        <v>1</v>
      </c>
      <c r="BC238" s="4">
        <v>6</v>
      </c>
      <c r="BD238" s="8">
        <v>506.15</v>
      </c>
      <c r="BE238" s="4"/>
      <c r="BF238" s="8"/>
      <c r="BG238" s="7"/>
      <c r="BH238" s="7"/>
      <c r="BI238" s="7">
        <v>1</v>
      </c>
      <c r="BJ238" s="4">
        <v>6</v>
      </c>
      <c r="BK238" s="8">
        <v>506.15</v>
      </c>
      <c r="BL238" s="2" t="s">
        <v>1481</v>
      </c>
      <c r="BM238" s="7">
        <v>1</v>
      </c>
      <c r="BN238" s="7">
        <v>1</v>
      </c>
      <c r="BO238" s="4">
        <v>2</v>
      </c>
      <c r="BP238" s="8">
        <v>164.26</v>
      </c>
      <c r="BQ238" s="4"/>
      <c r="BR238" s="8"/>
      <c r="BS238" s="7"/>
      <c r="BT238" s="7"/>
      <c r="BU238" s="2" t="s">
        <v>141</v>
      </c>
      <c r="BV238" s="2" t="s">
        <v>129</v>
      </c>
      <c r="BW238" s="2" t="s">
        <v>132</v>
      </c>
      <c r="BX238" s="2" t="s">
        <v>1803</v>
      </c>
      <c r="BY238" s="2" t="s">
        <v>143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141</v>
      </c>
      <c r="CH238" s="2" t="s">
        <v>129</v>
      </c>
      <c r="CI238" s="2" t="s">
        <v>1955</v>
      </c>
      <c r="CJ238" s="2" t="s">
        <v>132</v>
      </c>
      <c r="CK238" s="2" t="s">
        <v>143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129</v>
      </c>
      <c r="CU238" s="2" t="s">
        <v>168</v>
      </c>
      <c r="CV238" s="2" t="s">
        <v>132</v>
      </c>
      <c r="CW238" s="2" t="s">
        <v>143</v>
      </c>
      <c r="CX238" s="2" t="s">
        <v>132</v>
      </c>
      <c r="CY238" s="4">
        <v>3</v>
      </c>
      <c r="CZ238" s="8">
        <v>263.15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2118</v>
      </c>
      <c r="DH238" s="2" t="s">
        <v>1505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172</v>
      </c>
      <c r="DR238" s="2" t="s">
        <v>129</v>
      </c>
      <c r="DS238" s="2" t="s">
        <v>132</v>
      </c>
      <c r="DT238" s="2" t="s">
        <v>132</v>
      </c>
      <c r="DU238" s="2" t="s">
        <v>143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129</v>
      </c>
      <c r="EE238" s="2" t="s">
        <v>926</v>
      </c>
      <c r="EF238" s="2" t="s">
        <v>132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1883</v>
      </c>
      <c r="ER238" s="2" t="s">
        <v>132</v>
      </c>
      <c r="ES238" s="2" t="s">
        <v>143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141</v>
      </c>
      <c r="FB238" s="2" t="s">
        <v>129</v>
      </c>
      <c r="FC238" s="2" t="s">
        <v>2118</v>
      </c>
      <c r="FD238" s="2" t="s">
        <v>132</v>
      </c>
      <c r="FE238" s="2" t="s">
        <v>143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164</v>
      </c>
      <c r="FN238" s="2" t="s">
        <v>129</v>
      </c>
      <c r="FO238" s="2" t="s">
        <v>132</v>
      </c>
      <c r="FP238" s="2" t="s">
        <v>132</v>
      </c>
      <c r="FQ238" s="2" t="s">
        <v>143</v>
      </c>
      <c r="FR238" s="2" t="s">
        <v>132</v>
      </c>
      <c r="FS238" s="4">
        <v>1</v>
      </c>
      <c r="FT238" s="8">
        <v>78.74</v>
      </c>
      <c r="FU238" s="4"/>
      <c r="FV238" s="8"/>
      <c r="FW238" s="7"/>
      <c r="FX238" s="7"/>
      <c r="FY238" s="2" t="s">
        <v>141</v>
      </c>
      <c r="FZ238" s="2" t="s">
        <v>129</v>
      </c>
      <c r="GA238" s="2" t="s">
        <v>954</v>
      </c>
      <c r="GB238" s="2" t="s">
        <v>1415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164</v>
      </c>
      <c r="GL238" s="2" t="s">
        <v>129</v>
      </c>
      <c r="GM238" s="2" t="s">
        <v>132</v>
      </c>
      <c r="GN238" s="2" t="s">
        <v>132</v>
      </c>
      <c r="GO238" s="2" t="s">
        <v>143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172</v>
      </c>
      <c r="GX238" s="2" t="s">
        <v>129</v>
      </c>
      <c r="GY238" s="2" t="s">
        <v>132</v>
      </c>
      <c r="GZ238" s="2" t="s">
        <v>132</v>
      </c>
      <c r="HA238" s="2" t="s">
        <v>143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141</v>
      </c>
      <c r="HJ238" s="2" t="s">
        <v>129</v>
      </c>
      <c r="HK238" s="2" t="s">
        <v>1431</v>
      </c>
      <c r="HL238" s="2" t="s">
        <v>132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129</v>
      </c>
      <c r="HW238" s="2" t="s">
        <v>132</v>
      </c>
      <c r="HX238" s="2" t="s">
        <v>132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165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166</v>
      </c>
      <c r="IT238" s="2" t="s">
        <v>129</v>
      </c>
      <c r="IU238" s="2" t="s">
        <v>132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141</v>
      </c>
      <c r="JF238" s="2" t="s">
        <v>129</v>
      </c>
      <c r="JG238" s="2" t="s">
        <v>167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956</v>
      </c>
      <c r="JT238" s="2" t="s">
        <v>132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175</v>
      </c>
      <c r="KD238" s="2" t="s">
        <v>129</v>
      </c>
      <c r="KE238" s="2" t="s">
        <v>132</v>
      </c>
      <c r="KF238" s="2" t="s">
        <v>132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172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172</v>
      </c>
      <c r="LB238" s="2" t="s">
        <v>129</v>
      </c>
      <c r="LC238" s="2" t="s">
        <v>132</v>
      </c>
      <c r="LD238" s="2" t="s">
        <v>132</v>
      </c>
      <c r="LE238" s="2" t="s">
        <v>143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172</v>
      </c>
      <c r="LN238" s="2" t="s">
        <v>129</v>
      </c>
      <c r="LO238" s="2" t="s">
        <v>132</v>
      </c>
      <c r="LP238" s="2" t="s">
        <v>132</v>
      </c>
      <c r="LQ238" s="2" t="s">
        <v>143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129</v>
      </c>
      <c r="MY238" s="2" t="s">
        <v>132</v>
      </c>
      <c r="MZ238" s="2" t="s">
        <v>132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172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143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165</v>
      </c>
      <c r="PF238" s="2" t="s">
        <v>129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172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172</v>
      </c>
      <c r="QD238" s="2" t="s">
        <v>129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172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132</v>
      </c>
    </row>
    <row r="239">
      <c r="A239" s="2" t="s">
        <v>2887</v>
      </c>
      <c r="B239" s="2" t="s">
        <v>121</v>
      </c>
      <c r="C239" s="2" t="s">
        <v>2739</v>
      </c>
      <c r="D239" s="2" t="s">
        <v>958</v>
      </c>
      <c r="E239" s="2" t="s">
        <v>708</v>
      </c>
      <c r="F239" s="2" t="s">
        <v>2888</v>
      </c>
      <c r="G239" s="2" t="s">
        <v>2888</v>
      </c>
      <c r="H239" s="2" t="s">
        <v>2888</v>
      </c>
      <c r="I239" s="2" t="s">
        <v>2889</v>
      </c>
      <c r="J239" s="2" t="s">
        <v>127</v>
      </c>
      <c r="K239" s="2" t="s">
        <v>1189</v>
      </c>
      <c r="L239" s="3">
        <v>47.61</v>
      </c>
      <c r="M239" s="3">
        <v>49.99</v>
      </c>
      <c r="N239" s="3">
        <v>99.99</v>
      </c>
      <c r="O239" s="2" t="s">
        <v>129</v>
      </c>
      <c r="P239" s="2" t="s">
        <v>921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2036</v>
      </c>
      <c r="W239" s="2" t="s">
        <v>245</v>
      </c>
      <c r="X239" s="2" t="s">
        <v>2834</v>
      </c>
      <c r="Y239" s="2" t="s">
        <v>1952</v>
      </c>
      <c r="Z239" s="4">
        <v>65</v>
      </c>
      <c r="AA239" s="4">
        <f>=ROUNDDOWN(32.5,0)</f>
      </c>
      <c r="AB239" s="5">
        <v>2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5</v>
      </c>
      <c r="AQ239" s="8">
        <v>282.65</v>
      </c>
      <c r="AR239" s="4"/>
      <c r="AS239" s="8"/>
      <c r="AT239" s="7"/>
      <c r="AU239" s="7"/>
      <c r="AV239" s="4">
        <v>5</v>
      </c>
      <c r="AW239" s="8">
        <v>282.65</v>
      </c>
      <c r="AX239" s="4"/>
      <c r="AY239" s="8"/>
      <c r="AZ239" s="7"/>
      <c r="BA239" s="7"/>
      <c r="BB239" s="7">
        <v>1</v>
      </c>
      <c r="BC239" s="4">
        <v>5</v>
      </c>
      <c r="BD239" s="8">
        <v>282.65</v>
      </c>
      <c r="BE239" s="4"/>
      <c r="BF239" s="8"/>
      <c r="BG239" s="7"/>
      <c r="BH239" s="7"/>
      <c r="BI239" s="7">
        <v>1</v>
      </c>
      <c r="BJ239" s="4">
        <v>5</v>
      </c>
      <c r="BK239" s="8">
        <v>282.65</v>
      </c>
      <c r="BL239" s="2" t="s">
        <v>1481</v>
      </c>
      <c r="BM239" s="7">
        <v>1</v>
      </c>
      <c r="BN239" s="7">
        <v>1</v>
      </c>
      <c r="BO239" s="4">
        <v>1</v>
      </c>
      <c r="BP239" s="8">
        <v>54.75</v>
      </c>
      <c r="BQ239" s="4"/>
      <c r="BR239" s="8"/>
      <c r="BS239" s="7"/>
      <c r="BT239" s="7"/>
      <c r="BU239" s="2" t="s">
        <v>141</v>
      </c>
      <c r="BV239" s="2" t="s">
        <v>129</v>
      </c>
      <c r="BW239" s="2" t="s">
        <v>132</v>
      </c>
      <c r="BX239" s="2" t="s">
        <v>948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1954</v>
      </c>
      <c r="CJ239" s="2" t="s">
        <v>132</v>
      </c>
      <c r="CK239" s="2" t="s">
        <v>143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129</v>
      </c>
      <c r="CU239" s="2" t="s">
        <v>168</v>
      </c>
      <c r="CV239" s="2" t="s">
        <v>132</v>
      </c>
      <c r="CW239" s="2" t="s">
        <v>143</v>
      </c>
      <c r="CX239" s="2" t="s">
        <v>132</v>
      </c>
      <c r="CY239" s="4">
        <v>3</v>
      </c>
      <c r="CZ239" s="8">
        <v>175.41</v>
      </c>
      <c r="DA239" s="4"/>
      <c r="DB239" s="8"/>
      <c r="DC239" s="7"/>
      <c r="DD239" s="7"/>
      <c r="DE239" s="2" t="s">
        <v>141</v>
      </c>
      <c r="DF239" s="2" t="s">
        <v>129</v>
      </c>
      <c r="DG239" s="2" t="s">
        <v>1218</v>
      </c>
      <c r="DH239" s="2" t="s">
        <v>2890</v>
      </c>
      <c r="DI239" s="2" t="s">
        <v>143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172</v>
      </c>
      <c r="DR239" s="2" t="s">
        <v>129</v>
      </c>
      <c r="DS239" s="2" t="s">
        <v>132</v>
      </c>
      <c r="DT239" s="2" t="s">
        <v>132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926</v>
      </c>
      <c r="EF239" s="2" t="s">
        <v>132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129</v>
      </c>
      <c r="EQ239" s="2" t="s">
        <v>1504</v>
      </c>
      <c r="ER239" s="2" t="s">
        <v>132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1957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164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>
        <v>1</v>
      </c>
      <c r="FT239" s="8">
        <v>52.49</v>
      </c>
      <c r="FU239" s="4"/>
      <c r="FV239" s="8"/>
      <c r="FW239" s="7"/>
      <c r="FX239" s="7"/>
      <c r="FY239" s="2" t="s">
        <v>141</v>
      </c>
      <c r="FZ239" s="2" t="s">
        <v>129</v>
      </c>
      <c r="GA239" s="2" t="s">
        <v>954</v>
      </c>
      <c r="GB239" s="2" t="s">
        <v>2891</v>
      </c>
      <c r="GC239" s="2" t="s">
        <v>143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164</v>
      </c>
      <c r="GL239" s="2" t="s">
        <v>129</v>
      </c>
      <c r="GM239" s="2" t="s">
        <v>132</v>
      </c>
      <c r="GN239" s="2" t="s">
        <v>132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172</v>
      </c>
      <c r="GX239" s="2" t="s">
        <v>129</v>
      </c>
      <c r="GY239" s="2" t="s">
        <v>132</v>
      </c>
      <c r="GZ239" s="2" t="s">
        <v>132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141</v>
      </c>
      <c r="HJ239" s="2" t="s">
        <v>129</v>
      </c>
      <c r="HK239" s="2" t="s">
        <v>1431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129</v>
      </c>
      <c r="HW239" s="2" t="s">
        <v>132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165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166</v>
      </c>
      <c r="IT239" s="2" t="s">
        <v>129</v>
      </c>
      <c r="IU239" s="2" t="s">
        <v>132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167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956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172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172</v>
      </c>
      <c r="LB239" s="2" t="s">
        <v>129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172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129</v>
      </c>
      <c r="MY239" s="2" t="s">
        <v>132</v>
      </c>
      <c r="MZ239" s="2" t="s">
        <v>132</v>
      </c>
      <c r="NA239" s="2" t="s">
        <v>143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172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143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165</v>
      </c>
      <c r="PF239" s="2" t="s">
        <v>129</v>
      </c>
      <c r="PG239" s="2" t="s">
        <v>132</v>
      </c>
      <c r="PH239" s="2" t="s">
        <v>132</v>
      </c>
      <c r="PI239" s="2" t="s">
        <v>143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172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178</v>
      </c>
      <c r="RG239" s="4"/>
      <c r="RH239" s="8"/>
      <c r="RI239" s="4"/>
      <c r="RJ239" s="8"/>
      <c r="RK239" s="7"/>
      <c r="RL239" s="7"/>
      <c r="RM239" s="2" t="s">
        <v>172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132</v>
      </c>
    </row>
    <row r="240">
      <c r="A240" s="2" t="s">
        <v>2892</v>
      </c>
      <c r="B240" s="2" t="s">
        <v>121</v>
      </c>
      <c r="C240" s="2" t="s">
        <v>2739</v>
      </c>
      <c r="D240" s="2" t="s">
        <v>123</v>
      </c>
      <c r="E240" s="2" t="s">
        <v>124</v>
      </c>
      <c r="F240" s="2" t="s">
        <v>2893</v>
      </c>
      <c r="G240" s="2" t="s">
        <v>2893</v>
      </c>
      <c r="H240" s="2" t="s">
        <v>2893</v>
      </c>
      <c r="I240" s="2" t="s">
        <v>2894</v>
      </c>
      <c r="J240" s="2" t="s">
        <v>127</v>
      </c>
      <c r="K240" s="2" t="s">
        <v>1189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218</v>
      </c>
      <c r="Q240" s="2" t="s">
        <v>131</v>
      </c>
      <c r="R240" s="2" t="s">
        <v>132</v>
      </c>
      <c r="S240" s="2" t="s">
        <v>2895</v>
      </c>
      <c r="T240" s="2" t="s">
        <v>132</v>
      </c>
      <c r="U240" s="2" t="s">
        <v>395</v>
      </c>
      <c r="V240" s="2" t="s">
        <v>2187</v>
      </c>
      <c r="W240" s="2" t="s">
        <v>2743</v>
      </c>
      <c r="X240" s="2" t="s">
        <v>132</v>
      </c>
      <c r="Y240" s="2" t="s">
        <v>1681</v>
      </c>
      <c r="Z240" s="4">
        <v>167</v>
      </c>
      <c r="AA240" s="4">
        <f>=ROUNDDOWN(8.35,0)</f>
      </c>
      <c r="AB240" s="5">
        <v>20</v>
      </c>
      <c r="AC240" s="2" t="s">
        <v>281</v>
      </c>
      <c r="AD240" s="4">
        <v>100</v>
      </c>
      <c r="AE240" s="4">
        <v>500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240</v>
      </c>
      <c r="AQ240" s="8">
        <v>6177.28</v>
      </c>
      <c r="AR240" s="4"/>
      <c r="AS240" s="8"/>
      <c r="AT240" s="7"/>
      <c r="AU240" s="7"/>
      <c r="AV240" s="4">
        <v>240</v>
      </c>
      <c r="AW240" s="8">
        <v>6177.28</v>
      </c>
      <c r="AX240" s="4"/>
      <c r="AY240" s="8"/>
      <c r="AZ240" s="7"/>
      <c r="BA240" s="7"/>
      <c r="BB240" s="7">
        <v>1</v>
      </c>
      <c r="BC240" s="4">
        <v>240</v>
      </c>
      <c r="BD240" s="8">
        <v>6177.28</v>
      </c>
      <c r="BE240" s="4"/>
      <c r="BF240" s="8"/>
      <c r="BG240" s="7"/>
      <c r="BH240" s="7"/>
      <c r="BI240" s="7">
        <v>1</v>
      </c>
      <c r="BJ240" s="4">
        <v>240</v>
      </c>
      <c r="BK240" s="8">
        <v>6177.28</v>
      </c>
      <c r="BL240" s="2" t="s">
        <v>2896</v>
      </c>
      <c r="BM240" s="7">
        <v>1</v>
      </c>
      <c r="BN240" s="7">
        <v>1</v>
      </c>
      <c r="BO240" s="4">
        <v>68</v>
      </c>
      <c r="BP240" s="8">
        <v>1803.58</v>
      </c>
      <c r="BQ240" s="4"/>
      <c r="BR240" s="8"/>
      <c r="BS240" s="7"/>
      <c r="BT240" s="7"/>
      <c r="BU240" s="2" t="s">
        <v>141</v>
      </c>
      <c r="BV240" s="2" t="s">
        <v>129</v>
      </c>
      <c r="BW240" s="2" t="s">
        <v>132</v>
      </c>
      <c r="BX240" s="2" t="s">
        <v>1646</v>
      </c>
      <c r="BY240" s="2" t="s">
        <v>143</v>
      </c>
      <c r="BZ240" s="2" t="s">
        <v>132</v>
      </c>
      <c r="CA240" s="4">
        <v>28</v>
      </c>
      <c r="CB240" s="8">
        <v>583.56</v>
      </c>
      <c r="CC240" s="4"/>
      <c r="CD240" s="8"/>
      <c r="CE240" s="7"/>
      <c r="CF240" s="7"/>
      <c r="CG240" s="2" t="s">
        <v>141</v>
      </c>
      <c r="CH240" s="2" t="s">
        <v>129</v>
      </c>
      <c r="CI240" s="2" t="s">
        <v>319</v>
      </c>
      <c r="CJ240" s="2" t="s">
        <v>1404</v>
      </c>
      <c r="CK240" s="2" t="s">
        <v>143</v>
      </c>
      <c r="CL240" s="2" t="s">
        <v>132</v>
      </c>
      <c r="CM240" s="4">
        <v>111</v>
      </c>
      <c r="CN240" s="8">
        <v>2909.31</v>
      </c>
      <c r="CO240" s="4"/>
      <c r="CP240" s="8"/>
      <c r="CQ240" s="7"/>
      <c r="CR240" s="7"/>
      <c r="CS240" s="2" t="s">
        <v>141</v>
      </c>
      <c r="CT240" s="2" t="s">
        <v>129</v>
      </c>
      <c r="CU240" s="2" t="s">
        <v>319</v>
      </c>
      <c r="CV240" s="2" t="s">
        <v>2897</v>
      </c>
      <c r="CW240" s="2" t="s">
        <v>143</v>
      </c>
      <c r="CX240" s="2" t="s">
        <v>132</v>
      </c>
      <c r="CY240" s="4">
        <v>9</v>
      </c>
      <c r="CZ240" s="8">
        <v>263.09</v>
      </c>
      <c r="DA240" s="4"/>
      <c r="DB240" s="8"/>
      <c r="DC240" s="7"/>
      <c r="DD240" s="7"/>
      <c r="DE240" s="2" t="s">
        <v>141</v>
      </c>
      <c r="DF240" s="2" t="s">
        <v>129</v>
      </c>
      <c r="DG240" s="2" t="s">
        <v>2429</v>
      </c>
      <c r="DH240" s="2" t="s">
        <v>818</v>
      </c>
      <c r="DI240" s="2" t="s">
        <v>143</v>
      </c>
      <c r="DJ240" s="2" t="s">
        <v>132</v>
      </c>
      <c r="DK240" s="4">
        <v>13</v>
      </c>
      <c r="DL240" s="8">
        <v>351.26</v>
      </c>
      <c r="DM240" s="4"/>
      <c r="DN240" s="8"/>
      <c r="DO240" s="7"/>
      <c r="DP240" s="7"/>
      <c r="DQ240" s="2" t="s">
        <v>141</v>
      </c>
      <c r="DR240" s="2" t="s">
        <v>129</v>
      </c>
      <c r="DS240" s="2" t="s">
        <v>605</v>
      </c>
      <c r="DT240" s="2" t="s">
        <v>1157</v>
      </c>
      <c r="DU240" s="2" t="s">
        <v>143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325</v>
      </c>
      <c r="EF240" s="2" t="s">
        <v>442</v>
      </c>
      <c r="EG240" s="2" t="s">
        <v>143</v>
      </c>
      <c r="EH240" s="2" t="s">
        <v>132</v>
      </c>
      <c r="EI240" s="4">
        <v>1</v>
      </c>
      <c r="EJ240" s="8">
        <v>29.24</v>
      </c>
      <c r="EK240" s="4"/>
      <c r="EL240" s="8"/>
      <c r="EM240" s="7"/>
      <c r="EN240" s="7"/>
      <c r="EO240" s="2" t="s">
        <v>141</v>
      </c>
      <c r="EP240" s="2" t="s">
        <v>129</v>
      </c>
      <c r="EQ240" s="2" t="s">
        <v>2898</v>
      </c>
      <c r="ER240" s="2" t="s">
        <v>2899</v>
      </c>
      <c r="ES240" s="2" t="s">
        <v>143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129</v>
      </c>
      <c r="FC240" s="2" t="s">
        <v>2429</v>
      </c>
      <c r="FD240" s="2" t="s">
        <v>1085</v>
      </c>
      <c r="FE240" s="2" t="s">
        <v>143</v>
      </c>
      <c r="FF240" s="2" t="s">
        <v>132</v>
      </c>
      <c r="FG240" s="4">
        <v>1</v>
      </c>
      <c r="FH240" s="8">
        <v>25.22</v>
      </c>
      <c r="FI240" s="4"/>
      <c r="FJ240" s="8"/>
      <c r="FK240" s="7"/>
      <c r="FL240" s="7"/>
      <c r="FM240" s="2" t="s">
        <v>141</v>
      </c>
      <c r="FN240" s="2" t="s">
        <v>129</v>
      </c>
      <c r="FO240" s="2" t="s">
        <v>850</v>
      </c>
      <c r="FP240" s="2" t="s">
        <v>806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129</v>
      </c>
      <c r="GA240" s="2" t="s">
        <v>330</v>
      </c>
      <c r="GB240" s="2" t="s">
        <v>2900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176</v>
      </c>
      <c r="GM240" s="2" t="s">
        <v>328</v>
      </c>
      <c r="GN240" s="2" t="s">
        <v>1288</v>
      </c>
      <c r="GO240" s="2" t="s">
        <v>143</v>
      </c>
      <c r="GP240" s="2" t="s">
        <v>132</v>
      </c>
      <c r="GQ240" s="4">
        <v>5</v>
      </c>
      <c r="GR240" s="8">
        <v>116.75</v>
      </c>
      <c r="GS240" s="4"/>
      <c r="GT240" s="8"/>
      <c r="GU240" s="7"/>
      <c r="GV240" s="7"/>
      <c r="GW240" s="2" t="s">
        <v>141</v>
      </c>
      <c r="GX240" s="2" t="s">
        <v>129</v>
      </c>
      <c r="GY240" s="2" t="s">
        <v>332</v>
      </c>
      <c r="GZ240" s="2" t="s">
        <v>2278</v>
      </c>
      <c r="HA240" s="2" t="s">
        <v>143</v>
      </c>
      <c r="HB240" s="2" t="s">
        <v>132</v>
      </c>
      <c r="HC240" s="4">
        <v>1</v>
      </c>
      <c r="HD240" s="8">
        <v>25.22</v>
      </c>
      <c r="HE240" s="4"/>
      <c r="HF240" s="8"/>
      <c r="HG240" s="7"/>
      <c r="HH240" s="7"/>
      <c r="HI240" s="2" t="s">
        <v>141</v>
      </c>
      <c r="HJ240" s="2" t="s">
        <v>129</v>
      </c>
      <c r="HK240" s="2" t="s">
        <v>520</v>
      </c>
      <c r="HL240" s="2" t="s">
        <v>634</v>
      </c>
      <c r="HM240" s="2" t="s">
        <v>143</v>
      </c>
      <c r="HN240" s="2" t="s">
        <v>132</v>
      </c>
      <c r="HO240" s="4">
        <v>3</v>
      </c>
      <c r="HP240" s="8">
        <v>70.05</v>
      </c>
      <c r="HQ240" s="4"/>
      <c r="HR240" s="8"/>
      <c r="HS240" s="7"/>
      <c r="HT240" s="7"/>
      <c r="HU240" s="2" t="s">
        <v>141</v>
      </c>
      <c r="HV240" s="2" t="s">
        <v>129</v>
      </c>
      <c r="HW240" s="2" t="s">
        <v>335</v>
      </c>
      <c r="HX240" s="2" t="s">
        <v>1201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165</v>
      </c>
      <c r="IH240" s="2" t="s">
        <v>129</v>
      </c>
      <c r="II240" s="2" t="s">
        <v>132</v>
      </c>
      <c r="IJ240" s="2" t="s">
        <v>132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166</v>
      </c>
      <c r="IT240" s="2" t="s">
        <v>129</v>
      </c>
      <c r="IU240" s="2" t="s">
        <v>132</v>
      </c>
      <c r="IV240" s="2" t="s">
        <v>132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167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129</v>
      </c>
      <c r="JS240" s="2" t="s">
        <v>338</v>
      </c>
      <c r="JT240" s="2" t="s">
        <v>870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129</v>
      </c>
      <c r="KE240" s="2" t="s">
        <v>526</v>
      </c>
      <c r="KF240" s="2" t="s">
        <v>715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172</v>
      </c>
      <c r="KP240" s="2" t="s">
        <v>129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164</v>
      </c>
      <c r="LN240" s="2" t="s">
        <v>129</v>
      </c>
      <c r="LO240" s="2" t="s">
        <v>132</v>
      </c>
      <c r="LP240" s="2" t="s">
        <v>132</v>
      </c>
      <c r="LQ240" s="2" t="s">
        <v>143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176</v>
      </c>
      <c r="MM240" s="2" t="s">
        <v>320</v>
      </c>
      <c r="MN240" s="2" t="s">
        <v>1093</v>
      </c>
      <c r="MO240" s="2" t="s">
        <v>143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129</v>
      </c>
      <c r="MY240" s="2" t="s">
        <v>132</v>
      </c>
      <c r="MZ240" s="2" t="s">
        <v>132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172</v>
      </c>
      <c r="NJ240" s="2" t="s">
        <v>129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129</v>
      </c>
      <c r="OI240" s="2" t="s">
        <v>132</v>
      </c>
      <c r="OJ240" s="2" t="s">
        <v>132</v>
      </c>
      <c r="OK240" s="2" t="s">
        <v>143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176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165</v>
      </c>
      <c r="PF240" s="2" t="s">
        <v>129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141</v>
      </c>
      <c r="PR240" s="2" t="s">
        <v>176</v>
      </c>
      <c r="PS240" s="2" t="s">
        <v>525</v>
      </c>
      <c r="PT240" s="2" t="s">
        <v>2901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165</v>
      </c>
      <c r="QP240" s="2" t="s">
        <v>176</v>
      </c>
      <c r="QQ240" s="2" t="s">
        <v>132</v>
      </c>
      <c r="QR240" s="2" t="s">
        <v>132</v>
      </c>
      <c r="QS240" s="2" t="s">
        <v>143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143</v>
      </c>
      <c r="RF240" s="2" t="s">
        <v>178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176</v>
      </c>
      <c r="RO240" s="2" t="s">
        <v>2774</v>
      </c>
      <c r="RP240" s="2" t="s">
        <v>2902</v>
      </c>
      <c r="RQ240" s="2" t="s">
        <v>143</v>
      </c>
      <c r="RR240" s="2" t="s">
        <v>132</v>
      </c>
    </row>
    <row r="241">
      <c r="A241" s="2" t="s">
        <v>2903</v>
      </c>
      <c r="B241" s="2" t="s">
        <v>121</v>
      </c>
      <c r="C241" s="2" t="s">
        <v>2739</v>
      </c>
      <c r="D241" s="2" t="s">
        <v>123</v>
      </c>
      <c r="E241" s="2" t="s">
        <v>124</v>
      </c>
      <c r="F241" s="2" t="s">
        <v>2904</v>
      </c>
      <c r="G241" s="2" t="s">
        <v>2904</v>
      </c>
      <c r="H241" s="2" t="s">
        <v>2904</v>
      </c>
      <c r="I241" s="2" t="s">
        <v>2905</v>
      </c>
      <c r="J241" s="2" t="s">
        <v>127</v>
      </c>
      <c r="K241" s="2" t="s">
        <v>393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218</v>
      </c>
      <c r="Q241" s="2" t="s">
        <v>131</v>
      </c>
      <c r="R241" s="2" t="s">
        <v>132</v>
      </c>
      <c r="S241" s="2" t="s">
        <v>2906</v>
      </c>
      <c r="T241" s="2" t="s">
        <v>132</v>
      </c>
      <c r="U241" s="2" t="s">
        <v>395</v>
      </c>
      <c r="V241" s="2" t="s">
        <v>2187</v>
      </c>
      <c r="W241" s="2" t="s">
        <v>245</v>
      </c>
      <c r="X241" s="2" t="s">
        <v>132</v>
      </c>
      <c r="Y241" s="2" t="s">
        <v>2907</v>
      </c>
      <c r="Z241" s="4">
        <v>33</v>
      </c>
      <c r="AA241" s="4">
        <f>=ROUNDDOWN(5.5,0)</f>
      </c>
      <c r="AB241" s="5">
        <v>6</v>
      </c>
      <c r="AC241" s="2" t="s">
        <v>644</v>
      </c>
      <c r="AD241" s="4">
        <v>75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46</v>
      </c>
      <c r="AQ241" s="8">
        <v>3477.18</v>
      </c>
      <c r="AR241" s="4"/>
      <c r="AS241" s="8"/>
      <c r="AT241" s="7"/>
      <c r="AU241" s="7"/>
      <c r="AV241" s="4">
        <v>46</v>
      </c>
      <c r="AW241" s="8">
        <v>3477.18</v>
      </c>
      <c r="AX241" s="4"/>
      <c r="AY241" s="8"/>
      <c r="AZ241" s="7"/>
      <c r="BA241" s="7"/>
      <c r="BB241" s="7">
        <v>1</v>
      </c>
      <c r="BC241" s="4">
        <v>46</v>
      </c>
      <c r="BD241" s="8">
        <v>3477.18</v>
      </c>
      <c r="BE241" s="4"/>
      <c r="BF241" s="8"/>
      <c r="BG241" s="7"/>
      <c r="BH241" s="7"/>
      <c r="BI241" s="7">
        <v>1</v>
      </c>
      <c r="BJ241" s="4">
        <v>46</v>
      </c>
      <c r="BK241" s="8">
        <v>3477.18</v>
      </c>
      <c r="BL241" s="2" t="s">
        <v>2908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488</v>
      </c>
      <c r="BV241" s="2" t="s">
        <v>176</v>
      </c>
      <c r="BW241" s="2" t="s">
        <v>2909</v>
      </c>
      <c r="BX241" s="2" t="s">
        <v>2910</v>
      </c>
      <c r="BY241" s="2" t="s">
        <v>143</v>
      </c>
      <c r="BZ241" s="2" t="s">
        <v>132</v>
      </c>
      <c r="CA241" s="4">
        <v>9</v>
      </c>
      <c r="CB241" s="8">
        <v>516.15</v>
      </c>
      <c r="CC241" s="4"/>
      <c r="CD241" s="8"/>
      <c r="CE241" s="7"/>
      <c r="CF241" s="7"/>
      <c r="CG241" s="2" t="s">
        <v>141</v>
      </c>
      <c r="CH241" s="2" t="s">
        <v>129</v>
      </c>
      <c r="CI241" s="2" t="s">
        <v>790</v>
      </c>
      <c r="CJ241" s="2" t="s">
        <v>2790</v>
      </c>
      <c r="CK241" s="2" t="s">
        <v>143</v>
      </c>
      <c r="CL241" s="2" t="s">
        <v>132</v>
      </c>
      <c r="CM241" s="4">
        <v>5</v>
      </c>
      <c r="CN241" s="8">
        <v>413.25</v>
      </c>
      <c r="CO241" s="4"/>
      <c r="CP241" s="8"/>
      <c r="CQ241" s="7"/>
      <c r="CR241" s="7"/>
      <c r="CS241" s="2" t="s">
        <v>141</v>
      </c>
      <c r="CT241" s="2" t="s">
        <v>129</v>
      </c>
      <c r="CU241" s="2" t="s">
        <v>790</v>
      </c>
      <c r="CV241" s="2" t="s">
        <v>2911</v>
      </c>
      <c r="CW241" s="2" t="s">
        <v>143</v>
      </c>
      <c r="CX241" s="2" t="s">
        <v>132</v>
      </c>
      <c r="CY241" s="4">
        <v>27</v>
      </c>
      <c r="CZ241" s="8">
        <v>2170.38</v>
      </c>
      <c r="DA241" s="4"/>
      <c r="DB241" s="8"/>
      <c r="DC241" s="7"/>
      <c r="DD241" s="7"/>
      <c r="DE241" s="2" t="s">
        <v>141</v>
      </c>
      <c r="DF241" s="2" t="s">
        <v>129</v>
      </c>
      <c r="DG241" s="2" t="s">
        <v>790</v>
      </c>
      <c r="DH241" s="2" t="s">
        <v>2912</v>
      </c>
      <c r="DI241" s="2" t="s">
        <v>143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176</v>
      </c>
      <c r="DS241" s="2" t="s">
        <v>605</v>
      </c>
      <c r="DT241" s="2" t="s">
        <v>1157</v>
      </c>
      <c r="DU241" s="2" t="s">
        <v>143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1088</v>
      </c>
      <c r="EF241" s="2" t="s">
        <v>2913</v>
      </c>
      <c r="EG241" s="2" t="s">
        <v>143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129</v>
      </c>
      <c r="EQ241" s="2" t="s">
        <v>786</v>
      </c>
      <c r="ER241" s="2" t="s">
        <v>2914</v>
      </c>
      <c r="ES241" s="2" t="s">
        <v>143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141</v>
      </c>
      <c r="FB241" s="2" t="s">
        <v>129</v>
      </c>
      <c r="FC241" s="2" t="s">
        <v>790</v>
      </c>
      <c r="FD241" s="2" t="s">
        <v>2915</v>
      </c>
      <c r="FE241" s="2" t="s">
        <v>143</v>
      </c>
      <c r="FF241" s="2" t="s">
        <v>132</v>
      </c>
      <c r="FG241" s="4">
        <v>2</v>
      </c>
      <c r="FH241" s="8">
        <v>150.96</v>
      </c>
      <c r="FI241" s="4"/>
      <c r="FJ241" s="8"/>
      <c r="FK241" s="7"/>
      <c r="FL241" s="7"/>
      <c r="FM241" s="2" t="s">
        <v>141</v>
      </c>
      <c r="FN241" s="2" t="s">
        <v>129</v>
      </c>
      <c r="FO241" s="2" t="s">
        <v>1341</v>
      </c>
      <c r="FP241" s="2" t="s">
        <v>261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141</v>
      </c>
      <c r="FZ241" s="2" t="s">
        <v>129</v>
      </c>
      <c r="GA241" s="2" t="s">
        <v>1291</v>
      </c>
      <c r="GB241" s="2" t="s">
        <v>1654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176</v>
      </c>
      <c r="GM241" s="2" t="s">
        <v>1818</v>
      </c>
      <c r="GN241" s="2" t="s">
        <v>2852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141</v>
      </c>
      <c r="GX241" s="2" t="s">
        <v>129</v>
      </c>
      <c r="GY241" s="2" t="s">
        <v>332</v>
      </c>
      <c r="GZ241" s="2" t="s">
        <v>354</v>
      </c>
      <c r="HA241" s="2" t="s">
        <v>143</v>
      </c>
      <c r="HB241" s="2" t="s">
        <v>132</v>
      </c>
      <c r="HC241" s="4">
        <v>3</v>
      </c>
      <c r="HD241" s="8">
        <v>226.44</v>
      </c>
      <c r="HE241" s="4"/>
      <c r="HF241" s="8"/>
      <c r="HG241" s="7"/>
      <c r="HH241" s="7"/>
      <c r="HI241" s="2" t="s">
        <v>141</v>
      </c>
      <c r="HJ241" s="2" t="s">
        <v>129</v>
      </c>
      <c r="HK241" s="2" t="s">
        <v>2554</v>
      </c>
      <c r="HL241" s="2" t="s">
        <v>2916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129</v>
      </c>
      <c r="HW241" s="2" t="s">
        <v>297</v>
      </c>
      <c r="HX241" s="2" t="s">
        <v>1098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165</v>
      </c>
      <c r="IH241" s="2" t="s">
        <v>129</v>
      </c>
      <c r="II241" s="2" t="s">
        <v>132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141</v>
      </c>
      <c r="IT241" s="2" t="s">
        <v>176</v>
      </c>
      <c r="IU241" s="2" t="s">
        <v>2273</v>
      </c>
      <c r="IV241" s="2" t="s">
        <v>132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141</v>
      </c>
      <c r="JF241" s="2" t="s">
        <v>129</v>
      </c>
      <c r="JG241" s="2" t="s">
        <v>167</v>
      </c>
      <c r="JH241" s="2" t="s">
        <v>132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1142</v>
      </c>
      <c r="JT241" s="2" t="s">
        <v>454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129</v>
      </c>
      <c r="KE241" s="2" t="s">
        <v>810</v>
      </c>
      <c r="KF241" s="2" t="s">
        <v>904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172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164</v>
      </c>
      <c r="LN241" s="2" t="s">
        <v>129</v>
      </c>
      <c r="LO241" s="2" t="s">
        <v>132</v>
      </c>
      <c r="LP241" s="2" t="s">
        <v>132</v>
      </c>
      <c r="LQ241" s="2" t="s">
        <v>143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173</v>
      </c>
      <c r="MM241" s="2" t="s">
        <v>813</v>
      </c>
      <c r="MN241" s="2" t="s">
        <v>1647</v>
      </c>
      <c r="MO241" s="2" t="s">
        <v>143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172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129</v>
      </c>
      <c r="OI241" s="2" t="s">
        <v>132</v>
      </c>
      <c r="OJ241" s="2" t="s">
        <v>132</v>
      </c>
      <c r="OK241" s="2" t="s">
        <v>143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176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165</v>
      </c>
      <c r="PF241" s="2" t="s">
        <v>129</v>
      </c>
      <c r="PG241" s="2" t="s">
        <v>132</v>
      </c>
      <c r="PH241" s="2" t="s">
        <v>132</v>
      </c>
      <c r="PI241" s="2" t="s">
        <v>143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141</v>
      </c>
      <c r="PR241" s="2" t="s">
        <v>176</v>
      </c>
      <c r="PS241" s="2" t="s">
        <v>525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165</v>
      </c>
      <c r="QP241" s="2" t="s">
        <v>176</v>
      </c>
      <c r="QQ241" s="2" t="s">
        <v>132</v>
      </c>
      <c r="QR241" s="2" t="s">
        <v>132</v>
      </c>
      <c r="QS241" s="2" t="s">
        <v>143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176</v>
      </c>
      <c r="RO241" s="2" t="s">
        <v>2917</v>
      </c>
      <c r="RP241" s="2" t="s">
        <v>1476</v>
      </c>
      <c r="RQ241" s="2" t="s">
        <v>143</v>
      </c>
      <c r="RR241" s="2" t="s">
        <v>132</v>
      </c>
    </row>
    <row r="242">
      <c r="A242" s="2" t="s">
        <v>2918</v>
      </c>
      <c r="B242" s="2" t="s">
        <v>121</v>
      </c>
      <c r="C242" s="2" t="s">
        <v>2739</v>
      </c>
      <c r="D242" s="2" t="s">
        <v>123</v>
      </c>
      <c r="E242" s="2" t="s">
        <v>124</v>
      </c>
      <c r="F242" s="2" t="s">
        <v>2919</v>
      </c>
      <c r="G242" s="2" t="s">
        <v>2919</v>
      </c>
      <c r="H242" s="2" t="s">
        <v>2919</v>
      </c>
      <c r="I242" s="2" t="s">
        <v>2920</v>
      </c>
      <c r="J242" s="2" t="s">
        <v>127</v>
      </c>
      <c r="K242" s="2" t="s">
        <v>711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921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395</v>
      </c>
      <c r="V242" s="2" t="s">
        <v>846</v>
      </c>
      <c r="W242" s="2" t="s">
        <v>245</v>
      </c>
      <c r="X242" s="2" t="s">
        <v>2834</v>
      </c>
      <c r="Y242" s="2" t="s">
        <v>1952</v>
      </c>
      <c r="Z242" s="4">
        <v>38</v>
      </c>
      <c r="AA242" s="4">
        <f>=ROUNDDOWN(19,0)</f>
      </c>
      <c r="AB242" s="5">
        <v>2</v>
      </c>
      <c r="AC242" s="2" t="s">
        <v>764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28</v>
      </c>
      <c r="AQ242" s="8">
        <v>1586.38</v>
      </c>
      <c r="AR242" s="4"/>
      <c r="AS242" s="8"/>
      <c r="AT242" s="7"/>
      <c r="AU242" s="7"/>
      <c r="AV242" s="4">
        <v>28</v>
      </c>
      <c r="AW242" s="8">
        <v>1586.38</v>
      </c>
      <c r="AX242" s="4"/>
      <c r="AY242" s="8"/>
      <c r="AZ242" s="7"/>
      <c r="BA242" s="7"/>
      <c r="BB242" s="7">
        <v>1</v>
      </c>
      <c r="BC242" s="4">
        <v>28</v>
      </c>
      <c r="BD242" s="8">
        <v>1586.38</v>
      </c>
      <c r="BE242" s="4"/>
      <c r="BF242" s="8"/>
      <c r="BG242" s="7"/>
      <c r="BH242" s="7"/>
      <c r="BI242" s="7">
        <v>1</v>
      </c>
      <c r="BJ242" s="4">
        <v>28</v>
      </c>
      <c r="BK242" s="8">
        <v>1586.38</v>
      </c>
      <c r="BL242" s="2" t="s">
        <v>1953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129</v>
      </c>
      <c r="BW242" s="2" t="s">
        <v>132</v>
      </c>
      <c r="BX242" s="2" t="s">
        <v>132</v>
      </c>
      <c r="BY242" s="2" t="s">
        <v>143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953</v>
      </c>
      <c r="CJ242" s="2" t="s">
        <v>132</v>
      </c>
      <c r="CK242" s="2" t="s">
        <v>143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141</v>
      </c>
      <c r="CT242" s="2" t="s">
        <v>129</v>
      </c>
      <c r="CU242" s="2" t="s">
        <v>168</v>
      </c>
      <c r="CV242" s="2" t="s">
        <v>132</v>
      </c>
      <c r="CW242" s="2" t="s">
        <v>143</v>
      </c>
      <c r="CX242" s="2" t="s">
        <v>132</v>
      </c>
      <c r="CY242" s="4">
        <v>21</v>
      </c>
      <c r="CZ242" s="8">
        <v>1182.13</v>
      </c>
      <c r="DA242" s="4"/>
      <c r="DB242" s="8"/>
      <c r="DC242" s="7"/>
      <c r="DD242" s="7"/>
      <c r="DE242" s="2" t="s">
        <v>141</v>
      </c>
      <c r="DF242" s="2" t="s">
        <v>129</v>
      </c>
      <c r="DG242" s="2" t="s">
        <v>449</v>
      </c>
      <c r="DH242" s="2" t="s">
        <v>953</v>
      </c>
      <c r="DI242" s="2" t="s">
        <v>143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166</v>
      </c>
      <c r="DR242" s="2" t="s">
        <v>129</v>
      </c>
      <c r="DS242" s="2" t="s">
        <v>132</v>
      </c>
      <c r="DT242" s="2" t="s">
        <v>132</v>
      </c>
      <c r="DU242" s="2" t="s">
        <v>143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129</v>
      </c>
      <c r="EE242" s="2" t="s">
        <v>926</v>
      </c>
      <c r="EF242" s="2" t="s">
        <v>132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853</v>
      </c>
      <c r="ER242" s="2" t="s">
        <v>132</v>
      </c>
      <c r="ES242" s="2" t="s">
        <v>143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141</v>
      </c>
      <c r="FB242" s="2" t="s">
        <v>129</v>
      </c>
      <c r="FC242" s="2" t="s">
        <v>449</v>
      </c>
      <c r="FD242" s="2" t="s">
        <v>132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164</v>
      </c>
      <c r="FN242" s="2" t="s">
        <v>129</v>
      </c>
      <c r="FO242" s="2" t="s">
        <v>132</v>
      </c>
      <c r="FP242" s="2" t="s">
        <v>132</v>
      </c>
      <c r="FQ242" s="2" t="s">
        <v>143</v>
      </c>
      <c r="FR242" s="2" t="s">
        <v>132</v>
      </c>
      <c r="FS242" s="4">
        <v>7</v>
      </c>
      <c r="FT242" s="8">
        <v>404.25</v>
      </c>
      <c r="FU242" s="4"/>
      <c r="FV242" s="8"/>
      <c r="FW242" s="7"/>
      <c r="FX242" s="7"/>
      <c r="FY242" s="2" t="s">
        <v>141</v>
      </c>
      <c r="FZ242" s="2" t="s">
        <v>129</v>
      </c>
      <c r="GA242" s="2" t="s">
        <v>954</v>
      </c>
      <c r="GB242" s="2" t="s">
        <v>405</v>
      </c>
      <c r="GC242" s="2" t="s">
        <v>143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164</v>
      </c>
      <c r="GL242" s="2" t="s">
        <v>129</v>
      </c>
      <c r="GM242" s="2" t="s">
        <v>132</v>
      </c>
      <c r="GN242" s="2" t="s">
        <v>132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172</v>
      </c>
      <c r="GX242" s="2" t="s">
        <v>129</v>
      </c>
      <c r="GY242" s="2" t="s">
        <v>132</v>
      </c>
      <c r="GZ242" s="2" t="s">
        <v>132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141</v>
      </c>
      <c r="HJ242" s="2" t="s">
        <v>129</v>
      </c>
      <c r="HK242" s="2" t="s">
        <v>1431</v>
      </c>
      <c r="HL242" s="2" t="s">
        <v>132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129</v>
      </c>
      <c r="HW242" s="2" t="s">
        <v>132</v>
      </c>
      <c r="HX242" s="2" t="s">
        <v>132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165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166</v>
      </c>
      <c r="IT242" s="2" t="s">
        <v>129</v>
      </c>
      <c r="IU242" s="2" t="s">
        <v>132</v>
      </c>
      <c r="IV242" s="2" t="s">
        <v>132</v>
      </c>
      <c r="IW242" s="2" t="s">
        <v>143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141</v>
      </c>
      <c r="JF242" s="2" t="s">
        <v>129</v>
      </c>
      <c r="JG242" s="2" t="s">
        <v>167</v>
      </c>
      <c r="JH242" s="2" t="s">
        <v>132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165</v>
      </c>
      <c r="JR242" s="2" t="s">
        <v>129</v>
      </c>
      <c r="JS242" s="2" t="s">
        <v>132</v>
      </c>
      <c r="JT242" s="2" t="s">
        <v>132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175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172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172</v>
      </c>
      <c r="LB242" s="2" t="s">
        <v>129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172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172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172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129</v>
      </c>
      <c r="OI242" s="2" t="s">
        <v>132</v>
      </c>
      <c r="OJ242" s="2" t="s">
        <v>132</v>
      </c>
      <c r="OK242" s="2" t="s">
        <v>143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165</v>
      </c>
      <c r="PF242" s="2" t="s">
        <v>129</v>
      </c>
      <c r="PG242" s="2" t="s">
        <v>132</v>
      </c>
      <c r="PH242" s="2" t="s">
        <v>132</v>
      </c>
      <c r="PI242" s="2" t="s">
        <v>143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172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172</v>
      </c>
      <c r="QD242" s="2" t="s">
        <v>129</v>
      </c>
      <c r="QE242" s="2" t="s">
        <v>132</v>
      </c>
      <c r="QF242" s="2" t="s">
        <v>132</v>
      </c>
      <c r="QG242" s="2" t="s">
        <v>143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172</v>
      </c>
      <c r="RN242" s="2" t="s">
        <v>129</v>
      </c>
      <c r="RO242" s="2" t="s">
        <v>132</v>
      </c>
      <c r="RP242" s="2" t="s">
        <v>132</v>
      </c>
      <c r="RQ242" s="2" t="s">
        <v>143</v>
      </c>
      <c r="RR242" s="2" t="s">
        <v>132</v>
      </c>
    </row>
    <row r="243">
      <c r="A243" s="2" t="s">
        <v>2921</v>
      </c>
      <c r="B243" s="2" t="s">
        <v>121</v>
      </c>
      <c r="C243" s="2" t="s">
        <v>2739</v>
      </c>
      <c r="D243" s="2" t="s">
        <v>123</v>
      </c>
      <c r="E243" s="2" t="s">
        <v>124</v>
      </c>
      <c r="F243" s="2" t="s">
        <v>2922</v>
      </c>
      <c r="G243" s="2" t="s">
        <v>2922</v>
      </c>
      <c r="H243" s="2" t="s">
        <v>2922</v>
      </c>
      <c r="I243" s="2" t="s">
        <v>2923</v>
      </c>
      <c r="J243" s="2" t="s">
        <v>127</v>
      </c>
      <c r="K243" s="2" t="s">
        <v>2778</v>
      </c>
      <c r="L243" s="3">
        <v>35.58</v>
      </c>
      <c r="M243" s="3">
        <v>37.36</v>
      </c>
      <c r="N243" s="3">
        <v>76.49</v>
      </c>
      <c r="O243" s="2" t="s">
        <v>129</v>
      </c>
      <c r="P243" s="2" t="s">
        <v>621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395</v>
      </c>
      <c r="V243" s="2" t="s">
        <v>2187</v>
      </c>
      <c r="W243" s="2" t="s">
        <v>2743</v>
      </c>
      <c r="X243" s="2" t="s">
        <v>132</v>
      </c>
      <c r="Y243" s="2" t="s">
        <v>1681</v>
      </c>
      <c r="Z243" s="4">
        <v>8</v>
      </c>
      <c r="AA243" s="4">
        <f>=ROUNDDOWN(2,0)</f>
      </c>
      <c r="AB243" s="5">
        <v>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29</v>
      </c>
      <c r="AQ243" s="8">
        <v>788.23</v>
      </c>
      <c r="AR243" s="4"/>
      <c r="AS243" s="8"/>
      <c r="AT243" s="7"/>
      <c r="AU243" s="7"/>
      <c r="AV243" s="4">
        <v>29</v>
      </c>
      <c r="AW243" s="8">
        <v>788.23</v>
      </c>
      <c r="AX243" s="4"/>
      <c r="AY243" s="8"/>
      <c r="AZ243" s="7"/>
      <c r="BA243" s="7"/>
      <c r="BB243" s="7">
        <v>1</v>
      </c>
      <c r="BC243" s="4">
        <v>29</v>
      </c>
      <c r="BD243" s="8">
        <v>788.23</v>
      </c>
      <c r="BE243" s="4"/>
      <c r="BF243" s="8"/>
      <c r="BG243" s="7"/>
      <c r="BH243" s="7"/>
      <c r="BI243" s="7">
        <v>1</v>
      </c>
      <c r="BJ243" s="4">
        <v>29</v>
      </c>
      <c r="BK243" s="8">
        <v>788.23</v>
      </c>
      <c r="BL243" s="2" t="s">
        <v>2924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488</v>
      </c>
      <c r="BV243" s="2" t="s">
        <v>176</v>
      </c>
      <c r="BW243" s="2" t="s">
        <v>132</v>
      </c>
      <c r="BX243" s="2" t="s">
        <v>2925</v>
      </c>
      <c r="BY243" s="2" t="s">
        <v>143</v>
      </c>
      <c r="BZ243" s="2" t="s">
        <v>132</v>
      </c>
      <c r="CA243" s="4">
        <v>12</v>
      </c>
      <c r="CB243" s="8">
        <v>197.16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1292</v>
      </c>
      <c r="CJ243" s="2" t="s">
        <v>2753</v>
      </c>
      <c r="CK243" s="2" t="s">
        <v>143</v>
      </c>
      <c r="CL243" s="2" t="s">
        <v>132</v>
      </c>
      <c r="CM243" s="4">
        <v>4</v>
      </c>
      <c r="CN243" s="8">
        <v>176.6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2926</v>
      </c>
      <c r="CV243" s="2" t="s">
        <v>2927</v>
      </c>
      <c r="CW243" s="2" t="s">
        <v>143</v>
      </c>
      <c r="CX243" s="2" t="s">
        <v>132</v>
      </c>
      <c r="CY243" s="4">
        <v>3</v>
      </c>
      <c r="CZ243" s="8">
        <v>121.02</v>
      </c>
      <c r="DA243" s="4"/>
      <c r="DB243" s="8"/>
      <c r="DC243" s="7"/>
      <c r="DD243" s="7"/>
      <c r="DE243" s="2" t="s">
        <v>141</v>
      </c>
      <c r="DF243" s="2" t="s">
        <v>129</v>
      </c>
      <c r="DG243" s="2" t="s">
        <v>1907</v>
      </c>
      <c r="DH243" s="2" t="s">
        <v>2928</v>
      </c>
      <c r="DI243" s="2" t="s">
        <v>143</v>
      </c>
      <c r="DJ243" s="2" t="s">
        <v>132</v>
      </c>
      <c r="DK243" s="4">
        <v>6</v>
      </c>
      <c r="DL243" s="8">
        <v>117.72</v>
      </c>
      <c r="DM243" s="4"/>
      <c r="DN243" s="8"/>
      <c r="DO243" s="7"/>
      <c r="DP243" s="7"/>
      <c r="DQ243" s="2" t="s">
        <v>141</v>
      </c>
      <c r="DR243" s="2" t="s">
        <v>129</v>
      </c>
      <c r="DS243" s="2" t="s">
        <v>605</v>
      </c>
      <c r="DT243" s="2" t="s">
        <v>493</v>
      </c>
      <c r="DU243" s="2" t="s">
        <v>143</v>
      </c>
      <c r="DV243" s="2" t="s">
        <v>132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141</v>
      </c>
      <c r="ED243" s="2" t="s">
        <v>129</v>
      </c>
      <c r="EE243" s="2" t="s">
        <v>325</v>
      </c>
      <c r="EF243" s="2" t="s">
        <v>2577</v>
      </c>
      <c r="EG243" s="2" t="s">
        <v>143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129</v>
      </c>
      <c r="EQ243" s="2" t="s">
        <v>1717</v>
      </c>
      <c r="ER243" s="2" t="s">
        <v>2929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129</v>
      </c>
      <c r="FC243" s="2" t="s">
        <v>1907</v>
      </c>
      <c r="FD243" s="2" t="s">
        <v>2928</v>
      </c>
      <c r="FE243" s="2" t="s">
        <v>143</v>
      </c>
      <c r="FF243" s="2" t="s">
        <v>132</v>
      </c>
      <c r="FG243" s="4">
        <v>1</v>
      </c>
      <c r="FH243" s="8">
        <v>40.35</v>
      </c>
      <c r="FI243" s="4"/>
      <c r="FJ243" s="8"/>
      <c r="FK243" s="7"/>
      <c r="FL243" s="7"/>
      <c r="FM243" s="2" t="s">
        <v>141</v>
      </c>
      <c r="FN243" s="2" t="s">
        <v>129</v>
      </c>
      <c r="FO243" s="2" t="s">
        <v>2930</v>
      </c>
      <c r="FP243" s="2" t="s">
        <v>685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141</v>
      </c>
      <c r="FZ243" s="2" t="s">
        <v>129</v>
      </c>
      <c r="GA243" s="2" t="s">
        <v>1095</v>
      </c>
      <c r="GB243" s="2" t="s">
        <v>1405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176</v>
      </c>
      <c r="GM243" s="2" t="s">
        <v>2477</v>
      </c>
      <c r="GN243" s="2" t="s">
        <v>1069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141</v>
      </c>
      <c r="GX243" s="2" t="s">
        <v>129</v>
      </c>
      <c r="GY243" s="2" t="s">
        <v>251</v>
      </c>
      <c r="GZ243" s="2" t="s">
        <v>158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141</v>
      </c>
      <c r="HJ243" s="2" t="s">
        <v>129</v>
      </c>
      <c r="HK243" s="2" t="s">
        <v>520</v>
      </c>
      <c r="HL243" s="2" t="s">
        <v>2245</v>
      </c>
      <c r="HM243" s="2" t="s">
        <v>143</v>
      </c>
      <c r="HN243" s="2" t="s">
        <v>132</v>
      </c>
      <c r="HO243" s="4">
        <v>1</v>
      </c>
      <c r="HP243" s="8">
        <v>37.36</v>
      </c>
      <c r="HQ243" s="4"/>
      <c r="HR243" s="8"/>
      <c r="HS243" s="7"/>
      <c r="HT243" s="7"/>
      <c r="HU243" s="2" t="s">
        <v>141</v>
      </c>
      <c r="HV243" s="2" t="s">
        <v>129</v>
      </c>
      <c r="HW243" s="2" t="s">
        <v>335</v>
      </c>
      <c r="HX243" s="2" t="s">
        <v>298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165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141</v>
      </c>
      <c r="IT243" s="2" t="s">
        <v>129</v>
      </c>
      <c r="IU243" s="2" t="s">
        <v>1159</v>
      </c>
      <c r="IV243" s="2" t="s">
        <v>2446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141</v>
      </c>
      <c r="JF243" s="2" t="s">
        <v>129</v>
      </c>
      <c r="JG243" s="2" t="s">
        <v>167</v>
      </c>
      <c r="JH243" s="2" t="s">
        <v>132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1001</v>
      </c>
      <c r="JT243" s="2" t="s">
        <v>2441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141</v>
      </c>
      <c r="KD243" s="2" t="s">
        <v>129</v>
      </c>
      <c r="KE243" s="2" t="s">
        <v>236</v>
      </c>
      <c r="KF243" s="2" t="s">
        <v>232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172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141</v>
      </c>
      <c r="ML243" s="2" t="s">
        <v>173</v>
      </c>
      <c r="MM243" s="2" t="s">
        <v>2931</v>
      </c>
      <c r="MN243" s="2" t="s">
        <v>1325</v>
      </c>
      <c r="MO243" s="2" t="s">
        <v>143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172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143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176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165</v>
      </c>
      <c r="PF243" s="2" t="s">
        <v>129</v>
      </c>
      <c r="PG243" s="2" t="s">
        <v>132</v>
      </c>
      <c r="PH243" s="2" t="s">
        <v>132</v>
      </c>
      <c r="PI243" s="2" t="s">
        <v>143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141</v>
      </c>
      <c r="PR243" s="2" t="s">
        <v>176</v>
      </c>
      <c r="PS243" s="2" t="s">
        <v>177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165</v>
      </c>
      <c r="QP243" s="2" t="s">
        <v>176</v>
      </c>
      <c r="QQ243" s="2" t="s">
        <v>132</v>
      </c>
      <c r="QR243" s="2" t="s">
        <v>132</v>
      </c>
      <c r="QS243" s="2" t="s">
        <v>143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178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176</v>
      </c>
      <c r="RO243" s="2" t="s">
        <v>2774</v>
      </c>
      <c r="RP243" s="2" t="s">
        <v>221</v>
      </c>
      <c r="RQ243" s="2" t="s">
        <v>143</v>
      </c>
      <c r="RR243" s="2" t="s">
        <v>132</v>
      </c>
    </row>
    <row r="244">
      <c r="A244" s="2" t="s">
        <v>2932</v>
      </c>
      <c r="B244" s="2" t="s">
        <v>121</v>
      </c>
      <c r="C244" s="2" t="s">
        <v>2739</v>
      </c>
      <c r="D244" s="2" t="s">
        <v>123</v>
      </c>
      <c r="E244" s="2" t="s">
        <v>124</v>
      </c>
      <c r="F244" s="2" t="s">
        <v>2933</v>
      </c>
      <c r="G244" s="2" t="s">
        <v>2933</v>
      </c>
      <c r="H244" s="2" t="s">
        <v>2933</v>
      </c>
      <c r="I244" s="2" t="s">
        <v>2934</v>
      </c>
      <c r="J244" s="2" t="s">
        <v>127</v>
      </c>
      <c r="K244" s="2" t="s">
        <v>393</v>
      </c>
      <c r="L244" s="3">
        <v>37.19</v>
      </c>
      <c r="M244" s="3">
        <v>39.05</v>
      </c>
      <c r="N244" s="3">
        <v>78.19</v>
      </c>
      <c r="O244" s="2" t="s">
        <v>129</v>
      </c>
      <c r="P244" s="2" t="s">
        <v>683</v>
      </c>
      <c r="Q244" s="2" t="s">
        <v>131</v>
      </c>
      <c r="R244" s="2" t="s">
        <v>132</v>
      </c>
      <c r="S244" s="2" t="s">
        <v>2935</v>
      </c>
      <c r="T244" s="2" t="s">
        <v>132</v>
      </c>
      <c r="U244" s="2" t="s">
        <v>395</v>
      </c>
      <c r="V244" s="2" t="s">
        <v>2187</v>
      </c>
      <c r="W244" s="2" t="s">
        <v>2743</v>
      </c>
      <c r="X244" s="2" t="s">
        <v>132</v>
      </c>
      <c r="Y244" s="2" t="s">
        <v>316</v>
      </c>
      <c r="Z244" s="4">
        <v>127</v>
      </c>
      <c r="AA244" s="4">
        <f>=ROUNDDOWN(45.3571428571429,0)</f>
      </c>
      <c r="AB244" s="5">
        <v>2.8</v>
      </c>
      <c r="AC244" s="2" t="s">
        <v>132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17</v>
      </c>
      <c r="AQ244" s="8">
        <v>785.08</v>
      </c>
      <c r="AR244" s="4"/>
      <c r="AS244" s="8"/>
      <c r="AT244" s="7"/>
      <c r="AU244" s="7"/>
      <c r="AV244" s="4">
        <v>17</v>
      </c>
      <c r="AW244" s="8">
        <v>785.08</v>
      </c>
      <c r="AX244" s="4"/>
      <c r="AY244" s="8"/>
      <c r="AZ244" s="7"/>
      <c r="BA244" s="7"/>
      <c r="BB244" s="7">
        <v>1</v>
      </c>
      <c r="BC244" s="4">
        <v>17</v>
      </c>
      <c r="BD244" s="8">
        <v>785.08</v>
      </c>
      <c r="BE244" s="4"/>
      <c r="BF244" s="8"/>
      <c r="BG244" s="7"/>
      <c r="BH244" s="7"/>
      <c r="BI244" s="7">
        <v>1</v>
      </c>
      <c r="BJ244" s="4">
        <v>17</v>
      </c>
      <c r="BK244" s="8">
        <v>785.08</v>
      </c>
      <c r="BL244" s="2" t="s">
        <v>2936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534</v>
      </c>
      <c r="BV244" s="2" t="s">
        <v>176</v>
      </c>
      <c r="BW244" s="2" t="s">
        <v>132</v>
      </c>
      <c r="BX244" s="2" t="s">
        <v>2937</v>
      </c>
      <c r="BY244" s="2" t="s">
        <v>143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141</v>
      </c>
      <c r="CH244" s="2" t="s">
        <v>129</v>
      </c>
      <c r="CI244" s="2" t="s">
        <v>319</v>
      </c>
      <c r="CJ244" s="2" t="s">
        <v>1397</v>
      </c>
      <c r="CK244" s="2" t="s">
        <v>143</v>
      </c>
      <c r="CL244" s="2" t="s">
        <v>132</v>
      </c>
      <c r="CM244" s="4">
        <v>3</v>
      </c>
      <c r="CN244" s="8">
        <v>152.31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319</v>
      </c>
      <c r="CV244" s="2" t="s">
        <v>1566</v>
      </c>
      <c r="CW244" s="2" t="s">
        <v>143</v>
      </c>
      <c r="CX244" s="2" t="s">
        <v>132</v>
      </c>
      <c r="CY244" s="4">
        <v>2</v>
      </c>
      <c r="CZ244" s="8">
        <v>96.95</v>
      </c>
      <c r="DA244" s="4"/>
      <c r="DB244" s="8"/>
      <c r="DC244" s="7"/>
      <c r="DD244" s="7"/>
      <c r="DE244" s="2" t="s">
        <v>141</v>
      </c>
      <c r="DF244" s="2" t="s">
        <v>129</v>
      </c>
      <c r="DG244" s="2" t="s">
        <v>2429</v>
      </c>
      <c r="DH244" s="2" t="s">
        <v>323</v>
      </c>
      <c r="DI244" s="2" t="s">
        <v>143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141</v>
      </c>
      <c r="DR244" s="2" t="s">
        <v>129</v>
      </c>
      <c r="DS244" s="2" t="s">
        <v>605</v>
      </c>
      <c r="DT244" s="2" t="s">
        <v>2938</v>
      </c>
      <c r="DU244" s="2" t="s">
        <v>143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325</v>
      </c>
      <c r="EF244" s="2" t="s">
        <v>493</v>
      </c>
      <c r="EG244" s="2" t="s">
        <v>143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141</v>
      </c>
      <c r="EP244" s="2" t="s">
        <v>129</v>
      </c>
      <c r="EQ244" s="2" t="s">
        <v>2859</v>
      </c>
      <c r="ER244" s="2" t="s">
        <v>1184</v>
      </c>
      <c r="ES244" s="2" t="s">
        <v>143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141</v>
      </c>
      <c r="FB244" s="2" t="s">
        <v>129</v>
      </c>
      <c r="FC244" s="2" t="s">
        <v>2429</v>
      </c>
      <c r="FD244" s="2" t="s">
        <v>573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141</v>
      </c>
      <c r="FN244" s="2" t="s">
        <v>129</v>
      </c>
      <c r="FO244" s="2" t="s">
        <v>850</v>
      </c>
      <c r="FP244" s="2" t="s">
        <v>1000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141</v>
      </c>
      <c r="FZ244" s="2" t="s">
        <v>129</v>
      </c>
      <c r="GA244" s="2" t="s">
        <v>566</v>
      </c>
      <c r="GB244" s="2" t="s">
        <v>1845</v>
      </c>
      <c r="GC244" s="2" t="s">
        <v>143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176</v>
      </c>
      <c r="GM244" s="2" t="s">
        <v>328</v>
      </c>
      <c r="GN244" s="2" t="s">
        <v>2939</v>
      </c>
      <c r="GO244" s="2" t="s">
        <v>143</v>
      </c>
      <c r="GP244" s="2" t="s">
        <v>132</v>
      </c>
      <c r="GQ244" s="4">
        <v>2</v>
      </c>
      <c r="GR244" s="8">
        <v>78.1</v>
      </c>
      <c r="GS244" s="4"/>
      <c r="GT244" s="8"/>
      <c r="GU244" s="7"/>
      <c r="GV244" s="7"/>
      <c r="GW244" s="2" t="s">
        <v>141</v>
      </c>
      <c r="GX244" s="2" t="s">
        <v>129</v>
      </c>
      <c r="GY244" s="2" t="s">
        <v>332</v>
      </c>
      <c r="GZ244" s="2" t="s">
        <v>2058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141</v>
      </c>
      <c r="HJ244" s="2" t="s">
        <v>129</v>
      </c>
      <c r="HK244" s="2" t="s">
        <v>520</v>
      </c>
      <c r="HL244" s="2" t="s">
        <v>828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335</v>
      </c>
      <c r="HX244" s="2" t="s">
        <v>2055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165</v>
      </c>
      <c r="IH244" s="2" t="s">
        <v>129</v>
      </c>
      <c r="II244" s="2" t="s">
        <v>132</v>
      </c>
      <c r="IJ244" s="2" t="s">
        <v>132</v>
      </c>
      <c r="IK244" s="2" t="s">
        <v>143</v>
      </c>
      <c r="IL244" s="2" t="s">
        <v>132</v>
      </c>
      <c r="IM244" s="4">
        <v>9</v>
      </c>
      <c r="IN244" s="8">
        <v>379.53</v>
      </c>
      <c r="IO244" s="4"/>
      <c r="IP244" s="8"/>
      <c r="IQ244" s="7"/>
      <c r="IR244" s="7"/>
      <c r="IS244" s="2" t="s">
        <v>141</v>
      </c>
      <c r="IT244" s="2" t="s">
        <v>129</v>
      </c>
      <c r="IU244" s="2" t="s">
        <v>2273</v>
      </c>
      <c r="IV244" s="2" t="s">
        <v>1297</v>
      </c>
      <c r="IW244" s="2" t="s">
        <v>143</v>
      </c>
      <c r="IX244" s="2" t="s">
        <v>132</v>
      </c>
      <c r="IY244" s="4">
        <v>1</v>
      </c>
      <c r="IZ244" s="8">
        <v>78.19</v>
      </c>
      <c r="JA244" s="4"/>
      <c r="JB244" s="8"/>
      <c r="JC244" s="7"/>
      <c r="JD244" s="7"/>
      <c r="JE244" s="2" t="s">
        <v>141</v>
      </c>
      <c r="JF244" s="2" t="s">
        <v>129</v>
      </c>
      <c r="JG244" s="2" t="s">
        <v>167</v>
      </c>
      <c r="JH244" s="2" t="s">
        <v>271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338</v>
      </c>
      <c r="JT244" s="2" t="s">
        <v>1331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141</v>
      </c>
      <c r="KD244" s="2" t="s">
        <v>129</v>
      </c>
      <c r="KE244" s="2" t="s">
        <v>236</v>
      </c>
      <c r="KF244" s="2" t="s">
        <v>2139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172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141</v>
      </c>
      <c r="ML244" s="2" t="s">
        <v>173</v>
      </c>
      <c r="MM244" s="2" t="s">
        <v>320</v>
      </c>
      <c r="MN244" s="2" t="s">
        <v>2316</v>
      </c>
      <c r="MO244" s="2" t="s">
        <v>143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129</v>
      </c>
      <c r="MY244" s="2" t="s">
        <v>132</v>
      </c>
      <c r="MZ244" s="2" t="s">
        <v>132</v>
      </c>
      <c r="NA244" s="2" t="s">
        <v>143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172</v>
      </c>
      <c r="NJ244" s="2" t="s">
        <v>129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172</v>
      </c>
      <c r="OH244" s="2" t="s">
        <v>129</v>
      </c>
      <c r="OI244" s="2" t="s">
        <v>132</v>
      </c>
      <c r="OJ244" s="2" t="s">
        <v>132</v>
      </c>
      <c r="OK244" s="2" t="s">
        <v>143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176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165</v>
      </c>
      <c r="PF244" s="2" t="s">
        <v>129</v>
      </c>
      <c r="PG244" s="2" t="s">
        <v>132</v>
      </c>
      <c r="PH244" s="2" t="s">
        <v>132</v>
      </c>
      <c r="PI244" s="2" t="s">
        <v>143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141</v>
      </c>
      <c r="PR244" s="2" t="s">
        <v>176</v>
      </c>
      <c r="PS244" s="2" t="s">
        <v>525</v>
      </c>
      <c r="PT244" s="2" t="s">
        <v>665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165</v>
      </c>
      <c r="QP244" s="2" t="s">
        <v>176</v>
      </c>
      <c r="QQ244" s="2" t="s">
        <v>132</v>
      </c>
      <c r="QR244" s="2" t="s">
        <v>132</v>
      </c>
      <c r="QS244" s="2" t="s">
        <v>143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172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178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176</v>
      </c>
      <c r="RO244" s="2" t="s">
        <v>2774</v>
      </c>
      <c r="RP244" s="2" t="s">
        <v>146</v>
      </c>
      <c r="RQ244" s="2" t="s">
        <v>143</v>
      </c>
      <c r="RR244" s="2" t="s">
        <v>132</v>
      </c>
    </row>
    <row r="245">
      <c r="A245" s="2" t="s">
        <v>2940</v>
      </c>
      <c r="B245" s="2" t="s">
        <v>121</v>
      </c>
      <c r="C245" s="2" t="s">
        <v>2739</v>
      </c>
      <c r="D245" s="2" t="s">
        <v>123</v>
      </c>
      <c r="E245" s="2" t="s">
        <v>883</v>
      </c>
      <c r="F245" s="2" t="s">
        <v>2941</v>
      </c>
      <c r="G245" s="2" t="s">
        <v>2941</v>
      </c>
      <c r="H245" s="2" t="s">
        <v>2941</v>
      </c>
      <c r="I245" s="2" t="s">
        <v>2942</v>
      </c>
      <c r="J245" s="2" t="s">
        <v>127</v>
      </c>
      <c r="K245" s="2" t="s">
        <v>711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347</v>
      </c>
      <c r="Q245" s="2" t="s">
        <v>131</v>
      </c>
      <c r="R245" s="2" t="s">
        <v>132</v>
      </c>
      <c r="S245" s="2" t="s">
        <v>2943</v>
      </c>
      <c r="T245" s="2" t="s">
        <v>132</v>
      </c>
      <c r="U245" s="2" t="s">
        <v>395</v>
      </c>
      <c r="V245" s="2" t="s">
        <v>434</v>
      </c>
      <c r="W245" s="2" t="s">
        <v>2780</v>
      </c>
      <c r="X245" s="2" t="s">
        <v>132</v>
      </c>
      <c r="Y245" s="2" t="s">
        <v>263</v>
      </c>
      <c r="Z245" s="4">
        <v>75</v>
      </c>
      <c r="AA245" s="4">
        <f>=ROUNDDOWN(12.5,0)</f>
      </c>
      <c r="AB245" s="5">
        <v>6</v>
      </c>
      <c r="AC245" s="2" t="s">
        <v>248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47</v>
      </c>
      <c r="AQ245" s="8">
        <v>3061.12</v>
      </c>
      <c r="AR245" s="4"/>
      <c r="AS245" s="8"/>
      <c r="AT245" s="7"/>
      <c r="AU245" s="7"/>
      <c r="AV245" s="4">
        <v>47</v>
      </c>
      <c r="AW245" s="8">
        <v>3061.12</v>
      </c>
      <c r="AX245" s="4"/>
      <c r="AY245" s="8"/>
      <c r="AZ245" s="7"/>
      <c r="BA245" s="7"/>
      <c r="BB245" s="7">
        <v>1</v>
      </c>
      <c r="BC245" s="4">
        <v>47</v>
      </c>
      <c r="BD245" s="8">
        <v>3061.12</v>
      </c>
      <c r="BE245" s="4"/>
      <c r="BF245" s="8"/>
      <c r="BG245" s="7"/>
      <c r="BH245" s="7"/>
      <c r="BI245" s="7">
        <v>1</v>
      </c>
      <c r="BJ245" s="4">
        <v>47</v>
      </c>
      <c r="BK245" s="8">
        <v>3061.12</v>
      </c>
      <c r="BL245" s="2" t="s">
        <v>2944</v>
      </c>
      <c r="BM245" s="7">
        <v>1</v>
      </c>
      <c r="BN245" s="7">
        <v>1</v>
      </c>
      <c r="BO245" s="4">
        <v>11</v>
      </c>
      <c r="BP245" s="8">
        <v>665.61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132</v>
      </c>
      <c r="BX245" s="2" t="s">
        <v>1955</v>
      </c>
      <c r="BY245" s="2" t="s">
        <v>143</v>
      </c>
      <c r="BZ245" s="2" t="s">
        <v>132</v>
      </c>
      <c r="CA245" s="4">
        <v>9</v>
      </c>
      <c r="CB245" s="8">
        <v>475.15</v>
      </c>
      <c r="CC245" s="4"/>
      <c r="CD245" s="8"/>
      <c r="CE245" s="7"/>
      <c r="CF245" s="7"/>
      <c r="CG245" s="2" t="s">
        <v>141</v>
      </c>
      <c r="CH245" s="2" t="s">
        <v>129</v>
      </c>
      <c r="CI245" s="2" t="s">
        <v>2945</v>
      </c>
      <c r="CJ245" s="2" t="s">
        <v>470</v>
      </c>
      <c r="CK245" s="2" t="s">
        <v>143</v>
      </c>
      <c r="CL245" s="2" t="s">
        <v>132</v>
      </c>
      <c r="CM245" s="4">
        <v>1</v>
      </c>
      <c r="CN245" s="8">
        <v>72.79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2205</v>
      </c>
      <c r="CV245" s="2" t="s">
        <v>2112</v>
      </c>
      <c r="CW245" s="2" t="s">
        <v>143</v>
      </c>
      <c r="CX245" s="2" t="s">
        <v>132</v>
      </c>
      <c r="CY245" s="4">
        <v>3</v>
      </c>
      <c r="CZ245" s="8">
        <v>184.23</v>
      </c>
      <c r="DA245" s="4"/>
      <c r="DB245" s="8"/>
      <c r="DC245" s="7"/>
      <c r="DD245" s="7"/>
      <c r="DE245" s="2" t="s">
        <v>141</v>
      </c>
      <c r="DF245" s="2" t="s">
        <v>129</v>
      </c>
      <c r="DG245" s="2" t="s">
        <v>736</v>
      </c>
      <c r="DH245" s="2" t="s">
        <v>2569</v>
      </c>
      <c r="DI245" s="2" t="s">
        <v>143</v>
      </c>
      <c r="DJ245" s="2" t="s">
        <v>132</v>
      </c>
      <c r="DK245" s="4">
        <v>6</v>
      </c>
      <c r="DL245" s="8">
        <v>409.44</v>
      </c>
      <c r="DM245" s="4"/>
      <c r="DN245" s="8"/>
      <c r="DO245" s="7"/>
      <c r="DP245" s="7"/>
      <c r="DQ245" s="2" t="s">
        <v>141</v>
      </c>
      <c r="DR245" s="2" t="s">
        <v>129</v>
      </c>
      <c r="DS245" s="2" t="s">
        <v>256</v>
      </c>
      <c r="DT245" s="2" t="s">
        <v>2946</v>
      </c>
      <c r="DU245" s="2" t="s">
        <v>143</v>
      </c>
      <c r="DV245" s="2" t="s">
        <v>132</v>
      </c>
      <c r="DW245" s="4">
        <v>1</v>
      </c>
      <c r="DX245" s="8">
        <v>72.79</v>
      </c>
      <c r="DY245" s="4"/>
      <c r="DZ245" s="8"/>
      <c r="EA245" s="7"/>
      <c r="EB245" s="7"/>
      <c r="EC245" s="2" t="s">
        <v>141</v>
      </c>
      <c r="ED245" s="2" t="s">
        <v>129</v>
      </c>
      <c r="EE245" s="2" t="s">
        <v>356</v>
      </c>
      <c r="EF245" s="2" t="s">
        <v>1504</v>
      </c>
      <c r="EG245" s="2" t="s">
        <v>143</v>
      </c>
      <c r="EH245" s="2" t="s">
        <v>132</v>
      </c>
      <c r="EI245" s="4">
        <v>3</v>
      </c>
      <c r="EJ245" s="8">
        <v>214.47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263</v>
      </c>
      <c r="ER245" s="2" t="s">
        <v>453</v>
      </c>
      <c r="ES245" s="2" t="s">
        <v>143</v>
      </c>
      <c r="ET245" s="2" t="s">
        <v>132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141</v>
      </c>
      <c r="FB245" s="2" t="s">
        <v>129</v>
      </c>
      <c r="FC245" s="2" t="s">
        <v>736</v>
      </c>
      <c r="FD245" s="2" t="s">
        <v>476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164</v>
      </c>
      <c r="FN245" s="2" t="s">
        <v>129</v>
      </c>
      <c r="FO245" s="2" t="s">
        <v>132</v>
      </c>
      <c r="FP245" s="2" t="s">
        <v>132</v>
      </c>
      <c r="FQ245" s="2" t="s">
        <v>143</v>
      </c>
      <c r="FR245" s="2" t="s">
        <v>132</v>
      </c>
      <c r="FS245" s="4">
        <v>8</v>
      </c>
      <c r="FT245" s="8">
        <v>545.92</v>
      </c>
      <c r="FU245" s="4"/>
      <c r="FV245" s="8"/>
      <c r="FW245" s="7"/>
      <c r="FX245" s="7"/>
      <c r="FY245" s="2" t="s">
        <v>141</v>
      </c>
      <c r="FZ245" s="2" t="s">
        <v>129</v>
      </c>
      <c r="GA245" s="2" t="s">
        <v>368</v>
      </c>
      <c r="GB245" s="2" t="s">
        <v>1214</v>
      </c>
      <c r="GC245" s="2" t="s">
        <v>143</v>
      </c>
      <c r="GD245" s="2" t="s">
        <v>132</v>
      </c>
      <c r="GE245" s="4">
        <v>2</v>
      </c>
      <c r="GF245" s="8">
        <v>136.48</v>
      </c>
      <c r="GG245" s="4"/>
      <c r="GH245" s="8"/>
      <c r="GI245" s="7"/>
      <c r="GJ245" s="7"/>
      <c r="GK245" s="2" t="s">
        <v>141</v>
      </c>
      <c r="GL245" s="2" t="s">
        <v>129</v>
      </c>
      <c r="GM245" s="2" t="s">
        <v>937</v>
      </c>
      <c r="GN245" s="2" t="s">
        <v>1416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172</v>
      </c>
      <c r="GX245" s="2" t="s">
        <v>129</v>
      </c>
      <c r="GY245" s="2" t="s">
        <v>132</v>
      </c>
      <c r="GZ245" s="2" t="s">
        <v>132</v>
      </c>
      <c r="HA245" s="2" t="s">
        <v>143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141</v>
      </c>
      <c r="HJ245" s="2" t="s">
        <v>129</v>
      </c>
      <c r="HK245" s="2" t="s">
        <v>1218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164</v>
      </c>
      <c r="HV245" s="2" t="s">
        <v>129</v>
      </c>
      <c r="HW245" s="2" t="s">
        <v>132</v>
      </c>
      <c r="HX245" s="2" t="s">
        <v>132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165</v>
      </c>
      <c r="IH245" s="2" t="s">
        <v>129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166</v>
      </c>
      <c r="IT245" s="2" t="s">
        <v>129</v>
      </c>
      <c r="IU245" s="2" t="s">
        <v>132</v>
      </c>
      <c r="IV245" s="2" t="s">
        <v>132</v>
      </c>
      <c r="IW245" s="2" t="s">
        <v>143</v>
      </c>
      <c r="IX245" s="2" t="s">
        <v>132</v>
      </c>
      <c r="IY245" s="4">
        <v>2</v>
      </c>
      <c r="IZ245" s="8">
        <v>184.25</v>
      </c>
      <c r="JA245" s="4"/>
      <c r="JB245" s="8"/>
      <c r="JC245" s="7"/>
      <c r="JD245" s="7"/>
      <c r="JE245" s="2" t="s">
        <v>141</v>
      </c>
      <c r="JF245" s="2" t="s">
        <v>129</v>
      </c>
      <c r="JG245" s="2" t="s">
        <v>167</v>
      </c>
      <c r="JH245" s="2" t="s">
        <v>235</v>
      </c>
      <c r="JI245" s="2" t="s">
        <v>143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940</v>
      </c>
      <c r="JT245" s="2" t="s">
        <v>670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165</v>
      </c>
      <c r="KD245" s="2" t="s">
        <v>129</v>
      </c>
      <c r="KE245" s="2" t="s">
        <v>132</v>
      </c>
      <c r="KF245" s="2" t="s">
        <v>132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172</v>
      </c>
      <c r="KP245" s="2" t="s">
        <v>129</v>
      </c>
      <c r="KQ245" s="2" t="s">
        <v>132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172</v>
      </c>
      <c r="LB245" s="2" t="s">
        <v>129</v>
      </c>
      <c r="LC245" s="2" t="s">
        <v>132</v>
      </c>
      <c r="LD245" s="2" t="s">
        <v>132</v>
      </c>
      <c r="LE245" s="2" t="s">
        <v>143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141</v>
      </c>
      <c r="LN245" s="2" t="s">
        <v>129</v>
      </c>
      <c r="LO245" s="2" t="s">
        <v>270</v>
      </c>
      <c r="LP245" s="2" t="s">
        <v>132</v>
      </c>
      <c r="LQ245" s="2" t="s">
        <v>143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165</v>
      </c>
      <c r="ML245" s="2" t="s">
        <v>129</v>
      </c>
      <c r="MM245" s="2" t="s">
        <v>132</v>
      </c>
      <c r="MN245" s="2" t="s">
        <v>132</v>
      </c>
      <c r="MO245" s="2" t="s">
        <v>143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129</v>
      </c>
      <c r="MY245" s="2" t="s">
        <v>132</v>
      </c>
      <c r="MZ245" s="2" t="s">
        <v>132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172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129</v>
      </c>
      <c r="OI245" s="2" t="s">
        <v>132</v>
      </c>
      <c r="OJ245" s="2" t="s">
        <v>132</v>
      </c>
      <c r="OK245" s="2" t="s">
        <v>143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165</v>
      </c>
      <c r="PF245" s="2" t="s">
        <v>129</v>
      </c>
      <c r="PG245" s="2" t="s">
        <v>132</v>
      </c>
      <c r="PH245" s="2" t="s">
        <v>132</v>
      </c>
      <c r="PI245" s="2" t="s">
        <v>143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129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172</v>
      </c>
      <c r="QD245" s="2" t="s">
        <v>129</v>
      </c>
      <c r="QE245" s="2" t="s">
        <v>132</v>
      </c>
      <c r="QF245" s="2" t="s">
        <v>132</v>
      </c>
      <c r="QG245" s="2" t="s">
        <v>143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143</v>
      </c>
      <c r="RF245" s="2" t="s">
        <v>178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176</v>
      </c>
      <c r="RO245" s="2" t="s">
        <v>736</v>
      </c>
      <c r="RP245" s="2" t="s">
        <v>132</v>
      </c>
      <c r="RQ245" s="2" t="s">
        <v>143</v>
      </c>
      <c r="RR245" s="2" t="s">
        <v>132</v>
      </c>
    </row>
    <row r="246">
      <c r="A246" s="2" t="s">
        <v>2947</v>
      </c>
      <c r="B246" s="2" t="s">
        <v>121</v>
      </c>
      <c r="C246" s="2" t="s">
        <v>2739</v>
      </c>
      <c r="D246" s="2" t="s">
        <v>123</v>
      </c>
      <c r="E246" s="2" t="s">
        <v>883</v>
      </c>
      <c r="F246" s="2" t="s">
        <v>1012</v>
      </c>
      <c r="G246" s="2" t="s">
        <v>1012</v>
      </c>
      <c r="H246" s="2" t="s">
        <v>1012</v>
      </c>
      <c r="I246" s="2" t="s">
        <v>2948</v>
      </c>
      <c r="J246" s="2" t="s">
        <v>127</v>
      </c>
      <c r="K246" s="2" t="s">
        <v>1012</v>
      </c>
      <c r="L246" s="3">
        <v>95.23</v>
      </c>
      <c r="M246" s="3">
        <v>99.99</v>
      </c>
      <c r="N246" s="3">
        <v>199.99</v>
      </c>
      <c r="O246" s="2" t="s">
        <v>129</v>
      </c>
      <c r="P246" s="2" t="s">
        <v>1012</v>
      </c>
      <c r="Q246" s="2" t="s">
        <v>131</v>
      </c>
      <c r="R246" s="2" t="s">
        <v>19</v>
      </c>
      <c r="S246" s="2" t="s">
        <v>132</v>
      </c>
      <c r="T246" s="2" t="s">
        <v>132</v>
      </c>
      <c r="U246" s="2" t="s">
        <v>1388</v>
      </c>
      <c r="V246" s="2" t="s">
        <v>914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129</v>
      </c>
      <c r="DG246" s="2" t="s">
        <v>132</v>
      </c>
      <c r="DH246" s="2" t="s">
        <v>132</v>
      </c>
      <c r="DI246" s="2" t="s">
        <v>143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2949</v>
      </c>
      <c r="B247" s="2" t="s">
        <v>121</v>
      </c>
      <c r="C247" s="2" t="s">
        <v>2739</v>
      </c>
      <c r="D247" s="2" t="s">
        <v>2150</v>
      </c>
      <c r="E247" s="2" t="s">
        <v>2191</v>
      </c>
      <c r="F247" s="2" t="s">
        <v>2950</v>
      </c>
      <c r="G247" s="2" t="s">
        <v>2950</v>
      </c>
      <c r="H247" s="2" t="s">
        <v>2950</v>
      </c>
      <c r="I247" s="2" t="s">
        <v>2951</v>
      </c>
      <c r="J247" s="2" t="s">
        <v>127</v>
      </c>
      <c r="K247" s="2" t="s">
        <v>393</v>
      </c>
      <c r="L247" s="3">
        <v>59.52</v>
      </c>
      <c r="M247" s="3">
        <v>62.5</v>
      </c>
      <c r="N247" s="3">
        <v>124.99</v>
      </c>
      <c r="O247" s="2" t="s">
        <v>129</v>
      </c>
      <c r="P247" s="2" t="s">
        <v>218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395</v>
      </c>
      <c r="V247" s="2" t="s">
        <v>914</v>
      </c>
      <c r="W247" s="2" t="s">
        <v>435</v>
      </c>
      <c r="X247" s="2" t="s">
        <v>246</v>
      </c>
      <c r="Y247" s="2" t="s">
        <v>424</v>
      </c>
      <c r="Z247" s="4">
        <v>167</v>
      </c>
      <c r="AA247" s="4">
        <f>=ROUNDDOWN(13.9166666666667,0)</f>
      </c>
      <c r="AB247" s="5">
        <v>12</v>
      </c>
      <c r="AC247" s="2" t="s">
        <v>2629</v>
      </c>
      <c r="AD247" s="4">
        <v>400</v>
      </c>
      <c r="AE247" s="4">
        <v>400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121</v>
      </c>
      <c r="AQ247" s="8">
        <v>8190.11</v>
      </c>
      <c r="AR247" s="4"/>
      <c r="AS247" s="8"/>
      <c r="AT247" s="7"/>
      <c r="AU247" s="7"/>
      <c r="AV247" s="4">
        <v>121</v>
      </c>
      <c r="AW247" s="8">
        <v>8190.11</v>
      </c>
      <c r="AX247" s="4"/>
      <c r="AY247" s="8"/>
      <c r="AZ247" s="7"/>
      <c r="BA247" s="7"/>
      <c r="BB247" s="7">
        <v>1</v>
      </c>
      <c r="BC247" s="4">
        <v>121</v>
      </c>
      <c r="BD247" s="8">
        <v>8190.11</v>
      </c>
      <c r="BE247" s="4"/>
      <c r="BF247" s="8"/>
      <c r="BG247" s="7"/>
      <c r="BH247" s="7"/>
      <c r="BI247" s="7">
        <v>1</v>
      </c>
      <c r="BJ247" s="4">
        <v>121</v>
      </c>
      <c r="BK247" s="8">
        <v>8190.11</v>
      </c>
      <c r="BL247" s="2" t="s">
        <v>2952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132</v>
      </c>
      <c r="BX247" s="2" t="s">
        <v>132</v>
      </c>
      <c r="BY247" s="2" t="s">
        <v>143</v>
      </c>
      <c r="BZ247" s="2" t="s">
        <v>132</v>
      </c>
      <c r="CA247" s="4">
        <v>33</v>
      </c>
      <c r="CB247" s="8">
        <v>1975</v>
      </c>
      <c r="CC247" s="4"/>
      <c r="CD247" s="8"/>
      <c r="CE247" s="7"/>
      <c r="CF247" s="7"/>
      <c r="CG247" s="2" t="s">
        <v>141</v>
      </c>
      <c r="CH247" s="2" t="s">
        <v>129</v>
      </c>
      <c r="CI247" s="2" t="s">
        <v>2631</v>
      </c>
      <c r="CJ247" s="2" t="s">
        <v>2206</v>
      </c>
      <c r="CK247" s="2" t="s">
        <v>143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141</v>
      </c>
      <c r="CT247" s="2" t="s">
        <v>129</v>
      </c>
      <c r="CU247" s="2" t="s">
        <v>168</v>
      </c>
      <c r="CV247" s="2" t="s">
        <v>132</v>
      </c>
      <c r="CW247" s="2" t="s">
        <v>143</v>
      </c>
      <c r="CX247" s="2" t="s">
        <v>132</v>
      </c>
      <c r="CY247" s="4">
        <v>12</v>
      </c>
      <c r="CZ247" s="8">
        <v>954.12</v>
      </c>
      <c r="DA247" s="4"/>
      <c r="DB247" s="8"/>
      <c r="DC247" s="7"/>
      <c r="DD247" s="7"/>
      <c r="DE247" s="2" t="s">
        <v>141</v>
      </c>
      <c r="DF247" s="2" t="s">
        <v>129</v>
      </c>
      <c r="DG247" s="2" t="s">
        <v>368</v>
      </c>
      <c r="DH247" s="2" t="s">
        <v>2203</v>
      </c>
      <c r="DI247" s="2" t="s">
        <v>143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817</v>
      </c>
      <c r="DR247" s="2" t="s">
        <v>129</v>
      </c>
      <c r="DS247" s="2" t="s">
        <v>132</v>
      </c>
      <c r="DT247" s="2" t="s">
        <v>132</v>
      </c>
      <c r="DU247" s="2" t="s">
        <v>143</v>
      </c>
      <c r="DV247" s="2" t="s">
        <v>132</v>
      </c>
      <c r="DW247" s="4">
        <v>32</v>
      </c>
      <c r="DX247" s="8">
        <v>2329.28</v>
      </c>
      <c r="DY247" s="4"/>
      <c r="DZ247" s="8"/>
      <c r="EA247" s="7"/>
      <c r="EB247" s="7"/>
      <c r="EC247" s="2" t="s">
        <v>141</v>
      </c>
      <c r="ED247" s="2" t="s">
        <v>129</v>
      </c>
      <c r="EE247" s="2" t="s">
        <v>368</v>
      </c>
      <c r="EF247" s="2" t="s">
        <v>610</v>
      </c>
      <c r="EG247" s="2" t="s">
        <v>143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2203</v>
      </c>
      <c r="ER247" s="2" t="s">
        <v>201</v>
      </c>
      <c r="ES247" s="2" t="s">
        <v>143</v>
      </c>
      <c r="ET247" s="2" t="s">
        <v>132</v>
      </c>
      <c r="EU247" s="4">
        <v>1</v>
      </c>
      <c r="EV247" s="8">
        <v>119.99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368</v>
      </c>
      <c r="FD247" s="2" t="s">
        <v>357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164</v>
      </c>
      <c r="FN247" s="2" t="s">
        <v>129</v>
      </c>
      <c r="FO247" s="2" t="s">
        <v>132</v>
      </c>
      <c r="FP247" s="2" t="s">
        <v>132</v>
      </c>
      <c r="FQ247" s="2" t="s">
        <v>143</v>
      </c>
      <c r="FR247" s="2" t="s">
        <v>132</v>
      </c>
      <c r="FS247" s="4">
        <v>24</v>
      </c>
      <c r="FT247" s="8">
        <v>1529.22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299</v>
      </c>
      <c r="GB247" s="2" t="s">
        <v>235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164</v>
      </c>
      <c r="GL247" s="2" t="s">
        <v>129</v>
      </c>
      <c r="GM247" s="2" t="s">
        <v>132</v>
      </c>
      <c r="GN247" s="2" t="s">
        <v>132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172</v>
      </c>
      <c r="GX247" s="2" t="s">
        <v>129</v>
      </c>
      <c r="GY247" s="2" t="s">
        <v>132</v>
      </c>
      <c r="GZ247" s="2" t="s">
        <v>132</v>
      </c>
      <c r="HA247" s="2" t="s">
        <v>143</v>
      </c>
      <c r="HB247" s="2" t="s">
        <v>132</v>
      </c>
      <c r="HC247" s="4">
        <v>17</v>
      </c>
      <c r="HD247" s="8">
        <v>1147.5</v>
      </c>
      <c r="HE247" s="4"/>
      <c r="HF247" s="8"/>
      <c r="HG247" s="7"/>
      <c r="HH247" s="7"/>
      <c r="HI247" s="2" t="s">
        <v>141</v>
      </c>
      <c r="HJ247" s="2" t="s">
        <v>129</v>
      </c>
      <c r="HK247" s="2" t="s">
        <v>299</v>
      </c>
      <c r="HL247" s="2" t="s">
        <v>2693</v>
      </c>
      <c r="HM247" s="2" t="s">
        <v>143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164</v>
      </c>
      <c r="HV247" s="2" t="s">
        <v>129</v>
      </c>
      <c r="HW247" s="2" t="s">
        <v>132</v>
      </c>
      <c r="HX247" s="2" t="s">
        <v>132</v>
      </c>
      <c r="HY247" s="2" t="s">
        <v>143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165</v>
      </c>
      <c r="IH247" s="2" t="s">
        <v>129</v>
      </c>
      <c r="II247" s="2" t="s">
        <v>132</v>
      </c>
      <c r="IJ247" s="2" t="s">
        <v>132</v>
      </c>
      <c r="IK247" s="2" t="s">
        <v>143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141</v>
      </c>
      <c r="IT247" s="2" t="s">
        <v>129</v>
      </c>
      <c r="IU247" s="2" t="s">
        <v>2206</v>
      </c>
      <c r="IV247" s="2" t="s">
        <v>1495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973</v>
      </c>
      <c r="JH247" s="2" t="s">
        <v>132</v>
      </c>
      <c r="JI247" s="2" t="s">
        <v>143</v>
      </c>
      <c r="JJ247" s="2" t="s">
        <v>132</v>
      </c>
      <c r="JK247" s="4">
        <v>2</v>
      </c>
      <c r="JL247" s="8">
        <v>135</v>
      </c>
      <c r="JM247" s="4"/>
      <c r="JN247" s="8"/>
      <c r="JO247" s="7"/>
      <c r="JP247" s="7"/>
      <c r="JQ247" s="2" t="s">
        <v>141</v>
      </c>
      <c r="JR247" s="2" t="s">
        <v>129</v>
      </c>
      <c r="JS247" s="2" t="s">
        <v>940</v>
      </c>
      <c r="JT247" s="2" t="s">
        <v>1360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165</v>
      </c>
      <c r="KD247" s="2" t="s">
        <v>129</v>
      </c>
      <c r="KE247" s="2" t="s">
        <v>132</v>
      </c>
      <c r="KF247" s="2" t="s">
        <v>132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172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172</v>
      </c>
      <c r="LB247" s="2" t="s">
        <v>129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164</v>
      </c>
      <c r="LN247" s="2" t="s">
        <v>129</v>
      </c>
      <c r="LO247" s="2" t="s">
        <v>132</v>
      </c>
      <c r="LP247" s="2" t="s">
        <v>132</v>
      </c>
      <c r="LQ247" s="2" t="s">
        <v>143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165</v>
      </c>
      <c r="ML247" s="2" t="s">
        <v>129</v>
      </c>
      <c r="MM247" s="2" t="s">
        <v>132</v>
      </c>
      <c r="MN247" s="2" t="s">
        <v>132</v>
      </c>
      <c r="MO247" s="2" t="s">
        <v>143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129</v>
      </c>
      <c r="MY247" s="2" t="s">
        <v>132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172</v>
      </c>
      <c r="NJ247" s="2" t="s">
        <v>129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129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165</v>
      </c>
      <c r="PF247" s="2" t="s">
        <v>129</v>
      </c>
      <c r="PG247" s="2" t="s">
        <v>132</v>
      </c>
      <c r="PH247" s="2" t="s">
        <v>132</v>
      </c>
      <c r="PI247" s="2" t="s">
        <v>143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172</v>
      </c>
      <c r="PR247" s="2" t="s">
        <v>129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172</v>
      </c>
      <c r="QD247" s="2" t="s">
        <v>129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178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176</v>
      </c>
      <c r="RO247" s="2" t="s">
        <v>407</v>
      </c>
      <c r="RP247" s="2" t="s">
        <v>132</v>
      </c>
      <c r="RQ247" s="2" t="s">
        <v>143</v>
      </c>
      <c r="RR247" s="2" t="s">
        <v>132</v>
      </c>
    </row>
    <row r="248">
      <c r="A248" s="2" t="s">
        <v>2953</v>
      </c>
      <c r="B248" s="2" t="s">
        <v>121</v>
      </c>
      <c r="C248" s="2" t="s">
        <v>2739</v>
      </c>
      <c r="D248" s="2" t="s">
        <v>2150</v>
      </c>
      <c r="E248" s="2" t="s">
        <v>2191</v>
      </c>
      <c r="F248" s="2" t="s">
        <v>2954</v>
      </c>
      <c r="G248" s="2" t="s">
        <v>2954</v>
      </c>
      <c r="H248" s="2" t="s">
        <v>2954</v>
      </c>
      <c r="I248" s="2" t="s">
        <v>2955</v>
      </c>
      <c r="J248" s="2" t="s">
        <v>127</v>
      </c>
      <c r="K248" s="2" t="s">
        <v>393</v>
      </c>
      <c r="L248" s="3">
        <v>76.9</v>
      </c>
      <c r="M248" s="3">
        <v>80.74</v>
      </c>
      <c r="N248" s="3">
        <v>161.49</v>
      </c>
      <c r="O248" s="2" t="s">
        <v>129</v>
      </c>
      <c r="P248" s="2" t="s">
        <v>683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395</v>
      </c>
      <c r="V248" s="2" t="s">
        <v>914</v>
      </c>
      <c r="W248" s="2" t="s">
        <v>435</v>
      </c>
      <c r="X248" s="2" t="s">
        <v>245</v>
      </c>
      <c r="Y248" s="2" t="s">
        <v>739</v>
      </c>
      <c r="Z248" s="4">
        <v>18</v>
      </c>
      <c r="AA248" s="4">
        <f>=ROUNDDOWN(12.8571428571429,0)</f>
      </c>
      <c r="AB248" s="5">
        <v>1.4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12</v>
      </c>
      <c r="AQ248" s="8">
        <v>1101.23</v>
      </c>
      <c r="AR248" s="4"/>
      <c r="AS248" s="8"/>
      <c r="AT248" s="7"/>
      <c r="AU248" s="7"/>
      <c r="AV248" s="4">
        <v>12</v>
      </c>
      <c r="AW248" s="8">
        <v>1101.23</v>
      </c>
      <c r="AX248" s="4"/>
      <c r="AY248" s="8"/>
      <c r="AZ248" s="7"/>
      <c r="BA248" s="7"/>
      <c r="BB248" s="7">
        <v>1</v>
      </c>
      <c r="BC248" s="4">
        <v>12</v>
      </c>
      <c r="BD248" s="8">
        <v>1101.23</v>
      </c>
      <c r="BE248" s="4"/>
      <c r="BF248" s="8"/>
      <c r="BG248" s="7"/>
      <c r="BH248" s="7"/>
      <c r="BI248" s="7">
        <v>1</v>
      </c>
      <c r="BJ248" s="4">
        <v>12</v>
      </c>
      <c r="BK248" s="8">
        <v>1101.23</v>
      </c>
      <c r="BL248" s="2" t="s">
        <v>2956</v>
      </c>
      <c r="BM248" s="7">
        <v>1</v>
      </c>
      <c r="BN248" s="7">
        <v>1</v>
      </c>
      <c r="BO248" s="4">
        <v>2</v>
      </c>
      <c r="BP248" s="8">
        <v>176.88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132</v>
      </c>
      <c r="BX248" s="2" t="s">
        <v>1359</v>
      </c>
      <c r="BY248" s="2" t="s">
        <v>143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141</v>
      </c>
      <c r="CH248" s="2" t="s">
        <v>129</v>
      </c>
      <c r="CI248" s="2" t="s">
        <v>2201</v>
      </c>
      <c r="CJ248" s="2" t="s">
        <v>2890</v>
      </c>
      <c r="CK248" s="2" t="s">
        <v>143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141</v>
      </c>
      <c r="CT248" s="2" t="s">
        <v>129</v>
      </c>
      <c r="CU248" s="2" t="s">
        <v>168</v>
      </c>
      <c r="CV248" s="2" t="s">
        <v>132</v>
      </c>
      <c r="CW248" s="2" t="s">
        <v>143</v>
      </c>
      <c r="CX248" s="2" t="s">
        <v>132</v>
      </c>
      <c r="CY248" s="4">
        <v>7</v>
      </c>
      <c r="CZ248" s="8">
        <v>586.18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739</v>
      </c>
      <c r="DH248" s="2" t="s">
        <v>1472</v>
      </c>
      <c r="DI248" s="2" t="s">
        <v>143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172</v>
      </c>
      <c r="DR248" s="2" t="s">
        <v>129</v>
      </c>
      <c r="DS248" s="2" t="s">
        <v>132</v>
      </c>
      <c r="DT248" s="2" t="s">
        <v>132</v>
      </c>
      <c r="DU248" s="2" t="s">
        <v>143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129</v>
      </c>
      <c r="EE248" s="2" t="s">
        <v>356</v>
      </c>
      <c r="EF248" s="2" t="s">
        <v>2957</v>
      </c>
      <c r="EG248" s="2" t="s">
        <v>143</v>
      </c>
      <c r="EH248" s="2" t="s">
        <v>132</v>
      </c>
      <c r="EI248" s="4">
        <v>2</v>
      </c>
      <c r="EJ248" s="8">
        <v>208.98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497</v>
      </c>
      <c r="ER248" s="2" t="s">
        <v>2632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141</v>
      </c>
      <c r="FB248" s="2" t="s">
        <v>129</v>
      </c>
      <c r="FC248" s="2" t="s">
        <v>739</v>
      </c>
      <c r="FD248" s="2" t="s">
        <v>1121</v>
      </c>
      <c r="FE248" s="2" t="s">
        <v>143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164</v>
      </c>
      <c r="FN248" s="2" t="s">
        <v>129</v>
      </c>
      <c r="FO248" s="2" t="s">
        <v>132</v>
      </c>
      <c r="FP248" s="2" t="s">
        <v>132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141</v>
      </c>
      <c r="FZ248" s="2" t="s">
        <v>129</v>
      </c>
      <c r="GA248" s="2" t="s">
        <v>368</v>
      </c>
      <c r="GB248" s="2" t="s">
        <v>1416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165</v>
      </c>
      <c r="GL248" s="2" t="s">
        <v>129</v>
      </c>
      <c r="GM248" s="2" t="s">
        <v>132</v>
      </c>
      <c r="GN248" s="2" t="s">
        <v>132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172</v>
      </c>
      <c r="GX248" s="2" t="s">
        <v>129</v>
      </c>
      <c r="GY248" s="2" t="s">
        <v>132</v>
      </c>
      <c r="GZ248" s="2" t="s">
        <v>132</v>
      </c>
      <c r="HA248" s="2" t="s">
        <v>143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141</v>
      </c>
      <c r="HJ248" s="2" t="s">
        <v>129</v>
      </c>
      <c r="HK248" s="2" t="s">
        <v>1218</v>
      </c>
      <c r="HL248" s="2" t="s">
        <v>1160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129</v>
      </c>
      <c r="HW248" s="2" t="s">
        <v>132</v>
      </c>
      <c r="HX248" s="2" t="s">
        <v>132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165</v>
      </c>
      <c r="IH248" s="2" t="s">
        <v>129</v>
      </c>
      <c r="II248" s="2" t="s">
        <v>132</v>
      </c>
      <c r="IJ248" s="2" t="s">
        <v>132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2206</v>
      </c>
      <c r="IV248" s="2" t="s">
        <v>2723</v>
      </c>
      <c r="IW248" s="2" t="s">
        <v>143</v>
      </c>
      <c r="IX248" s="2" t="s">
        <v>132</v>
      </c>
      <c r="IY248" s="4">
        <v>1</v>
      </c>
      <c r="IZ248" s="8">
        <v>129.19</v>
      </c>
      <c r="JA248" s="4"/>
      <c r="JB248" s="8"/>
      <c r="JC248" s="7"/>
      <c r="JD248" s="7"/>
      <c r="JE248" s="2" t="s">
        <v>141</v>
      </c>
      <c r="JF248" s="2" t="s">
        <v>129</v>
      </c>
      <c r="JG248" s="2" t="s">
        <v>167</v>
      </c>
      <c r="JH248" s="2" t="s">
        <v>2244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940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172</v>
      </c>
      <c r="KD248" s="2" t="s">
        <v>129</v>
      </c>
      <c r="KE248" s="2" t="s">
        <v>132</v>
      </c>
      <c r="KF248" s="2" t="s">
        <v>132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172</v>
      </c>
      <c r="KP248" s="2" t="s">
        <v>129</v>
      </c>
      <c r="KQ248" s="2" t="s">
        <v>132</v>
      </c>
      <c r="KR248" s="2" t="s">
        <v>132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172</v>
      </c>
      <c r="LB248" s="2" t="s">
        <v>129</v>
      </c>
      <c r="LC248" s="2" t="s">
        <v>132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165</v>
      </c>
      <c r="ML248" s="2" t="s">
        <v>129</v>
      </c>
      <c r="MM248" s="2" t="s">
        <v>132</v>
      </c>
      <c r="MN248" s="2" t="s">
        <v>132</v>
      </c>
      <c r="MO248" s="2" t="s">
        <v>143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129</v>
      </c>
      <c r="MY248" s="2" t="s">
        <v>132</v>
      </c>
      <c r="MZ248" s="2" t="s">
        <v>132</v>
      </c>
      <c r="NA248" s="2" t="s">
        <v>143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172</v>
      </c>
      <c r="NJ248" s="2" t="s">
        <v>129</v>
      </c>
      <c r="NK248" s="2" t="s">
        <v>132</v>
      </c>
      <c r="NL248" s="2" t="s">
        <v>132</v>
      </c>
      <c r="NM248" s="2" t="s">
        <v>143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129</v>
      </c>
      <c r="OI248" s="2" t="s">
        <v>132</v>
      </c>
      <c r="OJ248" s="2" t="s">
        <v>132</v>
      </c>
      <c r="OK248" s="2" t="s">
        <v>143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165</v>
      </c>
      <c r="PF248" s="2" t="s">
        <v>129</v>
      </c>
      <c r="PG248" s="2" t="s">
        <v>132</v>
      </c>
      <c r="PH248" s="2" t="s">
        <v>132</v>
      </c>
      <c r="PI248" s="2" t="s">
        <v>143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129</v>
      </c>
      <c r="PS248" s="2" t="s">
        <v>132</v>
      </c>
      <c r="PT248" s="2" t="s">
        <v>132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172</v>
      </c>
      <c r="QD248" s="2" t="s">
        <v>129</v>
      </c>
      <c r="QE248" s="2" t="s">
        <v>132</v>
      </c>
      <c r="QF248" s="2" t="s">
        <v>132</v>
      </c>
      <c r="QG248" s="2" t="s">
        <v>143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172</v>
      </c>
      <c r="RB248" s="2" t="s">
        <v>129</v>
      </c>
      <c r="RC248" s="2" t="s">
        <v>132</v>
      </c>
      <c r="RD248" s="2" t="s">
        <v>132</v>
      </c>
      <c r="RE248" s="2" t="s">
        <v>143</v>
      </c>
      <c r="RF248" s="2" t="s">
        <v>178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176</v>
      </c>
      <c r="RO248" s="2" t="s">
        <v>2208</v>
      </c>
      <c r="RP248" s="2" t="s">
        <v>132</v>
      </c>
      <c r="RQ248" s="2" t="s">
        <v>143</v>
      </c>
      <c r="RR248" s="2" t="s">
        <v>132</v>
      </c>
    </row>
    <row r="249">
      <c r="A249" s="2" t="s">
        <v>2958</v>
      </c>
      <c r="B249" s="2" t="s">
        <v>121</v>
      </c>
      <c r="C249" s="2" t="s">
        <v>2739</v>
      </c>
      <c r="D249" s="2" t="s">
        <v>2002</v>
      </c>
      <c r="E249" s="2" t="s">
        <v>708</v>
      </c>
      <c r="F249" s="2" t="s">
        <v>2959</v>
      </c>
      <c r="G249" s="2" t="s">
        <v>2959</v>
      </c>
      <c r="H249" s="2" t="s">
        <v>2959</v>
      </c>
      <c r="I249" s="2" t="s">
        <v>2960</v>
      </c>
      <c r="J249" s="2" t="s">
        <v>127</v>
      </c>
      <c r="K249" s="2" t="s">
        <v>2961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921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914</v>
      </c>
      <c r="W249" s="2" t="s">
        <v>2962</v>
      </c>
      <c r="X249" s="2" t="s">
        <v>132</v>
      </c>
      <c r="Y249" s="2" t="s">
        <v>1412</v>
      </c>
      <c r="Z249" s="4">
        <v>19</v>
      </c>
      <c r="AA249" s="4">
        <f>=ROUNDDOWN(6.33333333333333,0)</f>
      </c>
      <c r="AB249" s="5">
        <v>3</v>
      </c>
      <c r="AC249" s="2" t="s">
        <v>764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17</v>
      </c>
      <c r="AQ249" s="8">
        <v>979.7</v>
      </c>
      <c r="AR249" s="4"/>
      <c r="AS249" s="8"/>
      <c r="AT249" s="7"/>
      <c r="AU249" s="7"/>
      <c r="AV249" s="4">
        <v>17</v>
      </c>
      <c r="AW249" s="8">
        <v>979.7</v>
      </c>
      <c r="AX249" s="4"/>
      <c r="AY249" s="8"/>
      <c r="AZ249" s="7"/>
      <c r="BA249" s="7"/>
      <c r="BB249" s="7">
        <v>1</v>
      </c>
      <c r="BC249" s="4">
        <v>17</v>
      </c>
      <c r="BD249" s="8">
        <v>979.7</v>
      </c>
      <c r="BE249" s="4"/>
      <c r="BF249" s="8"/>
      <c r="BG249" s="7"/>
      <c r="BH249" s="7"/>
      <c r="BI249" s="7">
        <v>1</v>
      </c>
      <c r="BJ249" s="4">
        <v>17</v>
      </c>
      <c r="BK249" s="8">
        <v>979.7</v>
      </c>
      <c r="BL249" s="2" t="s">
        <v>2963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165</v>
      </c>
      <c r="BV249" s="2" t="s">
        <v>129</v>
      </c>
      <c r="BW249" s="2" t="s">
        <v>132</v>
      </c>
      <c r="BX249" s="2" t="s">
        <v>132</v>
      </c>
      <c r="BY249" s="2" t="s">
        <v>143</v>
      </c>
      <c r="BZ249" s="2" t="s">
        <v>132</v>
      </c>
      <c r="CA249" s="4">
        <v>2</v>
      </c>
      <c r="CB249" s="8">
        <v>91.88</v>
      </c>
      <c r="CC249" s="4"/>
      <c r="CD249" s="8"/>
      <c r="CE249" s="7"/>
      <c r="CF249" s="7"/>
      <c r="CG249" s="2" t="s">
        <v>141</v>
      </c>
      <c r="CH249" s="2" t="s">
        <v>129</v>
      </c>
      <c r="CI249" s="2" t="s">
        <v>1426</v>
      </c>
      <c r="CJ249" s="2" t="s">
        <v>2964</v>
      </c>
      <c r="CK249" s="2" t="s">
        <v>143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141</v>
      </c>
      <c r="CT249" s="2" t="s">
        <v>129</v>
      </c>
      <c r="CU249" s="2" t="s">
        <v>168</v>
      </c>
      <c r="CV249" s="2" t="s">
        <v>132</v>
      </c>
      <c r="CW249" s="2" t="s">
        <v>143</v>
      </c>
      <c r="CX249" s="2" t="s">
        <v>132</v>
      </c>
      <c r="CY249" s="4">
        <v>6</v>
      </c>
      <c r="CZ249" s="8">
        <v>388.58</v>
      </c>
      <c r="DA249" s="4"/>
      <c r="DB249" s="8"/>
      <c r="DC249" s="7"/>
      <c r="DD249" s="7"/>
      <c r="DE249" s="2" t="s">
        <v>141</v>
      </c>
      <c r="DF249" s="2" t="s">
        <v>129</v>
      </c>
      <c r="DG249" s="2" t="s">
        <v>1211</v>
      </c>
      <c r="DH249" s="2" t="s">
        <v>1412</v>
      </c>
      <c r="DI249" s="2" t="s">
        <v>143</v>
      </c>
      <c r="DJ249" s="2" t="s">
        <v>132</v>
      </c>
      <c r="DK249" s="4">
        <v>6</v>
      </c>
      <c r="DL249" s="8">
        <v>330.72</v>
      </c>
      <c r="DM249" s="4"/>
      <c r="DN249" s="8"/>
      <c r="DO249" s="7"/>
      <c r="DP249" s="7"/>
      <c r="DQ249" s="2" t="s">
        <v>141</v>
      </c>
      <c r="DR249" s="2" t="s">
        <v>129</v>
      </c>
      <c r="DS249" s="2" t="s">
        <v>1275</v>
      </c>
      <c r="DT249" s="2" t="s">
        <v>2965</v>
      </c>
      <c r="DU249" s="2" t="s">
        <v>143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129</v>
      </c>
      <c r="EE249" s="2" t="s">
        <v>926</v>
      </c>
      <c r="EF249" s="2" t="s">
        <v>132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129</v>
      </c>
      <c r="EQ249" s="2" t="s">
        <v>940</v>
      </c>
      <c r="ER249" s="2" t="s">
        <v>646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129</v>
      </c>
      <c r="FC249" s="2" t="s">
        <v>1211</v>
      </c>
      <c r="FD249" s="2" t="s">
        <v>2966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164</v>
      </c>
      <c r="FN249" s="2" t="s">
        <v>129</v>
      </c>
      <c r="FO249" s="2" t="s">
        <v>132</v>
      </c>
      <c r="FP249" s="2" t="s">
        <v>132</v>
      </c>
      <c r="FQ249" s="2" t="s">
        <v>143</v>
      </c>
      <c r="FR249" s="2" t="s">
        <v>132</v>
      </c>
      <c r="FS249" s="4">
        <v>1</v>
      </c>
      <c r="FT249" s="8">
        <v>55.12</v>
      </c>
      <c r="FU249" s="4"/>
      <c r="FV249" s="8"/>
      <c r="FW249" s="7"/>
      <c r="FX249" s="7"/>
      <c r="FY249" s="2" t="s">
        <v>141</v>
      </c>
      <c r="FZ249" s="2" t="s">
        <v>129</v>
      </c>
      <c r="GA249" s="2" t="s">
        <v>954</v>
      </c>
      <c r="GB249" s="2" t="s">
        <v>235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164</v>
      </c>
      <c r="GL249" s="2" t="s">
        <v>129</v>
      </c>
      <c r="GM249" s="2" t="s">
        <v>132</v>
      </c>
      <c r="GN249" s="2" t="s">
        <v>132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172</v>
      </c>
      <c r="GX249" s="2" t="s">
        <v>129</v>
      </c>
      <c r="GY249" s="2" t="s">
        <v>132</v>
      </c>
      <c r="GZ249" s="2" t="s">
        <v>132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141</v>
      </c>
      <c r="HJ249" s="2" t="s">
        <v>129</v>
      </c>
      <c r="HK249" s="2" t="s">
        <v>1218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129</v>
      </c>
      <c r="HW249" s="2" t="s">
        <v>132</v>
      </c>
      <c r="HX249" s="2" t="s">
        <v>132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165</v>
      </c>
      <c r="IH249" s="2" t="s">
        <v>129</v>
      </c>
      <c r="II249" s="2" t="s">
        <v>132</v>
      </c>
      <c r="IJ249" s="2" t="s">
        <v>132</v>
      </c>
      <c r="IK249" s="2" t="s">
        <v>143</v>
      </c>
      <c r="IL249" s="2" t="s">
        <v>132</v>
      </c>
      <c r="IM249" s="4">
        <v>2</v>
      </c>
      <c r="IN249" s="8">
        <v>113.4</v>
      </c>
      <c r="IO249" s="4"/>
      <c r="IP249" s="8"/>
      <c r="IQ249" s="7"/>
      <c r="IR249" s="7"/>
      <c r="IS249" s="2" t="s">
        <v>141</v>
      </c>
      <c r="IT249" s="2" t="s">
        <v>129</v>
      </c>
      <c r="IU249" s="2" t="s">
        <v>167</v>
      </c>
      <c r="IV249" s="2" t="s">
        <v>1098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167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956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175</v>
      </c>
      <c r="KD249" s="2" t="s">
        <v>129</v>
      </c>
      <c r="KE249" s="2" t="s">
        <v>132</v>
      </c>
      <c r="KF249" s="2" t="s">
        <v>132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172</v>
      </c>
      <c r="KP249" s="2" t="s">
        <v>129</v>
      </c>
      <c r="KQ249" s="2" t="s">
        <v>132</v>
      </c>
      <c r="KR249" s="2" t="s">
        <v>132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172</v>
      </c>
      <c r="LB249" s="2" t="s">
        <v>129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129</v>
      </c>
      <c r="LO249" s="2" t="s">
        <v>132</v>
      </c>
      <c r="LP249" s="2" t="s">
        <v>132</v>
      </c>
      <c r="LQ249" s="2" t="s">
        <v>143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129</v>
      </c>
      <c r="MY249" s="2" t="s">
        <v>132</v>
      </c>
      <c r="MZ249" s="2" t="s">
        <v>132</v>
      </c>
      <c r="NA249" s="2" t="s">
        <v>143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172</v>
      </c>
      <c r="NJ249" s="2" t="s">
        <v>129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165</v>
      </c>
      <c r="PF249" s="2" t="s">
        <v>129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172</v>
      </c>
      <c r="PR249" s="2" t="s">
        <v>129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172</v>
      </c>
      <c r="QD249" s="2" t="s">
        <v>129</v>
      </c>
      <c r="QE249" s="2" t="s">
        <v>132</v>
      </c>
      <c r="QF249" s="2" t="s">
        <v>132</v>
      </c>
      <c r="QG249" s="2" t="s">
        <v>143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178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176</v>
      </c>
      <c r="RO249" s="2" t="s">
        <v>1219</v>
      </c>
      <c r="RP249" s="2" t="s">
        <v>132</v>
      </c>
      <c r="RQ249" s="2" t="s">
        <v>143</v>
      </c>
      <c r="RR249" s="2" t="s">
        <v>132</v>
      </c>
    </row>
    <row r="250">
      <c r="A250" s="2" t="s">
        <v>2967</v>
      </c>
      <c r="B250" s="2" t="s">
        <v>121</v>
      </c>
      <c r="C250" s="2" t="s">
        <v>2739</v>
      </c>
      <c r="D250" s="2" t="s">
        <v>2423</v>
      </c>
      <c r="E250" s="2" t="s">
        <v>2424</v>
      </c>
      <c r="F250" s="2" t="s">
        <v>2968</v>
      </c>
      <c r="G250" s="2" t="s">
        <v>132</v>
      </c>
      <c r="H250" s="2" t="s">
        <v>132</v>
      </c>
      <c r="I250" s="2" t="s">
        <v>2969</v>
      </c>
      <c r="J250" s="2" t="s">
        <v>127</v>
      </c>
      <c r="K250" s="2" t="s">
        <v>1189</v>
      </c>
      <c r="L250" s="3">
        <v>52.32</v>
      </c>
      <c r="M250" s="3">
        <v>54.94</v>
      </c>
      <c r="N250" s="3">
        <v>109</v>
      </c>
      <c r="O250" s="2" t="s">
        <v>657</v>
      </c>
      <c r="P250" s="2" t="s">
        <v>621</v>
      </c>
      <c r="Q250" s="2" t="s">
        <v>131</v>
      </c>
      <c r="R250" s="2" t="s">
        <v>132</v>
      </c>
      <c r="S250" s="2" t="s">
        <v>2970</v>
      </c>
      <c r="T250" s="2" t="s">
        <v>132</v>
      </c>
      <c r="U250" s="2" t="s">
        <v>132</v>
      </c>
      <c r="V250" s="2" t="s">
        <v>2187</v>
      </c>
      <c r="W250" s="2" t="s">
        <v>2743</v>
      </c>
      <c r="X250" s="2" t="s">
        <v>132</v>
      </c>
      <c r="Y250" s="2" t="s">
        <v>1403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132</v>
      </c>
      <c r="BX250" s="2" t="s">
        <v>1646</v>
      </c>
      <c r="BY250" s="2" t="s">
        <v>143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141</v>
      </c>
      <c r="CH250" s="2" t="s">
        <v>176</v>
      </c>
      <c r="CI250" s="2" t="s">
        <v>2971</v>
      </c>
      <c r="CJ250" s="2" t="s">
        <v>2972</v>
      </c>
      <c r="CK250" s="2" t="s">
        <v>143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166</v>
      </c>
      <c r="CT250" s="2" t="s">
        <v>129</v>
      </c>
      <c r="CU250" s="2" t="s">
        <v>132</v>
      </c>
      <c r="CV250" s="2" t="s">
        <v>132</v>
      </c>
      <c r="CW250" s="2" t="s">
        <v>143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141</v>
      </c>
      <c r="DF250" s="2" t="s">
        <v>176</v>
      </c>
      <c r="DG250" s="2" t="s">
        <v>2973</v>
      </c>
      <c r="DH250" s="2" t="s">
        <v>558</v>
      </c>
      <c r="DI250" s="2" t="s">
        <v>143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172</v>
      </c>
      <c r="DR250" s="2" t="s">
        <v>129</v>
      </c>
      <c r="DS250" s="2" t="s">
        <v>132</v>
      </c>
      <c r="DT250" s="2" t="s">
        <v>132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172</v>
      </c>
      <c r="ED250" s="2" t="s">
        <v>129</v>
      </c>
      <c r="EE250" s="2" t="s">
        <v>132</v>
      </c>
      <c r="EF250" s="2" t="s">
        <v>132</v>
      </c>
      <c r="EG250" s="2" t="s">
        <v>143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176</v>
      </c>
      <c r="EQ250" s="2" t="s">
        <v>2974</v>
      </c>
      <c r="ER250" s="2" t="s">
        <v>1848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176</v>
      </c>
      <c r="FC250" s="2" t="s">
        <v>2973</v>
      </c>
      <c r="FD250" s="2" t="s">
        <v>1309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172</v>
      </c>
      <c r="FN250" s="2" t="s">
        <v>129</v>
      </c>
      <c r="FO250" s="2" t="s">
        <v>132</v>
      </c>
      <c r="FP250" s="2" t="s">
        <v>132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141</v>
      </c>
      <c r="FZ250" s="2" t="s">
        <v>176</v>
      </c>
      <c r="GA250" s="2" t="s">
        <v>1291</v>
      </c>
      <c r="GB250" s="2" t="s">
        <v>2477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176</v>
      </c>
      <c r="GM250" s="2" t="s">
        <v>1845</v>
      </c>
      <c r="GN250" s="2" t="s">
        <v>1392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132</v>
      </c>
      <c r="GX250" s="2" t="s">
        <v>132</v>
      </c>
      <c r="GY250" s="2" t="s">
        <v>132</v>
      </c>
      <c r="GZ250" s="2" t="s">
        <v>132</v>
      </c>
      <c r="HA250" s="2" t="s">
        <v>132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172</v>
      </c>
      <c r="HJ250" s="2" t="s">
        <v>129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172</v>
      </c>
      <c r="HV250" s="2" t="s">
        <v>129</v>
      </c>
      <c r="HW250" s="2" t="s">
        <v>132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172</v>
      </c>
      <c r="IH250" s="2" t="s">
        <v>129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534</v>
      </c>
      <c r="JR250" s="2" t="s">
        <v>129</v>
      </c>
      <c r="JS250" s="2" t="s">
        <v>338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175</v>
      </c>
      <c r="KD250" s="2" t="s">
        <v>129</v>
      </c>
      <c r="KE250" s="2" t="s">
        <v>132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172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141</v>
      </c>
      <c r="ML250" s="2" t="s">
        <v>173</v>
      </c>
      <c r="MM250" s="2" t="s">
        <v>320</v>
      </c>
      <c r="MN250" s="2" t="s">
        <v>2975</v>
      </c>
      <c r="MO250" s="2" t="s">
        <v>143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129</v>
      </c>
      <c r="MY250" s="2" t="s">
        <v>132</v>
      </c>
      <c r="MZ250" s="2" t="s">
        <v>132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176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172</v>
      </c>
      <c r="PF250" s="2" t="s">
        <v>129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172</v>
      </c>
      <c r="PR250" s="2" t="s">
        <v>129</v>
      </c>
      <c r="PS250" s="2" t="s">
        <v>132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172</v>
      </c>
      <c r="QP250" s="2" t="s">
        <v>176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165</v>
      </c>
      <c r="RN250" s="2" t="s">
        <v>129</v>
      </c>
      <c r="RO250" s="2" t="s">
        <v>132</v>
      </c>
      <c r="RP250" s="2" t="s">
        <v>132</v>
      </c>
      <c r="RQ250" s="2" t="s">
        <v>143</v>
      </c>
      <c r="RR250" s="2" t="s">
        <v>132</v>
      </c>
    </row>
    <row r="251">
      <c r="A251" s="2" t="s">
        <v>2976</v>
      </c>
      <c r="B251" s="2" t="s">
        <v>121</v>
      </c>
      <c r="C251" s="2" t="s">
        <v>2977</v>
      </c>
      <c r="D251" s="2" t="s">
        <v>958</v>
      </c>
      <c r="E251" s="2" t="s">
        <v>708</v>
      </c>
      <c r="F251" s="2" t="s">
        <v>2978</v>
      </c>
      <c r="G251" s="2" t="s">
        <v>2978</v>
      </c>
      <c r="H251" s="2" t="s">
        <v>2978</v>
      </c>
      <c r="I251" s="2" t="s">
        <v>1824</v>
      </c>
      <c r="J251" s="2" t="s">
        <v>127</v>
      </c>
      <c r="K251" s="2" t="s">
        <v>1706</v>
      </c>
      <c r="L251" s="3">
        <v>29.35</v>
      </c>
      <c r="M251" s="3">
        <v>30.82</v>
      </c>
      <c r="N251" s="3">
        <v>59.49</v>
      </c>
      <c r="O251" s="2" t="s">
        <v>129</v>
      </c>
      <c r="P251" s="2" t="s">
        <v>621</v>
      </c>
      <c r="Q251" s="2" t="s">
        <v>131</v>
      </c>
      <c r="R251" s="2" t="s">
        <v>132</v>
      </c>
      <c r="S251" s="2" t="s">
        <v>2979</v>
      </c>
      <c r="T251" s="2" t="s">
        <v>132</v>
      </c>
      <c r="U251" s="2" t="s">
        <v>134</v>
      </c>
      <c r="V251" s="2" t="s">
        <v>484</v>
      </c>
      <c r="W251" s="2" t="s">
        <v>245</v>
      </c>
      <c r="X251" s="2" t="s">
        <v>132</v>
      </c>
      <c r="Y251" s="2" t="s">
        <v>1940</v>
      </c>
      <c r="Z251" s="4">
        <v>22</v>
      </c>
      <c r="AA251" s="4">
        <f>=ROUNDDOWN(5.5,0)</f>
      </c>
      <c r="AB251" s="5">
        <v>4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29</v>
      </c>
      <c r="AQ251" s="8">
        <v>951.61</v>
      </c>
      <c r="AR251" s="4"/>
      <c r="AS251" s="8"/>
      <c r="AT251" s="7"/>
      <c r="AU251" s="7"/>
      <c r="AV251" s="4">
        <v>29</v>
      </c>
      <c r="AW251" s="8">
        <v>951.61</v>
      </c>
      <c r="AX251" s="4"/>
      <c r="AY251" s="8"/>
      <c r="AZ251" s="7"/>
      <c r="BA251" s="7"/>
      <c r="BB251" s="7">
        <v>1</v>
      </c>
      <c r="BC251" s="4">
        <v>29</v>
      </c>
      <c r="BD251" s="8">
        <v>951.61</v>
      </c>
      <c r="BE251" s="4"/>
      <c r="BF251" s="8"/>
      <c r="BG251" s="7"/>
      <c r="BH251" s="7"/>
      <c r="BI251" s="7">
        <v>1</v>
      </c>
      <c r="BJ251" s="4">
        <v>29</v>
      </c>
      <c r="BK251" s="8">
        <v>951.61</v>
      </c>
      <c r="BL251" s="2" t="s">
        <v>2980</v>
      </c>
      <c r="BM251" s="7">
        <v>1</v>
      </c>
      <c r="BN251" s="7">
        <v>1</v>
      </c>
      <c r="BO251" s="4">
        <v>15</v>
      </c>
      <c r="BP251" s="8">
        <v>445.09</v>
      </c>
      <c r="BQ251" s="4"/>
      <c r="BR251" s="8"/>
      <c r="BS251" s="7"/>
      <c r="BT251" s="7"/>
      <c r="BU251" s="2" t="s">
        <v>141</v>
      </c>
      <c r="BV251" s="2" t="s">
        <v>129</v>
      </c>
      <c r="BW251" s="2" t="s">
        <v>132</v>
      </c>
      <c r="BX251" s="2" t="s">
        <v>1611</v>
      </c>
      <c r="BY251" s="2" t="s">
        <v>143</v>
      </c>
      <c r="BZ251" s="2" t="s">
        <v>132</v>
      </c>
      <c r="CA251" s="4">
        <v>1</v>
      </c>
      <c r="CB251" s="8">
        <v>25.1</v>
      </c>
      <c r="CC251" s="4"/>
      <c r="CD251" s="8"/>
      <c r="CE251" s="7"/>
      <c r="CF251" s="7"/>
      <c r="CG251" s="2" t="s">
        <v>141</v>
      </c>
      <c r="CH251" s="2" t="s">
        <v>129</v>
      </c>
      <c r="CI251" s="2" t="s">
        <v>1391</v>
      </c>
      <c r="CJ251" s="2" t="s">
        <v>2981</v>
      </c>
      <c r="CK251" s="2" t="s">
        <v>143</v>
      </c>
      <c r="CL251" s="2" t="s">
        <v>132</v>
      </c>
      <c r="CM251" s="4">
        <v>1</v>
      </c>
      <c r="CN251" s="8">
        <v>36.42</v>
      </c>
      <c r="CO251" s="4"/>
      <c r="CP251" s="8"/>
      <c r="CQ251" s="7"/>
      <c r="CR251" s="7"/>
      <c r="CS251" s="2" t="s">
        <v>141</v>
      </c>
      <c r="CT251" s="2" t="s">
        <v>129</v>
      </c>
      <c r="CU251" s="2" t="s">
        <v>1283</v>
      </c>
      <c r="CV251" s="2" t="s">
        <v>2931</v>
      </c>
      <c r="CW251" s="2" t="s">
        <v>143</v>
      </c>
      <c r="CX251" s="2" t="s">
        <v>132</v>
      </c>
      <c r="CY251" s="4">
        <v>1</v>
      </c>
      <c r="CZ251" s="8">
        <v>33.28</v>
      </c>
      <c r="DA251" s="4"/>
      <c r="DB251" s="8"/>
      <c r="DC251" s="7"/>
      <c r="DD251" s="7"/>
      <c r="DE251" s="2" t="s">
        <v>141</v>
      </c>
      <c r="DF251" s="2" t="s">
        <v>129</v>
      </c>
      <c r="DG251" s="2" t="s">
        <v>1733</v>
      </c>
      <c r="DH251" s="2" t="s">
        <v>562</v>
      </c>
      <c r="DI251" s="2" t="s">
        <v>143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176</v>
      </c>
      <c r="DS251" s="2" t="s">
        <v>1024</v>
      </c>
      <c r="DT251" s="2" t="s">
        <v>875</v>
      </c>
      <c r="DU251" s="2" t="s">
        <v>143</v>
      </c>
      <c r="DV251" s="2" t="s">
        <v>132</v>
      </c>
      <c r="DW251" s="4">
        <v>8</v>
      </c>
      <c r="DX251" s="8">
        <v>316.8</v>
      </c>
      <c r="DY251" s="4"/>
      <c r="DZ251" s="8"/>
      <c r="EA251" s="7"/>
      <c r="EB251" s="7"/>
      <c r="EC251" s="2" t="s">
        <v>141</v>
      </c>
      <c r="ED251" s="2" t="s">
        <v>129</v>
      </c>
      <c r="EE251" s="2" t="s">
        <v>1185</v>
      </c>
      <c r="EF251" s="2" t="s">
        <v>1764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1397</v>
      </c>
      <c r="ER251" s="2" t="s">
        <v>2306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129</v>
      </c>
      <c r="FC251" s="2" t="s">
        <v>1394</v>
      </c>
      <c r="FD251" s="2" t="s">
        <v>1943</v>
      </c>
      <c r="FE251" s="2" t="s">
        <v>143</v>
      </c>
      <c r="FF251" s="2" t="s">
        <v>132</v>
      </c>
      <c r="FG251" s="4">
        <v>1</v>
      </c>
      <c r="FH251" s="8">
        <v>33.28</v>
      </c>
      <c r="FI251" s="4"/>
      <c r="FJ251" s="8"/>
      <c r="FK251" s="7"/>
      <c r="FL251" s="7"/>
      <c r="FM251" s="2" t="s">
        <v>141</v>
      </c>
      <c r="FN251" s="2" t="s">
        <v>129</v>
      </c>
      <c r="FO251" s="2" t="s">
        <v>850</v>
      </c>
      <c r="FP251" s="2" t="s">
        <v>1865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129</v>
      </c>
      <c r="GA251" s="2" t="s">
        <v>1291</v>
      </c>
      <c r="GB251" s="2" t="s">
        <v>1821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176</v>
      </c>
      <c r="GM251" s="2" t="s">
        <v>1293</v>
      </c>
      <c r="GN251" s="2" t="s">
        <v>1751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141</v>
      </c>
      <c r="GX251" s="2" t="s">
        <v>129</v>
      </c>
      <c r="GY251" s="2" t="s">
        <v>332</v>
      </c>
      <c r="GZ251" s="2" t="s">
        <v>592</v>
      </c>
      <c r="HA251" s="2" t="s">
        <v>143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141</v>
      </c>
      <c r="HJ251" s="2" t="s">
        <v>129</v>
      </c>
      <c r="HK251" s="2" t="s">
        <v>1030</v>
      </c>
      <c r="HL251" s="2" t="s">
        <v>307</v>
      </c>
      <c r="HM251" s="2" t="s">
        <v>143</v>
      </c>
      <c r="HN251" s="2" t="s">
        <v>132</v>
      </c>
      <c r="HO251" s="4">
        <v>2</v>
      </c>
      <c r="HP251" s="8">
        <v>61.64</v>
      </c>
      <c r="HQ251" s="4"/>
      <c r="HR251" s="8"/>
      <c r="HS251" s="7"/>
      <c r="HT251" s="7"/>
      <c r="HU251" s="2" t="s">
        <v>141</v>
      </c>
      <c r="HV251" s="2" t="s">
        <v>129</v>
      </c>
      <c r="HW251" s="2" t="s">
        <v>2570</v>
      </c>
      <c r="HX251" s="2" t="s">
        <v>389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165</v>
      </c>
      <c r="IH251" s="2" t="s">
        <v>129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166</v>
      </c>
      <c r="IT251" s="2" t="s">
        <v>129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141</v>
      </c>
      <c r="JF251" s="2" t="s">
        <v>129</v>
      </c>
      <c r="JG251" s="2" t="s">
        <v>167</v>
      </c>
      <c r="JH251" s="2" t="s">
        <v>132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338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141</v>
      </c>
      <c r="KD251" s="2" t="s">
        <v>129</v>
      </c>
      <c r="KE251" s="2" t="s">
        <v>1296</v>
      </c>
      <c r="KF251" s="2" t="s">
        <v>1268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141</v>
      </c>
      <c r="KP251" s="2" t="s">
        <v>129</v>
      </c>
      <c r="KQ251" s="2" t="s">
        <v>815</v>
      </c>
      <c r="KR251" s="2" t="s">
        <v>1061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172</v>
      </c>
      <c r="LB251" s="2" t="s">
        <v>129</v>
      </c>
      <c r="LC251" s="2" t="s">
        <v>132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141</v>
      </c>
      <c r="ML251" s="2" t="s">
        <v>173</v>
      </c>
      <c r="MM251" s="2" t="s">
        <v>1403</v>
      </c>
      <c r="MN251" s="2" t="s">
        <v>2981</v>
      </c>
      <c r="MO251" s="2" t="s">
        <v>143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172</v>
      </c>
      <c r="MX251" s="2" t="s">
        <v>129</v>
      </c>
      <c r="MY251" s="2" t="s">
        <v>132</v>
      </c>
      <c r="MZ251" s="2" t="s">
        <v>132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172</v>
      </c>
      <c r="NJ251" s="2" t="s">
        <v>129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129</v>
      </c>
      <c r="OI251" s="2" t="s">
        <v>132</v>
      </c>
      <c r="OJ251" s="2" t="s">
        <v>132</v>
      </c>
      <c r="OK251" s="2" t="s">
        <v>143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176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165</v>
      </c>
      <c r="PF251" s="2" t="s">
        <v>129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141</v>
      </c>
      <c r="PR251" s="2" t="s">
        <v>176</v>
      </c>
      <c r="PS251" s="2" t="s">
        <v>212</v>
      </c>
      <c r="PT251" s="2" t="s">
        <v>274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141</v>
      </c>
      <c r="QP251" s="2" t="s">
        <v>176</v>
      </c>
      <c r="QQ251" s="2" t="s">
        <v>815</v>
      </c>
      <c r="QR251" s="2" t="s">
        <v>2753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817</v>
      </c>
      <c r="RB251" s="2" t="s">
        <v>129</v>
      </c>
      <c r="RC251" s="2" t="s">
        <v>132</v>
      </c>
      <c r="RD251" s="2" t="s">
        <v>132</v>
      </c>
      <c r="RE251" s="2" t="s">
        <v>143</v>
      </c>
      <c r="RF251" s="2" t="s">
        <v>178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176</v>
      </c>
      <c r="RO251" s="2" t="s">
        <v>1105</v>
      </c>
      <c r="RP251" s="2" t="s">
        <v>1061</v>
      </c>
      <c r="RQ251" s="2" t="s">
        <v>143</v>
      </c>
      <c r="RR251" s="2" t="s">
        <v>132</v>
      </c>
    </row>
    <row r="252">
      <c r="A252" s="2" t="s">
        <v>2982</v>
      </c>
      <c r="B252" s="2" t="s">
        <v>121</v>
      </c>
      <c r="C252" s="2" t="s">
        <v>2977</v>
      </c>
      <c r="D252" s="2" t="s">
        <v>958</v>
      </c>
      <c r="E252" s="2" t="s">
        <v>708</v>
      </c>
      <c r="F252" s="2" t="s">
        <v>2983</v>
      </c>
      <c r="G252" s="2" t="s">
        <v>2983</v>
      </c>
      <c r="H252" s="2" t="s">
        <v>2983</v>
      </c>
      <c r="I252" s="2" t="s">
        <v>1887</v>
      </c>
      <c r="J252" s="2" t="s">
        <v>127</v>
      </c>
      <c r="K252" s="2" t="s">
        <v>2984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683</v>
      </c>
      <c r="Q252" s="2" t="s">
        <v>131</v>
      </c>
      <c r="R252" s="2" t="s">
        <v>132</v>
      </c>
      <c r="S252" s="2" t="s">
        <v>2985</v>
      </c>
      <c r="T252" s="2" t="s">
        <v>132</v>
      </c>
      <c r="U252" s="2" t="s">
        <v>315</v>
      </c>
      <c r="V252" s="2" t="s">
        <v>484</v>
      </c>
      <c r="W252" s="2" t="s">
        <v>245</v>
      </c>
      <c r="X252" s="2" t="s">
        <v>2834</v>
      </c>
      <c r="Y252" s="2" t="s">
        <v>835</v>
      </c>
      <c r="Z252" s="4">
        <v>141</v>
      </c>
      <c r="AA252" s="4">
        <f>=ROUNDDOWN(47,0)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21</v>
      </c>
      <c r="AQ252" s="8">
        <v>857.61</v>
      </c>
      <c r="AR252" s="4"/>
      <c r="AS252" s="8"/>
      <c r="AT252" s="7"/>
      <c r="AU252" s="7"/>
      <c r="AV252" s="4">
        <v>21</v>
      </c>
      <c r="AW252" s="8">
        <v>857.61</v>
      </c>
      <c r="AX252" s="4"/>
      <c r="AY252" s="8"/>
      <c r="AZ252" s="7"/>
      <c r="BA252" s="7"/>
      <c r="BB252" s="7">
        <v>1</v>
      </c>
      <c r="BC252" s="4">
        <v>21</v>
      </c>
      <c r="BD252" s="8">
        <v>857.61</v>
      </c>
      <c r="BE252" s="4"/>
      <c r="BF252" s="8"/>
      <c r="BG252" s="7"/>
      <c r="BH252" s="7"/>
      <c r="BI252" s="7">
        <v>1</v>
      </c>
      <c r="BJ252" s="4">
        <v>21</v>
      </c>
      <c r="BK252" s="8">
        <v>857.61</v>
      </c>
      <c r="BL252" s="2" t="s">
        <v>2986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141</v>
      </c>
      <c r="BV252" s="2" t="s">
        <v>129</v>
      </c>
      <c r="BW252" s="2" t="s">
        <v>132</v>
      </c>
      <c r="BX252" s="2" t="s">
        <v>204</v>
      </c>
      <c r="BY252" s="2" t="s">
        <v>143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141</v>
      </c>
      <c r="CH252" s="2" t="s">
        <v>129</v>
      </c>
      <c r="CI252" s="2" t="s">
        <v>2987</v>
      </c>
      <c r="CJ252" s="2" t="s">
        <v>289</v>
      </c>
      <c r="CK252" s="2" t="s">
        <v>143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141</v>
      </c>
      <c r="CT252" s="2" t="s">
        <v>129</v>
      </c>
      <c r="CU252" s="2" t="s">
        <v>829</v>
      </c>
      <c r="CV252" s="2" t="s">
        <v>398</v>
      </c>
      <c r="CW252" s="2" t="s">
        <v>143</v>
      </c>
      <c r="CX252" s="2" t="s">
        <v>132</v>
      </c>
      <c r="CY252" s="4">
        <v>13</v>
      </c>
      <c r="CZ252" s="8">
        <v>511.82</v>
      </c>
      <c r="DA252" s="4"/>
      <c r="DB252" s="8"/>
      <c r="DC252" s="7"/>
      <c r="DD252" s="7"/>
      <c r="DE252" s="2" t="s">
        <v>141</v>
      </c>
      <c r="DF252" s="2" t="s">
        <v>129</v>
      </c>
      <c r="DG252" s="2" t="s">
        <v>539</v>
      </c>
      <c r="DH252" s="2" t="s">
        <v>2323</v>
      </c>
      <c r="DI252" s="2" t="s">
        <v>143</v>
      </c>
      <c r="DJ252" s="2" t="s">
        <v>132</v>
      </c>
      <c r="DK252" s="4">
        <v>3</v>
      </c>
      <c r="DL252" s="8">
        <v>137.76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154</v>
      </c>
      <c r="DT252" s="2" t="s">
        <v>2052</v>
      </c>
      <c r="DU252" s="2" t="s">
        <v>143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141</v>
      </c>
      <c r="ED252" s="2" t="s">
        <v>129</v>
      </c>
      <c r="EE252" s="2" t="s">
        <v>400</v>
      </c>
      <c r="EF252" s="2" t="s">
        <v>369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606</v>
      </c>
      <c r="ER252" s="2" t="s">
        <v>2443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129</v>
      </c>
      <c r="FC252" s="2" t="s">
        <v>606</v>
      </c>
      <c r="FD252" s="2" t="s">
        <v>2988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141</v>
      </c>
      <c r="FN252" s="2" t="s">
        <v>129</v>
      </c>
      <c r="FO252" s="2" t="s">
        <v>463</v>
      </c>
      <c r="FP252" s="2" t="s">
        <v>647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141</v>
      </c>
      <c r="FZ252" s="2" t="s">
        <v>129</v>
      </c>
      <c r="GA252" s="2" t="s">
        <v>138</v>
      </c>
      <c r="GB252" s="2" t="s">
        <v>499</v>
      </c>
      <c r="GC252" s="2" t="s">
        <v>143</v>
      </c>
      <c r="GD252" s="2" t="s">
        <v>132</v>
      </c>
      <c r="GE252" s="4">
        <v>1</v>
      </c>
      <c r="GF252" s="8">
        <v>48.34</v>
      </c>
      <c r="GG252" s="4"/>
      <c r="GH252" s="8"/>
      <c r="GI252" s="7"/>
      <c r="GJ252" s="7"/>
      <c r="GK252" s="2" t="s">
        <v>141</v>
      </c>
      <c r="GL252" s="2" t="s">
        <v>129</v>
      </c>
      <c r="GM252" s="2" t="s">
        <v>677</v>
      </c>
      <c r="GN252" s="2" t="s">
        <v>774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141</v>
      </c>
      <c r="GX252" s="2" t="s">
        <v>176</v>
      </c>
      <c r="GY252" s="2" t="s">
        <v>677</v>
      </c>
      <c r="GZ252" s="2" t="s">
        <v>273</v>
      </c>
      <c r="HA252" s="2" t="s">
        <v>143</v>
      </c>
      <c r="HB252" s="2" t="s">
        <v>132</v>
      </c>
      <c r="HC252" s="4">
        <v>1</v>
      </c>
      <c r="HD252" s="8">
        <v>42.27</v>
      </c>
      <c r="HE252" s="4"/>
      <c r="HF252" s="8"/>
      <c r="HG252" s="7"/>
      <c r="HH252" s="7"/>
      <c r="HI252" s="2" t="s">
        <v>141</v>
      </c>
      <c r="HJ252" s="2" t="s">
        <v>129</v>
      </c>
      <c r="HK252" s="2" t="s">
        <v>423</v>
      </c>
      <c r="HL252" s="2" t="s">
        <v>2495</v>
      </c>
      <c r="HM252" s="2" t="s">
        <v>143</v>
      </c>
      <c r="HN252" s="2" t="s">
        <v>132</v>
      </c>
      <c r="HO252" s="4">
        <v>3</v>
      </c>
      <c r="HP252" s="8">
        <v>117.42</v>
      </c>
      <c r="HQ252" s="4"/>
      <c r="HR252" s="8"/>
      <c r="HS252" s="7"/>
      <c r="HT252" s="7"/>
      <c r="HU252" s="2" t="s">
        <v>141</v>
      </c>
      <c r="HV252" s="2" t="s">
        <v>129</v>
      </c>
      <c r="HW252" s="2" t="s">
        <v>297</v>
      </c>
      <c r="HX252" s="2" t="s">
        <v>1201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141</v>
      </c>
      <c r="IH252" s="2" t="s">
        <v>129</v>
      </c>
      <c r="II252" s="2" t="s">
        <v>2288</v>
      </c>
      <c r="IJ252" s="2" t="s">
        <v>260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141</v>
      </c>
      <c r="IT252" s="2" t="s">
        <v>129</v>
      </c>
      <c r="IU252" s="2" t="s">
        <v>634</v>
      </c>
      <c r="IV252" s="2" t="s">
        <v>2989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167</v>
      </c>
      <c r="JH252" s="2" t="s">
        <v>132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177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141</v>
      </c>
      <c r="KD252" s="2" t="s">
        <v>129</v>
      </c>
      <c r="KE252" s="2" t="s">
        <v>348</v>
      </c>
      <c r="KF252" s="2" t="s">
        <v>548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172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172</v>
      </c>
      <c r="LB252" s="2" t="s">
        <v>129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141</v>
      </c>
      <c r="ML252" s="2" t="s">
        <v>173</v>
      </c>
      <c r="MM252" s="2" t="s">
        <v>1195</v>
      </c>
      <c r="MN252" s="2" t="s">
        <v>2469</v>
      </c>
      <c r="MO252" s="2" t="s">
        <v>143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172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129</v>
      </c>
      <c r="NW252" s="2" t="s">
        <v>132</v>
      </c>
      <c r="NX252" s="2" t="s">
        <v>132</v>
      </c>
      <c r="NY252" s="2" t="s">
        <v>143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172</v>
      </c>
      <c r="OH252" s="2" t="s">
        <v>129</v>
      </c>
      <c r="OI252" s="2" t="s">
        <v>132</v>
      </c>
      <c r="OJ252" s="2" t="s">
        <v>132</v>
      </c>
      <c r="OK252" s="2" t="s">
        <v>143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176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165</v>
      </c>
      <c r="PF252" s="2" t="s">
        <v>129</v>
      </c>
      <c r="PG252" s="2" t="s">
        <v>132</v>
      </c>
      <c r="PH252" s="2" t="s">
        <v>132</v>
      </c>
      <c r="PI252" s="2" t="s">
        <v>143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141</v>
      </c>
      <c r="PR252" s="2" t="s">
        <v>176</v>
      </c>
      <c r="PS252" s="2" t="s">
        <v>450</v>
      </c>
      <c r="PT252" s="2" t="s">
        <v>612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165</v>
      </c>
      <c r="QP252" s="2" t="s">
        <v>176</v>
      </c>
      <c r="QQ252" s="2" t="s">
        <v>132</v>
      </c>
      <c r="QR252" s="2" t="s">
        <v>132</v>
      </c>
      <c r="QS252" s="2" t="s">
        <v>143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172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178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176</v>
      </c>
      <c r="RO252" s="2" t="s">
        <v>839</v>
      </c>
      <c r="RP252" s="2" t="s">
        <v>638</v>
      </c>
      <c r="RQ252" s="2" t="s">
        <v>143</v>
      </c>
      <c r="RR252" s="2" t="s">
        <v>132</v>
      </c>
    </row>
    <row r="253">
      <c r="A253" s="2" t="s">
        <v>2990</v>
      </c>
      <c r="B253" s="2" t="s">
        <v>121</v>
      </c>
      <c r="C253" s="2" t="s">
        <v>2977</v>
      </c>
      <c r="D253" s="2" t="s">
        <v>958</v>
      </c>
      <c r="E253" s="2" t="s">
        <v>708</v>
      </c>
      <c r="F253" s="2" t="s">
        <v>2991</v>
      </c>
      <c r="G253" s="2" t="s">
        <v>2991</v>
      </c>
      <c r="H253" s="2" t="s">
        <v>2991</v>
      </c>
      <c r="I253" s="2" t="s">
        <v>2992</v>
      </c>
      <c r="J253" s="2" t="s">
        <v>127</v>
      </c>
      <c r="K253" s="2" t="s">
        <v>781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347</v>
      </c>
      <c r="Q253" s="2" t="s">
        <v>131</v>
      </c>
      <c r="R253" s="2" t="s">
        <v>132</v>
      </c>
      <c r="S253" s="2" t="s">
        <v>2993</v>
      </c>
      <c r="T253" s="2" t="s">
        <v>132</v>
      </c>
      <c r="U253" s="2" t="s">
        <v>134</v>
      </c>
      <c r="V253" s="2" t="s">
        <v>513</v>
      </c>
      <c r="W253" s="2" t="s">
        <v>137</v>
      </c>
      <c r="X253" s="2" t="s">
        <v>132</v>
      </c>
      <c r="Y253" s="2" t="s">
        <v>783</v>
      </c>
      <c r="Z253" s="4">
        <v>85</v>
      </c>
      <c r="AA253" s="4">
        <f>=ROUNDDOWN(42.5,0)</f>
      </c>
      <c r="AB253" s="5">
        <v>2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12</v>
      </c>
      <c r="AQ253" s="8">
        <v>755.73</v>
      </c>
      <c r="AR253" s="4"/>
      <c r="AS253" s="8"/>
      <c r="AT253" s="7"/>
      <c r="AU253" s="7"/>
      <c r="AV253" s="4">
        <v>12</v>
      </c>
      <c r="AW253" s="8">
        <v>755.73</v>
      </c>
      <c r="AX253" s="4"/>
      <c r="AY253" s="8"/>
      <c r="AZ253" s="7"/>
      <c r="BA253" s="7"/>
      <c r="BB253" s="7">
        <v>1</v>
      </c>
      <c r="BC253" s="4">
        <v>12</v>
      </c>
      <c r="BD253" s="8">
        <v>755.73</v>
      </c>
      <c r="BE253" s="4"/>
      <c r="BF253" s="8"/>
      <c r="BG253" s="7"/>
      <c r="BH253" s="7"/>
      <c r="BI253" s="7">
        <v>1</v>
      </c>
      <c r="BJ253" s="4">
        <v>12</v>
      </c>
      <c r="BK253" s="8">
        <v>755.73</v>
      </c>
      <c r="BL253" s="2" t="s">
        <v>2994</v>
      </c>
      <c r="BM253" s="7">
        <v>1</v>
      </c>
      <c r="BN253" s="7">
        <v>1</v>
      </c>
      <c r="BO253" s="4">
        <v>2</v>
      </c>
      <c r="BP253" s="8">
        <v>105.02</v>
      </c>
      <c r="BQ253" s="4"/>
      <c r="BR253" s="8"/>
      <c r="BS253" s="7"/>
      <c r="BT253" s="7"/>
      <c r="BU253" s="2" t="s">
        <v>141</v>
      </c>
      <c r="BV253" s="2" t="s">
        <v>129</v>
      </c>
      <c r="BW253" s="2" t="s">
        <v>132</v>
      </c>
      <c r="BX253" s="2" t="s">
        <v>785</v>
      </c>
      <c r="BY253" s="2" t="s">
        <v>143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141</v>
      </c>
      <c r="CH253" s="2" t="s">
        <v>129</v>
      </c>
      <c r="CI253" s="2" t="s">
        <v>1725</v>
      </c>
      <c r="CJ253" s="2" t="s">
        <v>1760</v>
      </c>
      <c r="CK253" s="2" t="s">
        <v>143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141</v>
      </c>
      <c r="CT253" s="2" t="s">
        <v>129</v>
      </c>
      <c r="CU253" s="2" t="s">
        <v>788</v>
      </c>
      <c r="CV253" s="2" t="s">
        <v>2973</v>
      </c>
      <c r="CW253" s="2" t="s">
        <v>143</v>
      </c>
      <c r="CX253" s="2" t="s">
        <v>132</v>
      </c>
      <c r="CY253" s="4">
        <v>4</v>
      </c>
      <c r="CZ253" s="8">
        <v>274.36</v>
      </c>
      <c r="DA253" s="4"/>
      <c r="DB253" s="8"/>
      <c r="DC253" s="7"/>
      <c r="DD253" s="7"/>
      <c r="DE253" s="2" t="s">
        <v>141</v>
      </c>
      <c r="DF253" s="2" t="s">
        <v>129</v>
      </c>
      <c r="DG253" s="2" t="s">
        <v>790</v>
      </c>
      <c r="DH253" s="2" t="s">
        <v>1725</v>
      </c>
      <c r="DI253" s="2" t="s">
        <v>143</v>
      </c>
      <c r="DJ253" s="2" t="s">
        <v>132</v>
      </c>
      <c r="DK253" s="4">
        <v>1</v>
      </c>
      <c r="DL253" s="8">
        <v>53.96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792</v>
      </c>
      <c r="DT253" s="2" t="s">
        <v>1142</v>
      </c>
      <c r="DU253" s="2" t="s">
        <v>143</v>
      </c>
      <c r="DV253" s="2" t="s">
        <v>132</v>
      </c>
      <c r="DW253" s="4">
        <v>3</v>
      </c>
      <c r="DX253" s="8">
        <v>174</v>
      </c>
      <c r="DY253" s="4"/>
      <c r="DZ253" s="8"/>
      <c r="EA253" s="7"/>
      <c r="EB253" s="7"/>
      <c r="EC253" s="2" t="s">
        <v>141</v>
      </c>
      <c r="ED253" s="2" t="s">
        <v>129</v>
      </c>
      <c r="EE253" s="2" t="s">
        <v>1651</v>
      </c>
      <c r="EF253" s="2" t="s">
        <v>1146</v>
      </c>
      <c r="EG253" s="2" t="s">
        <v>143</v>
      </c>
      <c r="EH253" s="2" t="s">
        <v>132</v>
      </c>
      <c r="EI253" s="4">
        <v>1</v>
      </c>
      <c r="EJ253" s="8">
        <v>63.4</v>
      </c>
      <c r="EK253" s="4"/>
      <c r="EL253" s="8"/>
      <c r="EM253" s="7"/>
      <c r="EN253" s="7"/>
      <c r="EO253" s="2" t="s">
        <v>141</v>
      </c>
      <c r="EP253" s="2" t="s">
        <v>129</v>
      </c>
      <c r="EQ253" s="2" t="s">
        <v>1815</v>
      </c>
      <c r="ER253" s="2" t="s">
        <v>1820</v>
      </c>
      <c r="ES253" s="2" t="s">
        <v>143</v>
      </c>
      <c r="ET253" s="2" t="s">
        <v>132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141</v>
      </c>
      <c r="FB253" s="2" t="s">
        <v>129</v>
      </c>
      <c r="FC253" s="2" t="s">
        <v>1731</v>
      </c>
      <c r="FD253" s="2" t="s">
        <v>1820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156</v>
      </c>
      <c r="FP253" s="2" t="s">
        <v>2204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129</v>
      </c>
      <c r="GA253" s="2" t="s">
        <v>799</v>
      </c>
      <c r="GB253" s="2" t="s">
        <v>2995</v>
      </c>
      <c r="GC253" s="2" t="s">
        <v>143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176</v>
      </c>
      <c r="GM253" s="2" t="s">
        <v>2996</v>
      </c>
      <c r="GN253" s="2" t="s">
        <v>1931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141</v>
      </c>
      <c r="GX253" s="2" t="s">
        <v>129</v>
      </c>
      <c r="GY253" s="2" t="s">
        <v>162</v>
      </c>
      <c r="GZ253" s="2" t="s">
        <v>132</v>
      </c>
      <c r="HA253" s="2" t="s">
        <v>143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141</v>
      </c>
      <c r="HJ253" s="2" t="s">
        <v>129</v>
      </c>
      <c r="HK253" s="2" t="s">
        <v>386</v>
      </c>
      <c r="HL253" s="2" t="s">
        <v>422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2570</v>
      </c>
      <c r="HX253" s="2" t="s">
        <v>250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165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166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167</v>
      </c>
      <c r="JH253" s="2" t="s">
        <v>132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338</v>
      </c>
      <c r="JT253" s="2" t="s">
        <v>2390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1296</v>
      </c>
      <c r="KF253" s="2" t="s">
        <v>2604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141</v>
      </c>
      <c r="KP253" s="2" t="s">
        <v>129</v>
      </c>
      <c r="KQ253" s="2" t="s">
        <v>815</v>
      </c>
      <c r="KR253" s="2" t="s">
        <v>2997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172</v>
      </c>
      <c r="LB253" s="2" t="s">
        <v>129</v>
      </c>
      <c r="LC253" s="2" t="s">
        <v>132</v>
      </c>
      <c r="LD253" s="2" t="s">
        <v>132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141</v>
      </c>
      <c r="ML253" s="2" t="s">
        <v>173</v>
      </c>
      <c r="MM253" s="2" t="s">
        <v>1748</v>
      </c>
      <c r="MN253" s="2" t="s">
        <v>2024</v>
      </c>
      <c r="MO253" s="2" t="s">
        <v>143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129</v>
      </c>
      <c r="MY253" s="2" t="s">
        <v>132</v>
      </c>
      <c r="MZ253" s="2" t="s">
        <v>132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172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172</v>
      </c>
      <c r="OH253" s="2" t="s">
        <v>129</v>
      </c>
      <c r="OI253" s="2" t="s">
        <v>132</v>
      </c>
      <c r="OJ253" s="2" t="s">
        <v>132</v>
      </c>
      <c r="OK253" s="2" t="s">
        <v>143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176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165</v>
      </c>
      <c r="PF253" s="2" t="s">
        <v>129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141</v>
      </c>
      <c r="PR253" s="2" t="s">
        <v>176</v>
      </c>
      <c r="PS253" s="2" t="s">
        <v>525</v>
      </c>
      <c r="PT253" s="2" t="s">
        <v>132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141</v>
      </c>
      <c r="QP253" s="2" t="s">
        <v>176</v>
      </c>
      <c r="QQ253" s="2" t="s">
        <v>1146</v>
      </c>
      <c r="QR253" s="2" t="s">
        <v>1943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172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178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176</v>
      </c>
      <c r="RO253" s="2" t="s">
        <v>1184</v>
      </c>
      <c r="RP253" s="2" t="s">
        <v>1185</v>
      </c>
      <c r="RQ253" s="2" t="s">
        <v>143</v>
      </c>
      <c r="RR253" s="2" t="s">
        <v>132</v>
      </c>
    </row>
    <row r="254">
      <c r="A254" s="2" t="s">
        <v>2998</v>
      </c>
      <c r="B254" s="2" t="s">
        <v>121</v>
      </c>
      <c r="C254" s="2" t="s">
        <v>2977</v>
      </c>
      <c r="D254" s="2" t="s">
        <v>958</v>
      </c>
      <c r="E254" s="2" t="s">
        <v>708</v>
      </c>
      <c r="F254" s="2" t="s">
        <v>2999</v>
      </c>
      <c r="G254" s="2" t="s">
        <v>2999</v>
      </c>
      <c r="H254" s="2" t="s">
        <v>2999</v>
      </c>
      <c r="I254" s="2" t="s">
        <v>3000</v>
      </c>
      <c r="J254" s="2" t="s">
        <v>127</v>
      </c>
      <c r="K254" s="2" t="s">
        <v>280</v>
      </c>
      <c r="L254" s="3">
        <v>45.32</v>
      </c>
      <c r="M254" s="3">
        <v>47.59</v>
      </c>
      <c r="N254" s="3">
        <v>92.49</v>
      </c>
      <c r="O254" s="2" t="s">
        <v>620</v>
      </c>
      <c r="P254" s="2" t="s">
        <v>621</v>
      </c>
      <c r="Q254" s="2" t="s">
        <v>131</v>
      </c>
      <c r="R254" s="2" t="s">
        <v>132</v>
      </c>
      <c r="S254" s="2" t="s">
        <v>3001</v>
      </c>
      <c r="T254" s="2" t="s">
        <v>132</v>
      </c>
      <c r="U254" s="2" t="s">
        <v>134</v>
      </c>
      <c r="V254" s="2" t="s">
        <v>846</v>
      </c>
      <c r="W254" s="2" t="s">
        <v>245</v>
      </c>
      <c r="X254" s="2" t="s">
        <v>132</v>
      </c>
      <c r="Y254" s="2" t="s">
        <v>1826</v>
      </c>
      <c r="Z254" s="4">
        <v>79</v>
      </c>
      <c r="AA254" s="4">
        <f>=ROUNDDOWN(60.7692307692308,0)</f>
      </c>
      <c r="AB254" s="5">
        <v>1.3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10</v>
      </c>
      <c r="AQ254" s="8">
        <v>480.36</v>
      </c>
      <c r="AR254" s="4"/>
      <c r="AS254" s="8"/>
      <c r="AT254" s="7"/>
      <c r="AU254" s="7"/>
      <c r="AV254" s="4">
        <v>10</v>
      </c>
      <c r="AW254" s="8">
        <v>480.36</v>
      </c>
      <c r="AX254" s="4"/>
      <c r="AY254" s="8"/>
      <c r="AZ254" s="7"/>
      <c r="BA254" s="7"/>
      <c r="BB254" s="7">
        <v>1</v>
      </c>
      <c r="BC254" s="4">
        <v>10</v>
      </c>
      <c r="BD254" s="8">
        <v>480.36</v>
      </c>
      <c r="BE254" s="4"/>
      <c r="BF254" s="8"/>
      <c r="BG254" s="7"/>
      <c r="BH254" s="7"/>
      <c r="BI254" s="7">
        <v>1</v>
      </c>
      <c r="BJ254" s="4">
        <v>10</v>
      </c>
      <c r="BK254" s="8">
        <v>480.36</v>
      </c>
      <c r="BL254" s="2" t="s">
        <v>3002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534</v>
      </c>
      <c r="BV254" s="2" t="s">
        <v>176</v>
      </c>
      <c r="BW254" s="2" t="s">
        <v>132</v>
      </c>
      <c r="BX254" s="2" t="s">
        <v>876</v>
      </c>
      <c r="BY254" s="2" t="s">
        <v>143</v>
      </c>
      <c r="BZ254" s="2" t="s">
        <v>132</v>
      </c>
      <c r="CA254" s="4">
        <v>2</v>
      </c>
      <c r="CB254" s="8">
        <v>24.78</v>
      </c>
      <c r="CC254" s="4"/>
      <c r="CD254" s="8"/>
      <c r="CE254" s="7"/>
      <c r="CF254" s="7"/>
      <c r="CG254" s="2" t="s">
        <v>141</v>
      </c>
      <c r="CH254" s="2" t="s">
        <v>129</v>
      </c>
      <c r="CI254" s="2" t="s">
        <v>1713</v>
      </c>
      <c r="CJ254" s="2" t="s">
        <v>1093</v>
      </c>
      <c r="CK254" s="2" t="s">
        <v>178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141</v>
      </c>
      <c r="CT254" s="2" t="s">
        <v>129</v>
      </c>
      <c r="CU254" s="2" t="s">
        <v>998</v>
      </c>
      <c r="CV254" s="2" t="s">
        <v>3003</v>
      </c>
      <c r="CW254" s="2" t="s">
        <v>143</v>
      </c>
      <c r="CX254" s="2" t="s">
        <v>132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141</v>
      </c>
      <c r="DF254" s="2" t="s">
        <v>129</v>
      </c>
      <c r="DG254" s="2" t="s">
        <v>1830</v>
      </c>
      <c r="DH254" s="2" t="s">
        <v>1831</v>
      </c>
      <c r="DI254" s="2" t="s">
        <v>143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176</v>
      </c>
      <c r="DS254" s="2" t="s">
        <v>1024</v>
      </c>
      <c r="DT254" s="2" t="s">
        <v>1320</v>
      </c>
      <c r="DU254" s="2" t="s">
        <v>143</v>
      </c>
      <c r="DV254" s="2" t="s">
        <v>132</v>
      </c>
      <c r="DW254" s="4">
        <v>7</v>
      </c>
      <c r="DX254" s="8">
        <v>385</v>
      </c>
      <c r="DY254" s="4"/>
      <c r="DZ254" s="8"/>
      <c r="EA254" s="7"/>
      <c r="EB254" s="7"/>
      <c r="EC254" s="2" t="s">
        <v>141</v>
      </c>
      <c r="ED254" s="2" t="s">
        <v>129</v>
      </c>
      <c r="EE254" s="2" t="s">
        <v>1185</v>
      </c>
      <c r="EF254" s="2" t="s">
        <v>3004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141</v>
      </c>
      <c r="EP254" s="2" t="s">
        <v>129</v>
      </c>
      <c r="EQ254" s="2" t="s">
        <v>1715</v>
      </c>
      <c r="ER254" s="2" t="s">
        <v>3005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129</v>
      </c>
      <c r="FC254" s="2" t="s">
        <v>1830</v>
      </c>
      <c r="FD254" s="2" t="s">
        <v>3006</v>
      </c>
      <c r="FE254" s="2" t="s">
        <v>143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141</v>
      </c>
      <c r="FN254" s="2" t="s">
        <v>129</v>
      </c>
      <c r="FO254" s="2" t="s">
        <v>1341</v>
      </c>
      <c r="FP254" s="2" t="s">
        <v>2591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141</v>
      </c>
      <c r="FZ254" s="2" t="s">
        <v>129</v>
      </c>
      <c r="GA254" s="2" t="s">
        <v>1291</v>
      </c>
      <c r="GB254" s="2" t="s">
        <v>1399</v>
      </c>
      <c r="GC254" s="2" t="s">
        <v>178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176</v>
      </c>
      <c r="GM254" s="2" t="s">
        <v>1691</v>
      </c>
      <c r="GN254" s="2" t="s">
        <v>132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141</v>
      </c>
      <c r="GX254" s="2" t="s">
        <v>129</v>
      </c>
      <c r="GY254" s="2" t="s">
        <v>332</v>
      </c>
      <c r="GZ254" s="2" t="s">
        <v>132</v>
      </c>
      <c r="HA254" s="2" t="s">
        <v>143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141</v>
      </c>
      <c r="HJ254" s="2" t="s">
        <v>129</v>
      </c>
      <c r="HK254" s="2" t="s">
        <v>804</v>
      </c>
      <c r="HL254" s="2" t="s">
        <v>1355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172</v>
      </c>
      <c r="HV254" s="2" t="s">
        <v>129</v>
      </c>
      <c r="HW254" s="2" t="s">
        <v>132</v>
      </c>
      <c r="HX254" s="2" t="s">
        <v>132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172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141</v>
      </c>
      <c r="IT254" s="2" t="s">
        <v>129</v>
      </c>
      <c r="IU254" s="2" t="s">
        <v>2540</v>
      </c>
      <c r="IV254" s="2" t="s">
        <v>2397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141</v>
      </c>
      <c r="JF254" s="2" t="s">
        <v>129</v>
      </c>
      <c r="JG254" s="2" t="s">
        <v>808</v>
      </c>
      <c r="JH254" s="2" t="s">
        <v>132</v>
      </c>
      <c r="JI254" s="2" t="s">
        <v>143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338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141</v>
      </c>
      <c r="KD254" s="2" t="s">
        <v>129</v>
      </c>
      <c r="KE254" s="2" t="s">
        <v>810</v>
      </c>
      <c r="KF254" s="2" t="s">
        <v>490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141</v>
      </c>
      <c r="KP254" s="2" t="s">
        <v>129</v>
      </c>
      <c r="KQ254" s="2" t="s">
        <v>815</v>
      </c>
      <c r="KR254" s="2" t="s">
        <v>3007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172</v>
      </c>
      <c r="LB254" s="2" t="s">
        <v>129</v>
      </c>
      <c r="LC254" s="2" t="s">
        <v>132</v>
      </c>
      <c r="LD254" s="2" t="s">
        <v>132</v>
      </c>
      <c r="LE254" s="2" t="s">
        <v>143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141</v>
      </c>
      <c r="ML254" s="2" t="s">
        <v>173</v>
      </c>
      <c r="MM254" s="2" t="s">
        <v>1719</v>
      </c>
      <c r="MN254" s="2" t="s">
        <v>3008</v>
      </c>
      <c r="MO254" s="2" t="s">
        <v>178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129</v>
      </c>
      <c r="MY254" s="2" t="s">
        <v>132</v>
      </c>
      <c r="MZ254" s="2" t="s">
        <v>132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143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176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165</v>
      </c>
      <c r="PF254" s="2" t="s">
        <v>129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141</v>
      </c>
      <c r="PR254" s="2" t="s">
        <v>176</v>
      </c>
      <c r="PS254" s="2" t="s">
        <v>212</v>
      </c>
      <c r="PT254" s="2" t="s">
        <v>2632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141</v>
      </c>
      <c r="QP254" s="2" t="s">
        <v>176</v>
      </c>
      <c r="QQ254" s="2" t="s">
        <v>815</v>
      </c>
      <c r="QR254" s="2" t="s">
        <v>3009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817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178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176</v>
      </c>
      <c r="RO254" s="2" t="s">
        <v>2771</v>
      </c>
      <c r="RP254" s="2" t="s">
        <v>1771</v>
      </c>
      <c r="RQ254" s="2" t="s">
        <v>143</v>
      </c>
      <c r="RR254" s="2" t="s">
        <v>132</v>
      </c>
    </row>
    <row r="255">
      <c r="A255" s="2" t="s">
        <v>3010</v>
      </c>
      <c r="B255" s="2" t="s">
        <v>121</v>
      </c>
      <c r="C255" s="2" t="s">
        <v>2977</v>
      </c>
      <c r="D255" s="2" t="s">
        <v>958</v>
      </c>
      <c r="E255" s="2" t="s">
        <v>959</v>
      </c>
      <c r="F255" s="2" t="s">
        <v>3011</v>
      </c>
      <c r="G255" s="2" t="s">
        <v>3011</v>
      </c>
      <c r="H255" s="2" t="s">
        <v>3011</v>
      </c>
      <c r="I255" s="2" t="s">
        <v>3012</v>
      </c>
      <c r="J255" s="2" t="s">
        <v>127</v>
      </c>
      <c r="K255" s="2" t="s">
        <v>280</v>
      </c>
      <c r="L255" s="3">
        <v>38.57</v>
      </c>
      <c r="M255" s="3">
        <v>40.5</v>
      </c>
      <c r="N255" s="3">
        <v>89.99</v>
      </c>
      <c r="O255" s="2" t="s">
        <v>620</v>
      </c>
      <c r="P255" s="2" t="s">
        <v>621</v>
      </c>
      <c r="Q255" s="2" t="s">
        <v>131</v>
      </c>
      <c r="R255" s="2" t="s">
        <v>132</v>
      </c>
      <c r="S255" s="2" t="s">
        <v>3013</v>
      </c>
      <c r="T255" s="2" t="s">
        <v>132</v>
      </c>
      <c r="U255" s="2" t="s">
        <v>315</v>
      </c>
      <c r="V255" s="2" t="s">
        <v>846</v>
      </c>
      <c r="W255" s="2" t="s">
        <v>245</v>
      </c>
      <c r="X255" s="2" t="s">
        <v>435</v>
      </c>
      <c r="Y255" s="2" t="s">
        <v>1002</v>
      </c>
      <c r="Z255" s="4">
        <v>61</v>
      </c>
      <c r="AA255" s="4">
        <f>=ROUNDDOWN(87.1428571428571,0)</f>
      </c>
      <c r="AB255" s="5">
        <v>0.7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8</v>
      </c>
      <c r="AQ255" s="8">
        <v>178.32</v>
      </c>
      <c r="AR255" s="4"/>
      <c r="AS255" s="8"/>
      <c r="AT255" s="7"/>
      <c r="AU255" s="7"/>
      <c r="AV255" s="4">
        <v>8</v>
      </c>
      <c r="AW255" s="8">
        <v>178.32</v>
      </c>
      <c r="AX255" s="4"/>
      <c r="AY255" s="8"/>
      <c r="AZ255" s="7"/>
      <c r="BA255" s="7"/>
      <c r="BB255" s="7">
        <v>1</v>
      </c>
      <c r="BC255" s="4">
        <v>8</v>
      </c>
      <c r="BD255" s="8">
        <v>178.32</v>
      </c>
      <c r="BE255" s="4"/>
      <c r="BF255" s="8"/>
      <c r="BG255" s="7"/>
      <c r="BH255" s="7"/>
      <c r="BI255" s="7">
        <v>1</v>
      </c>
      <c r="BJ255" s="4">
        <v>8</v>
      </c>
      <c r="BK255" s="8">
        <v>178.32</v>
      </c>
      <c r="BL255" s="2" t="s">
        <v>3014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165</v>
      </c>
      <c r="BV255" s="2" t="s">
        <v>129</v>
      </c>
      <c r="BW255" s="2" t="s">
        <v>132</v>
      </c>
      <c r="BX255" s="2" t="s">
        <v>132</v>
      </c>
      <c r="BY255" s="2" t="s">
        <v>143</v>
      </c>
      <c r="BZ255" s="2" t="s">
        <v>132</v>
      </c>
      <c r="CA255" s="4">
        <v>1</v>
      </c>
      <c r="CB255" s="8">
        <v>29.76</v>
      </c>
      <c r="CC255" s="4"/>
      <c r="CD255" s="8"/>
      <c r="CE255" s="7"/>
      <c r="CF255" s="7"/>
      <c r="CG255" s="2" t="s">
        <v>141</v>
      </c>
      <c r="CH255" s="2" t="s">
        <v>129</v>
      </c>
      <c r="CI255" s="2" t="s">
        <v>1192</v>
      </c>
      <c r="CJ255" s="2" t="s">
        <v>180</v>
      </c>
      <c r="CK255" s="2" t="s">
        <v>178</v>
      </c>
      <c r="CL255" s="2" t="s">
        <v>132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1984</v>
      </c>
      <c r="CV255" s="2" t="s">
        <v>734</v>
      </c>
      <c r="CW255" s="2" t="s">
        <v>143</v>
      </c>
      <c r="CX255" s="2" t="s">
        <v>132</v>
      </c>
      <c r="CY255" s="4">
        <v>1</v>
      </c>
      <c r="CZ255" s="8">
        <v>40.5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1002</v>
      </c>
      <c r="DH255" s="2" t="s">
        <v>3015</v>
      </c>
      <c r="DI255" s="2" t="s">
        <v>143</v>
      </c>
      <c r="DJ255" s="2" t="s">
        <v>132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141</v>
      </c>
      <c r="DR255" s="2" t="s">
        <v>129</v>
      </c>
      <c r="DS255" s="2" t="s">
        <v>256</v>
      </c>
      <c r="DT255" s="2" t="s">
        <v>3016</v>
      </c>
      <c r="DU255" s="2" t="s">
        <v>143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172</v>
      </c>
      <c r="ED255" s="2" t="s">
        <v>129</v>
      </c>
      <c r="EE255" s="2" t="s">
        <v>225</v>
      </c>
      <c r="EF255" s="2" t="s">
        <v>132</v>
      </c>
      <c r="EG255" s="2" t="s">
        <v>143</v>
      </c>
      <c r="EH255" s="2" t="s">
        <v>132</v>
      </c>
      <c r="EI255" s="4">
        <v>3</v>
      </c>
      <c r="EJ255" s="8">
        <v>40.11</v>
      </c>
      <c r="EK255" s="4"/>
      <c r="EL255" s="8"/>
      <c r="EM255" s="7"/>
      <c r="EN255" s="7"/>
      <c r="EO255" s="2" t="s">
        <v>141</v>
      </c>
      <c r="EP255" s="2" t="s">
        <v>129</v>
      </c>
      <c r="EQ255" s="2" t="s">
        <v>2050</v>
      </c>
      <c r="ER255" s="2" t="s">
        <v>2402</v>
      </c>
      <c r="ES255" s="2" t="s">
        <v>143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141</v>
      </c>
      <c r="FB255" s="2" t="s">
        <v>129</v>
      </c>
      <c r="FC255" s="2" t="s">
        <v>1198</v>
      </c>
      <c r="FD255" s="2" t="s">
        <v>132</v>
      </c>
      <c r="FE255" s="2" t="s">
        <v>143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172</v>
      </c>
      <c r="FN255" s="2" t="s">
        <v>129</v>
      </c>
      <c r="FO255" s="2" t="s">
        <v>132</v>
      </c>
      <c r="FP255" s="2" t="s">
        <v>132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141</v>
      </c>
      <c r="FZ255" s="2" t="s">
        <v>129</v>
      </c>
      <c r="GA255" s="2" t="s">
        <v>158</v>
      </c>
      <c r="GB255" s="2" t="s">
        <v>647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165</v>
      </c>
      <c r="GL255" s="2" t="s">
        <v>129</v>
      </c>
      <c r="GM255" s="2" t="s">
        <v>132</v>
      </c>
      <c r="GN255" s="2" t="s">
        <v>132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172</v>
      </c>
      <c r="GX255" s="2" t="s">
        <v>129</v>
      </c>
      <c r="GY255" s="2" t="s">
        <v>132</v>
      </c>
      <c r="GZ255" s="2" t="s">
        <v>132</v>
      </c>
      <c r="HA255" s="2" t="s">
        <v>143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172</v>
      </c>
      <c r="HJ255" s="2" t="s">
        <v>129</v>
      </c>
      <c r="HK255" s="2" t="s">
        <v>132</v>
      </c>
      <c r="HL255" s="2" t="s">
        <v>132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172</v>
      </c>
      <c r="HV255" s="2" t="s">
        <v>129</v>
      </c>
      <c r="HW255" s="2" t="s">
        <v>132</v>
      </c>
      <c r="HX255" s="2" t="s">
        <v>132</v>
      </c>
      <c r="HY255" s="2" t="s">
        <v>143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172</v>
      </c>
      <c r="IH255" s="2" t="s">
        <v>129</v>
      </c>
      <c r="II255" s="2" t="s">
        <v>132</v>
      </c>
      <c r="IJ255" s="2" t="s">
        <v>132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172</v>
      </c>
      <c r="IT255" s="2" t="s">
        <v>129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141</v>
      </c>
      <c r="JF255" s="2" t="s">
        <v>129</v>
      </c>
      <c r="JG255" s="2" t="s">
        <v>808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956</v>
      </c>
      <c r="JT255" s="2" t="s">
        <v>132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175</v>
      </c>
      <c r="KD255" s="2" t="s">
        <v>129</v>
      </c>
      <c r="KE255" s="2" t="s">
        <v>132</v>
      </c>
      <c r="KF255" s="2" t="s">
        <v>132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172</v>
      </c>
      <c r="KP255" s="2" t="s">
        <v>129</v>
      </c>
      <c r="KQ255" s="2" t="s">
        <v>132</v>
      </c>
      <c r="KR255" s="2" t="s">
        <v>132</v>
      </c>
      <c r="KS255" s="2" t="s">
        <v>143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172</v>
      </c>
      <c r="LB255" s="2" t="s">
        <v>129</v>
      </c>
      <c r="LC255" s="2" t="s">
        <v>132</v>
      </c>
      <c r="LD255" s="2" t="s">
        <v>132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141</v>
      </c>
      <c r="ML255" s="2" t="s">
        <v>173</v>
      </c>
      <c r="MM255" s="2" t="s">
        <v>377</v>
      </c>
      <c r="MN255" s="2" t="s">
        <v>1382</v>
      </c>
      <c r="MO255" s="2" t="s">
        <v>143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129</v>
      </c>
      <c r="MY255" s="2" t="s">
        <v>132</v>
      </c>
      <c r="MZ255" s="2" t="s">
        <v>132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172</v>
      </c>
      <c r="OT255" s="2" t="s">
        <v>176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165</v>
      </c>
      <c r="PF255" s="2" t="s">
        <v>129</v>
      </c>
      <c r="PG255" s="2" t="s">
        <v>132</v>
      </c>
      <c r="PH255" s="2" t="s">
        <v>132</v>
      </c>
      <c r="PI255" s="2" t="s">
        <v>143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141</v>
      </c>
      <c r="PR255" s="2" t="s">
        <v>176</v>
      </c>
      <c r="PS255" s="2" t="s">
        <v>525</v>
      </c>
      <c r="PT255" s="2" t="s">
        <v>649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172</v>
      </c>
      <c r="QP255" s="2" t="s">
        <v>176</v>
      </c>
      <c r="QQ255" s="2" t="s">
        <v>132</v>
      </c>
      <c r="QR255" s="2" t="s">
        <v>132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172</v>
      </c>
      <c r="RB255" s="2" t="s">
        <v>129</v>
      </c>
      <c r="RC255" s="2" t="s">
        <v>132</v>
      </c>
      <c r="RD255" s="2" t="s">
        <v>132</v>
      </c>
      <c r="RE255" s="2" t="s">
        <v>143</v>
      </c>
      <c r="RF255" s="2" t="s">
        <v>178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176</v>
      </c>
      <c r="RO255" s="2" t="s">
        <v>1203</v>
      </c>
      <c r="RP255" s="2" t="s">
        <v>3017</v>
      </c>
      <c r="RQ255" s="2" t="s">
        <v>143</v>
      </c>
      <c r="RR255" s="2" t="s">
        <v>132</v>
      </c>
    </row>
    <row r="256">
      <c r="A256" s="2" t="s">
        <v>3018</v>
      </c>
      <c r="B256" s="2" t="s">
        <v>121</v>
      </c>
      <c r="C256" s="2" t="s">
        <v>2977</v>
      </c>
      <c r="D256" s="2" t="s">
        <v>958</v>
      </c>
      <c r="E256" s="2" t="s">
        <v>959</v>
      </c>
      <c r="F256" s="2" t="s">
        <v>3019</v>
      </c>
      <c r="G256" s="2" t="s">
        <v>3019</v>
      </c>
      <c r="H256" s="2" t="s">
        <v>3019</v>
      </c>
      <c r="I256" s="2" t="s">
        <v>3020</v>
      </c>
      <c r="J256" s="2" t="s">
        <v>127</v>
      </c>
      <c r="K256" s="2" t="s">
        <v>781</v>
      </c>
      <c r="L256" s="3">
        <v>38.4</v>
      </c>
      <c r="M256" s="3">
        <v>40.32</v>
      </c>
      <c r="N256" s="3">
        <v>79.99</v>
      </c>
      <c r="O256" s="2" t="s">
        <v>657</v>
      </c>
      <c r="P256" s="2" t="s">
        <v>621</v>
      </c>
      <c r="Q256" s="2" t="s">
        <v>131</v>
      </c>
      <c r="R256" s="2" t="s">
        <v>132</v>
      </c>
      <c r="S256" s="2" t="s">
        <v>3021</v>
      </c>
      <c r="T256" s="2" t="s">
        <v>132</v>
      </c>
      <c r="U256" s="2" t="s">
        <v>395</v>
      </c>
      <c r="V256" s="2" t="s">
        <v>846</v>
      </c>
      <c r="W256" s="2" t="s">
        <v>245</v>
      </c>
      <c r="X256" s="2" t="s">
        <v>132</v>
      </c>
      <c r="Y256" s="2" t="s">
        <v>783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141</v>
      </c>
      <c r="BV256" s="2" t="s">
        <v>176</v>
      </c>
      <c r="BW256" s="2" t="s">
        <v>132</v>
      </c>
      <c r="BX256" s="2" t="s">
        <v>343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176</v>
      </c>
      <c r="CI256" s="2" t="s">
        <v>3022</v>
      </c>
      <c r="CJ256" s="2" t="s">
        <v>3023</v>
      </c>
      <c r="CK256" s="2" t="s">
        <v>143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141</v>
      </c>
      <c r="CT256" s="2" t="s">
        <v>176</v>
      </c>
      <c r="CU256" s="2" t="s">
        <v>788</v>
      </c>
      <c r="CV256" s="2" t="s">
        <v>132</v>
      </c>
      <c r="CW256" s="2" t="s">
        <v>143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141</v>
      </c>
      <c r="DF256" s="2" t="s">
        <v>176</v>
      </c>
      <c r="DG256" s="2" t="s">
        <v>790</v>
      </c>
      <c r="DH256" s="2" t="s">
        <v>2802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176</v>
      </c>
      <c r="DS256" s="2" t="s">
        <v>792</v>
      </c>
      <c r="DT256" s="2" t="s">
        <v>3024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141</v>
      </c>
      <c r="ED256" s="2" t="s">
        <v>176</v>
      </c>
      <c r="EE256" s="2" t="s">
        <v>1651</v>
      </c>
      <c r="EF256" s="2" t="s">
        <v>3025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176</v>
      </c>
      <c r="EQ256" s="2" t="s">
        <v>1815</v>
      </c>
      <c r="ER256" s="2" t="s">
        <v>1897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141</v>
      </c>
      <c r="FB256" s="2" t="s">
        <v>176</v>
      </c>
      <c r="FC256" s="2" t="s">
        <v>1731</v>
      </c>
      <c r="FD256" s="2" t="s">
        <v>1932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172</v>
      </c>
      <c r="FN256" s="2" t="s">
        <v>176</v>
      </c>
      <c r="FO256" s="2" t="s">
        <v>132</v>
      </c>
      <c r="FP256" s="2" t="s">
        <v>132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176</v>
      </c>
      <c r="GA256" s="2" t="s">
        <v>1291</v>
      </c>
      <c r="GB256" s="2" t="s">
        <v>2310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176</v>
      </c>
      <c r="GM256" s="2" t="s">
        <v>1140</v>
      </c>
      <c r="GN256" s="2" t="s">
        <v>3026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141</v>
      </c>
      <c r="HJ256" s="2" t="s">
        <v>176</v>
      </c>
      <c r="HK256" s="2" t="s">
        <v>804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172</v>
      </c>
      <c r="HV256" s="2" t="s">
        <v>176</v>
      </c>
      <c r="HW256" s="2" t="s">
        <v>132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172</v>
      </c>
      <c r="IH256" s="2" t="s">
        <v>176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172</v>
      </c>
      <c r="IT256" s="2" t="s">
        <v>129</v>
      </c>
      <c r="IU256" s="2" t="s">
        <v>132</v>
      </c>
      <c r="IV256" s="2" t="s">
        <v>132</v>
      </c>
      <c r="IW256" s="2" t="s">
        <v>143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172</v>
      </c>
      <c r="JR256" s="2" t="s">
        <v>176</v>
      </c>
      <c r="JS256" s="2" t="s">
        <v>1747</v>
      </c>
      <c r="JT256" s="2" t="s">
        <v>132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175</v>
      </c>
      <c r="KD256" s="2" t="s">
        <v>176</v>
      </c>
      <c r="KE256" s="2" t="s">
        <v>132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141</v>
      </c>
      <c r="KP256" s="2" t="s">
        <v>176</v>
      </c>
      <c r="KQ256" s="2" t="s">
        <v>815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176</v>
      </c>
      <c r="MM256" s="2" t="s">
        <v>1748</v>
      </c>
      <c r="MN256" s="2" t="s">
        <v>3027</v>
      </c>
      <c r="MO256" s="2" t="s">
        <v>143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176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176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172</v>
      </c>
      <c r="PF256" s="2" t="s">
        <v>176</v>
      </c>
      <c r="PG256" s="2" t="s">
        <v>132</v>
      </c>
      <c r="PH256" s="2" t="s">
        <v>132</v>
      </c>
      <c r="PI256" s="2" t="s">
        <v>143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172</v>
      </c>
      <c r="PR256" s="2" t="s">
        <v>176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141</v>
      </c>
      <c r="QP256" s="2" t="s">
        <v>176</v>
      </c>
      <c r="QQ256" s="2" t="s">
        <v>815</v>
      </c>
      <c r="QR256" s="2" t="s">
        <v>1061</v>
      </c>
      <c r="QS256" s="2" t="s">
        <v>143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172</v>
      </c>
      <c r="RB256" s="2" t="s">
        <v>176</v>
      </c>
      <c r="RC256" s="2" t="s">
        <v>132</v>
      </c>
      <c r="RD256" s="2" t="s">
        <v>132</v>
      </c>
      <c r="RE256" s="2" t="s">
        <v>143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176</v>
      </c>
      <c r="RO256" s="2" t="s">
        <v>1184</v>
      </c>
      <c r="RP256" s="2" t="s">
        <v>1769</v>
      </c>
      <c r="RQ256" s="2" t="s">
        <v>143</v>
      </c>
      <c r="RR256" s="2" t="s">
        <v>132</v>
      </c>
    </row>
    <row r="257">
      <c r="A257" s="2" t="s">
        <v>3028</v>
      </c>
      <c r="B257" s="2" t="s">
        <v>121</v>
      </c>
      <c r="C257" s="2" t="s">
        <v>2977</v>
      </c>
      <c r="D257" s="2" t="s">
        <v>2002</v>
      </c>
      <c r="E257" s="2" t="s">
        <v>708</v>
      </c>
      <c r="F257" s="2" t="s">
        <v>3029</v>
      </c>
      <c r="G257" s="2" t="s">
        <v>3029</v>
      </c>
      <c r="H257" s="2" t="s">
        <v>3029</v>
      </c>
      <c r="I257" s="2" t="s">
        <v>3030</v>
      </c>
      <c r="J257" s="2" t="s">
        <v>127</v>
      </c>
      <c r="K257" s="2" t="s">
        <v>482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621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914</v>
      </c>
      <c r="W257" s="2" t="s">
        <v>435</v>
      </c>
      <c r="X257" s="2" t="s">
        <v>132</v>
      </c>
      <c r="Y257" s="2" t="s">
        <v>257</v>
      </c>
      <c r="Z257" s="4">
        <v>64</v>
      </c>
      <c r="AA257" s="4">
        <f>=ROUNDDOWN(32,0)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17</v>
      </c>
      <c r="AQ257" s="8">
        <v>536.66</v>
      </c>
      <c r="AR257" s="4"/>
      <c r="AS257" s="8"/>
      <c r="AT257" s="7"/>
      <c r="AU257" s="7"/>
      <c r="AV257" s="4">
        <v>17</v>
      </c>
      <c r="AW257" s="8">
        <v>536.66</v>
      </c>
      <c r="AX257" s="4"/>
      <c r="AY257" s="8"/>
      <c r="AZ257" s="7"/>
      <c r="BA257" s="7"/>
      <c r="BB257" s="7">
        <v>1</v>
      </c>
      <c r="BC257" s="4">
        <v>17</v>
      </c>
      <c r="BD257" s="8">
        <v>536.66</v>
      </c>
      <c r="BE257" s="4"/>
      <c r="BF257" s="8"/>
      <c r="BG257" s="7"/>
      <c r="BH257" s="7"/>
      <c r="BI257" s="7">
        <v>1</v>
      </c>
      <c r="BJ257" s="4">
        <v>17</v>
      </c>
      <c r="BK257" s="8">
        <v>536.66</v>
      </c>
      <c r="BL257" s="2" t="s">
        <v>1153</v>
      </c>
      <c r="BM257" s="7">
        <v>1</v>
      </c>
      <c r="BN257" s="7">
        <v>1</v>
      </c>
      <c r="BO257" s="4">
        <v>1</v>
      </c>
      <c r="BP257" s="8">
        <v>31.28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132</v>
      </c>
      <c r="BX257" s="2" t="s">
        <v>953</v>
      </c>
      <c r="BY257" s="2" t="s">
        <v>143</v>
      </c>
      <c r="BZ257" s="2" t="s">
        <v>132</v>
      </c>
      <c r="CA257" s="4">
        <v>3</v>
      </c>
      <c r="CB257" s="8">
        <v>53.77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1211</v>
      </c>
      <c r="CJ257" s="2" t="s">
        <v>2680</v>
      </c>
      <c r="CK257" s="2" t="s">
        <v>143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141</v>
      </c>
      <c r="CT257" s="2" t="s">
        <v>129</v>
      </c>
      <c r="CU257" s="2" t="s">
        <v>168</v>
      </c>
      <c r="CV257" s="2" t="s">
        <v>132</v>
      </c>
      <c r="CW257" s="2" t="s">
        <v>143</v>
      </c>
      <c r="CX257" s="2" t="s">
        <v>132</v>
      </c>
      <c r="CY257" s="4">
        <v>3</v>
      </c>
      <c r="CZ257" s="8">
        <v>102.34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2760</v>
      </c>
      <c r="DH257" s="2" t="s">
        <v>1264</v>
      </c>
      <c r="DI257" s="2" t="s">
        <v>143</v>
      </c>
      <c r="DJ257" s="2" t="s">
        <v>132</v>
      </c>
      <c r="DK257" s="4">
        <v>5</v>
      </c>
      <c r="DL257" s="8">
        <v>176.4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1522</v>
      </c>
      <c r="DT257" s="2" t="s">
        <v>271</v>
      </c>
      <c r="DU257" s="2" t="s">
        <v>143</v>
      </c>
      <c r="DV257" s="2" t="s">
        <v>132</v>
      </c>
      <c r="DW257" s="4">
        <v>3</v>
      </c>
      <c r="DX257" s="8">
        <v>112.89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356</v>
      </c>
      <c r="EF257" s="2" t="s">
        <v>3031</v>
      </c>
      <c r="EG257" s="2" t="s">
        <v>143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3032</v>
      </c>
      <c r="ER257" s="2" t="s">
        <v>132</v>
      </c>
      <c r="ES257" s="2" t="s">
        <v>143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129</v>
      </c>
      <c r="FC257" s="2" t="s">
        <v>2760</v>
      </c>
      <c r="FD257" s="2" t="s">
        <v>132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164</v>
      </c>
      <c r="FN257" s="2" t="s">
        <v>129</v>
      </c>
      <c r="FO257" s="2" t="s">
        <v>132</v>
      </c>
      <c r="FP257" s="2" t="s">
        <v>132</v>
      </c>
      <c r="FQ257" s="2" t="s">
        <v>143</v>
      </c>
      <c r="FR257" s="2" t="s">
        <v>132</v>
      </c>
      <c r="FS257" s="4">
        <v>2</v>
      </c>
      <c r="FT257" s="8">
        <v>59.98</v>
      </c>
      <c r="FU257" s="4"/>
      <c r="FV257" s="8"/>
      <c r="FW257" s="7"/>
      <c r="FX257" s="7"/>
      <c r="FY257" s="2" t="s">
        <v>141</v>
      </c>
      <c r="FZ257" s="2" t="s">
        <v>129</v>
      </c>
      <c r="GA257" s="2" t="s">
        <v>299</v>
      </c>
      <c r="GB257" s="2" t="s">
        <v>405</v>
      </c>
      <c r="GC257" s="2" t="s">
        <v>143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165</v>
      </c>
      <c r="GL257" s="2" t="s">
        <v>129</v>
      </c>
      <c r="GM257" s="2" t="s">
        <v>132</v>
      </c>
      <c r="GN257" s="2" t="s">
        <v>132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172</v>
      </c>
      <c r="GX257" s="2" t="s">
        <v>129</v>
      </c>
      <c r="GY257" s="2" t="s">
        <v>132</v>
      </c>
      <c r="GZ257" s="2" t="s">
        <v>132</v>
      </c>
      <c r="HA257" s="2" t="s">
        <v>143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141</v>
      </c>
      <c r="HJ257" s="2" t="s">
        <v>129</v>
      </c>
      <c r="HK257" s="2" t="s">
        <v>2658</v>
      </c>
      <c r="HL257" s="2" t="s">
        <v>132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164</v>
      </c>
      <c r="HV257" s="2" t="s">
        <v>129</v>
      </c>
      <c r="HW257" s="2" t="s">
        <v>132</v>
      </c>
      <c r="HX257" s="2" t="s">
        <v>132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165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166</v>
      </c>
      <c r="IT257" s="2" t="s">
        <v>129</v>
      </c>
      <c r="IU257" s="2" t="s">
        <v>132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167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956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175</v>
      </c>
      <c r="KD257" s="2" t="s">
        <v>129</v>
      </c>
      <c r="KE257" s="2" t="s">
        <v>132</v>
      </c>
      <c r="KF257" s="2" t="s">
        <v>132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172</v>
      </c>
      <c r="KP257" s="2" t="s">
        <v>129</v>
      </c>
      <c r="KQ257" s="2" t="s">
        <v>132</v>
      </c>
      <c r="KR257" s="2" t="s">
        <v>132</v>
      </c>
      <c r="KS257" s="2" t="s">
        <v>143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172</v>
      </c>
      <c r="LB257" s="2" t="s">
        <v>129</v>
      </c>
      <c r="LC257" s="2" t="s">
        <v>132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165</v>
      </c>
      <c r="ML257" s="2" t="s">
        <v>129</v>
      </c>
      <c r="MM257" s="2" t="s">
        <v>132</v>
      </c>
      <c r="MN257" s="2" t="s">
        <v>132</v>
      </c>
      <c r="MO257" s="2" t="s">
        <v>143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129</v>
      </c>
      <c r="MY257" s="2" t="s">
        <v>132</v>
      </c>
      <c r="MZ257" s="2" t="s">
        <v>132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172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165</v>
      </c>
      <c r="PF257" s="2" t="s">
        <v>129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172</v>
      </c>
      <c r="PR257" s="2" t="s">
        <v>129</v>
      </c>
      <c r="PS257" s="2" t="s">
        <v>132</v>
      </c>
      <c r="PT257" s="2" t="s">
        <v>132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172</v>
      </c>
      <c r="QD257" s="2" t="s">
        <v>129</v>
      </c>
      <c r="QE257" s="2" t="s">
        <v>132</v>
      </c>
      <c r="QF257" s="2" t="s">
        <v>132</v>
      </c>
      <c r="QG257" s="2" t="s">
        <v>143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172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178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176</v>
      </c>
      <c r="RO257" s="2" t="s">
        <v>1219</v>
      </c>
      <c r="RP257" s="2" t="s">
        <v>132</v>
      </c>
      <c r="RQ257" s="2" t="s">
        <v>143</v>
      </c>
      <c r="RR257" s="2" t="s">
        <v>132</v>
      </c>
    </row>
    <row r="258">
      <c r="A258" s="2" t="s">
        <v>3033</v>
      </c>
      <c r="B258" s="2" t="s">
        <v>121</v>
      </c>
      <c r="C258" s="2" t="s">
        <v>3034</v>
      </c>
      <c r="D258" s="2" t="s">
        <v>958</v>
      </c>
      <c r="E258" s="2" t="s">
        <v>959</v>
      </c>
      <c r="F258" s="2" t="s">
        <v>3035</v>
      </c>
      <c r="G258" s="2" t="s">
        <v>3035</v>
      </c>
      <c r="H258" s="2" t="s">
        <v>3035</v>
      </c>
      <c r="I258" s="2" t="s">
        <v>1017</v>
      </c>
      <c r="J258" s="2" t="s">
        <v>127</v>
      </c>
      <c r="K258" s="2" t="s">
        <v>374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347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315</v>
      </c>
      <c r="V258" s="2" t="s">
        <v>3036</v>
      </c>
      <c r="W258" s="2" t="s">
        <v>435</v>
      </c>
      <c r="X258" s="2" t="s">
        <v>132</v>
      </c>
      <c r="Y258" s="2" t="s">
        <v>1927</v>
      </c>
      <c r="Z258" s="4">
        <v>121</v>
      </c>
      <c r="AA258" s="4">
        <f>=ROUNDDOWN(33.6111111111111,0)</f>
      </c>
      <c r="AB258" s="5">
        <v>3.6</v>
      </c>
      <c r="AC258" s="2" t="s">
        <v>826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25</v>
      </c>
      <c r="AQ258" s="8">
        <v>1089.58</v>
      </c>
      <c r="AR258" s="4"/>
      <c r="AS258" s="8"/>
      <c r="AT258" s="7"/>
      <c r="AU258" s="7"/>
      <c r="AV258" s="4">
        <v>25</v>
      </c>
      <c r="AW258" s="8">
        <v>1089.58</v>
      </c>
      <c r="AX258" s="4"/>
      <c r="AY258" s="8"/>
      <c r="AZ258" s="7"/>
      <c r="BA258" s="7"/>
      <c r="BB258" s="7">
        <v>1</v>
      </c>
      <c r="BC258" s="4">
        <v>25</v>
      </c>
      <c r="BD258" s="8">
        <v>1089.58</v>
      </c>
      <c r="BE258" s="4"/>
      <c r="BF258" s="8"/>
      <c r="BG258" s="7"/>
      <c r="BH258" s="7"/>
      <c r="BI258" s="7">
        <v>1</v>
      </c>
      <c r="BJ258" s="4">
        <v>25</v>
      </c>
      <c r="BK258" s="8">
        <v>1089.58</v>
      </c>
      <c r="BL258" s="2" t="s">
        <v>3037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488</v>
      </c>
      <c r="BV258" s="2" t="s">
        <v>176</v>
      </c>
      <c r="BW258" s="2" t="s">
        <v>132</v>
      </c>
      <c r="BX258" s="2" t="s">
        <v>2745</v>
      </c>
      <c r="BY258" s="2" t="s">
        <v>143</v>
      </c>
      <c r="BZ258" s="2" t="s">
        <v>132</v>
      </c>
      <c r="CA258" s="4">
        <v>11</v>
      </c>
      <c r="CB258" s="8">
        <v>399.67</v>
      </c>
      <c r="CC258" s="4"/>
      <c r="CD258" s="8"/>
      <c r="CE258" s="7"/>
      <c r="CF258" s="7"/>
      <c r="CG258" s="2" t="s">
        <v>141</v>
      </c>
      <c r="CH258" s="2" t="s">
        <v>129</v>
      </c>
      <c r="CI258" s="2" t="s">
        <v>319</v>
      </c>
      <c r="CJ258" s="2" t="s">
        <v>799</v>
      </c>
      <c r="CK258" s="2" t="s">
        <v>143</v>
      </c>
      <c r="CL258" s="2" t="s">
        <v>132</v>
      </c>
      <c r="CM258" s="4">
        <v>4</v>
      </c>
      <c r="CN258" s="8">
        <v>180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319</v>
      </c>
      <c r="CV258" s="2" t="s">
        <v>800</v>
      </c>
      <c r="CW258" s="2" t="s">
        <v>143</v>
      </c>
      <c r="CX258" s="2" t="s">
        <v>132</v>
      </c>
      <c r="CY258" s="4">
        <v>2</v>
      </c>
      <c r="CZ258" s="8">
        <v>102.39</v>
      </c>
      <c r="DA258" s="4"/>
      <c r="DB258" s="8"/>
      <c r="DC258" s="7"/>
      <c r="DD258" s="7"/>
      <c r="DE258" s="2" t="s">
        <v>141</v>
      </c>
      <c r="DF258" s="2" t="s">
        <v>129</v>
      </c>
      <c r="DG258" s="2" t="s">
        <v>1653</v>
      </c>
      <c r="DH258" s="2" t="s">
        <v>1760</v>
      </c>
      <c r="DI258" s="2" t="s">
        <v>143</v>
      </c>
      <c r="DJ258" s="2" t="s">
        <v>132</v>
      </c>
      <c r="DK258" s="4">
        <v>7</v>
      </c>
      <c r="DL258" s="8">
        <v>356.58</v>
      </c>
      <c r="DM258" s="4"/>
      <c r="DN258" s="8"/>
      <c r="DO258" s="7"/>
      <c r="DP258" s="7"/>
      <c r="DQ258" s="2" t="s">
        <v>141</v>
      </c>
      <c r="DR258" s="2" t="s">
        <v>129</v>
      </c>
      <c r="DS258" s="2" t="s">
        <v>792</v>
      </c>
      <c r="DT258" s="2" t="s">
        <v>793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1651</v>
      </c>
      <c r="EF258" s="2" t="s">
        <v>3038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129</v>
      </c>
      <c r="EQ258" s="2" t="s">
        <v>1736</v>
      </c>
      <c r="ER258" s="2" t="s">
        <v>1932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129</v>
      </c>
      <c r="FC258" s="2" t="s">
        <v>1653</v>
      </c>
      <c r="FD258" s="2" t="s">
        <v>3024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129</v>
      </c>
      <c r="FO258" s="2" t="s">
        <v>156</v>
      </c>
      <c r="FP258" s="2" t="s">
        <v>292</v>
      </c>
      <c r="FQ258" s="2" t="s">
        <v>143</v>
      </c>
      <c r="FR258" s="2" t="s">
        <v>132</v>
      </c>
      <c r="FS258" s="4">
        <v>1</v>
      </c>
      <c r="FT258" s="8">
        <v>50.94</v>
      </c>
      <c r="FU258" s="4"/>
      <c r="FV258" s="8"/>
      <c r="FW258" s="7"/>
      <c r="FX258" s="7"/>
      <c r="FY258" s="2" t="s">
        <v>141</v>
      </c>
      <c r="FZ258" s="2" t="s">
        <v>129</v>
      </c>
      <c r="GA258" s="2" t="s">
        <v>1291</v>
      </c>
      <c r="GB258" s="2" t="s">
        <v>1572</v>
      </c>
      <c r="GC258" s="2" t="s">
        <v>143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176</v>
      </c>
      <c r="GM258" s="2" t="s">
        <v>1573</v>
      </c>
      <c r="GN258" s="2" t="s">
        <v>132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129</v>
      </c>
      <c r="GY258" s="2" t="s">
        <v>162</v>
      </c>
      <c r="GZ258" s="2" t="s">
        <v>132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141</v>
      </c>
      <c r="HJ258" s="2" t="s">
        <v>129</v>
      </c>
      <c r="HK258" s="2" t="s">
        <v>804</v>
      </c>
      <c r="HL258" s="2" t="s">
        <v>3039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335</v>
      </c>
      <c r="HX258" s="2" t="s">
        <v>546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165</v>
      </c>
      <c r="IH258" s="2" t="s">
        <v>129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166</v>
      </c>
      <c r="IT258" s="2" t="s">
        <v>129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772</v>
      </c>
      <c r="JH258" s="2" t="s">
        <v>132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338</v>
      </c>
      <c r="JT258" s="2" t="s">
        <v>2050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129</v>
      </c>
      <c r="KE258" s="2" t="s">
        <v>3040</v>
      </c>
      <c r="KF258" s="2" t="s">
        <v>3041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141</v>
      </c>
      <c r="KP258" s="2" t="s">
        <v>129</v>
      </c>
      <c r="KQ258" s="2" t="s">
        <v>815</v>
      </c>
      <c r="KR258" s="2" t="s">
        <v>1263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173</v>
      </c>
      <c r="MM258" s="2" t="s">
        <v>1555</v>
      </c>
      <c r="MN258" s="2" t="s">
        <v>2972</v>
      </c>
      <c r="MO258" s="2" t="s">
        <v>143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129</v>
      </c>
      <c r="MY258" s="2" t="s">
        <v>132</v>
      </c>
      <c r="MZ258" s="2" t="s">
        <v>132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172</v>
      </c>
      <c r="NJ258" s="2" t="s">
        <v>129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172</v>
      </c>
      <c r="OH258" s="2" t="s">
        <v>129</v>
      </c>
      <c r="OI258" s="2" t="s">
        <v>132</v>
      </c>
      <c r="OJ258" s="2" t="s">
        <v>132</v>
      </c>
      <c r="OK258" s="2" t="s">
        <v>143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176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165</v>
      </c>
      <c r="PF258" s="2" t="s">
        <v>129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176</v>
      </c>
      <c r="PS258" s="2" t="s">
        <v>212</v>
      </c>
      <c r="PT258" s="2" t="s">
        <v>2901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141</v>
      </c>
      <c r="QP258" s="2" t="s">
        <v>176</v>
      </c>
      <c r="QQ258" s="2" t="s">
        <v>1695</v>
      </c>
      <c r="QR258" s="2" t="s">
        <v>193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172</v>
      </c>
      <c r="RB258" s="2" t="s">
        <v>129</v>
      </c>
      <c r="RC258" s="2" t="s">
        <v>132</v>
      </c>
      <c r="RD258" s="2" t="s">
        <v>132</v>
      </c>
      <c r="RE258" s="2" t="s">
        <v>143</v>
      </c>
      <c r="RF258" s="2" t="s">
        <v>178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176</v>
      </c>
      <c r="RO258" s="2" t="s">
        <v>1055</v>
      </c>
      <c r="RP258" s="2" t="s">
        <v>991</v>
      </c>
      <c r="RQ258" s="2" t="s">
        <v>143</v>
      </c>
      <c r="RR258" s="2" t="s">
        <v>132</v>
      </c>
    </row>
    <row r="259">
      <c r="A259" s="2" t="s">
        <v>3042</v>
      </c>
      <c r="B259" s="2" t="s">
        <v>121</v>
      </c>
      <c r="C259" s="2" t="s">
        <v>3034</v>
      </c>
      <c r="D259" s="2" t="s">
        <v>958</v>
      </c>
      <c r="E259" s="2" t="s">
        <v>959</v>
      </c>
      <c r="F259" s="2" t="s">
        <v>3043</v>
      </c>
      <c r="G259" s="2" t="s">
        <v>3043</v>
      </c>
      <c r="H259" s="2" t="s">
        <v>3043</v>
      </c>
      <c r="I259" s="2" t="s">
        <v>3044</v>
      </c>
      <c r="J259" s="2" t="s">
        <v>127</v>
      </c>
      <c r="K259" s="2" t="s">
        <v>313</v>
      </c>
      <c r="L259" s="3">
        <v>13.5</v>
      </c>
      <c r="M259" s="3">
        <v>14.18</v>
      </c>
      <c r="N259" s="3">
        <v>29.99</v>
      </c>
      <c r="O259" s="2" t="s">
        <v>657</v>
      </c>
      <c r="P259" s="2" t="s">
        <v>621</v>
      </c>
      <c r="Q259" s="2" t="s">
        <v>131</v>
      </c>
      <c r="R259" s="2" t="s">
        <v>132</v>
      </c>
      <c r="S259" s="2" t="s">
        <v>3045</v>
      </c>
      <c r="T259" s="2" t="s">
        <v>132</v>
      </c>
      <c r="U259" s="2" t="s">
        <v>315</v>
      </c>
      <c r="V259" s="2" t="s">
        <v>3036</v>
      </c>
      <c r="W259" s="2" t="s">
        <v>435</v>
      </c>
      <c r="X259" s="2" t="s">
        <v>132</v>
      </c>
      <c r="Y259" s="2" t="s">
        <v>1563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141</v>
      </c>
      <c r="BV259" s="2" t="s">
        <v>129</v>
      </c>
      <c r="BW259" s="2" t="s">
        <v>132</v>
      </c>
      <c r="BX259" s="2" t="s">
        <v>1288</v>
      </c>
      <c r="BY259" s="2" t="s">
        <v>143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141</v>
      </c>
      <c r="CH259" s="2" t="s">
        <v>176</v>
      </c>
      <c r="CI259" s="2" t="s">
        <v>319</v>
      </c>
      <c r="CJ259" s="2" t="s">
        <v>2507</v>
      </c>
      <c r="CK259" s="2" t="s">
        <v>178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176</v>
      </c>
      <c r="CU259" s="2" t="s">
        <v>319</v>
      </c>
      <c r="CV259" s="2" t="s">
        <v>870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176</v>
      </c>
      <c r="DG259" s="2" t="s">
        <v>319</v>
      </c>
      <c r="DH259" s="2" t="s">
        <v>3038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141</v>
      </c>
      <c r="DR259" s="2" t="s">
        <v>176</v>
      </c>
      <c r="DS259" s="2" t="s">
        <v>1024</v>
      </c>
      <c r="DT259" s="2" t="s">
        <v>981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176</v>
      </c>
      <c r="EE259" s="2" t="s">
        <v>1185</v>
      </c>
      <c r="EF259" s="2" t="s">
        <v>343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129</v>
      </c>
      <c r="EQ259" s="2" t="s">
        <v>3046</v>
      </c>
      <c r="ER259" s="2" t="s">
        <v>1717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176</v>
      </c>
      <c r="FC259" s="2" t="s">
        <v>319</v>
      </c>
      <c r="FD259" s="2" t="s">
        <v>2974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172</v>
      </c>
      <c r="FN259" s="2" t="s">
        <v>129</v>
      </c>
      <c r="FO259" s="2" t="s">
        <v>132</v>
      </c>
      <c r="FP259" s="2" t="s">
        <v>132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176</v>
      </c>
      <c r="GA259" s="2" t="s">
        <v>1291</v>
      </c>
      <c r="GB259" s="2" t="s">
        <v>2772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176</v>
      </c>
      <c r="GM259" s="2" t="s">
        <v>1573</v>
      </c>
      <c r="GN259" s="2" t="s">
        <v>573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132</v>
      </c>
      <c r="GX259" s="2" t="s">
        <v>132</v>
      </c>
      <c r="GY259" s="2" t="s">
        <v>132</v>
      </c>
      <c r="GZ259" s="2" t="s">
        <v>132</v>
      </c>
      <c r="HA259" s="2" t="s">
        <v>132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172</v>
      </c>
      <c r="HJ259" s="2" t="s">
        <v>129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172</v>
      </c>
      <c r="HV259" s="2" t="s">
        <v>129</v>
      </c>
      <c r="HW259" s="2" t="s">
        <v>132</v>
      </c>
      <c r="HX259" s="2" t="s">
        <v>132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172</v>
      </c>
      <c r="IH259" s="2" t="s">
        <v>129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172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534</v>
      </c>
      <c r="JR259" s="2" t="s">
        <v>129</v>
      </c>
      <c r="JS259" s="2" t="s">
        <v>338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175</v>
      </c>
      <c r="KD259" s="2" t="s">
        <v>129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141</v>
      </c>
      <c r="KP259" s="2" t="s">
        <v>176</v>
      </c>
      <c r="KQ259" s="2" t="s">
        <v>815</v>
      </c>
      <c r="KR259" s="2" t="s">
        <v>2879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176</v>
      </c>
      <c r="MM259" s="2" t="s">
        <v>1029</v>
      </c>
      <c r="MN259" s="2" t="s">
        <v>3047</v>
      </c>
      <c r="MO259" s="2" t="s">
        <v>143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129</v>
      </c>
      <c r="MY259" s="2" t="s">
        <v>132</v>
      </c>
      <c r="MZ259" s="2" t="s">
        <v>132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143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176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165</v>
      </c>
      <c r="PF259" s="2" t="s">
        <v>129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172</v>
      </c>
      <c r="PR259" s="2" t="s">
        <v>129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176</v>
      </c>
      <c r="QQ259" s="2" t="s">
        <v>1695</v>
      </c>
      <c r="QR259" s="2" t="s">
        <v>2014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172</v>
      </c>
      <c r="RB259" s="2" t="s">
        <v>129</v>
      </c>
      <c r="RC259" s="2" t="s">
        <v>132</v>
      </c>
      <c r="RD259" s="2" t="s">
        <v>132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176</v>
      </c>
      <c r="RO259" s="2" t="s">
        <v>343</v>
      </c>
      <c r="RP259" s="2" t="s">
        <v>870</v>
      </c>
      <c r="RQ259" s="2" t="s">
        <v>143</v>
      </c>
      <c r="RR259" s="2" t="s">
        <v>132</v>
      </c>
    </row>
    <row r="260">
      <c r="A260" s="2" t="s">
        <v>3048</v>
      </c>
      <c r="B260" s="2" t="s">
        <v>121</v>
      </c>
      <c r="C260" s="2" t="s">
        <v>3034</v>
      </c>
      <c r="D260" s="2" t="s">
        <v>2262</v>
      </c>
      <c r="E260" s="2" t="s">
        <v>2263</v>
      </c>
      <c r="F260" s="2" t="s">
        <v>3049</v>
      </c>
      <c r="G260" s="2" t="s">
        <v>132</v>
      </c>
      <c r="H260" s="2" t="s">
        <v>132</v>
      </c>
      <c r="I260" s="2" t="s">
        <v>3050</v>
      </c>
      <c r="J260" s="2" t="s">
        <v>127</v>
      </c>
      <c r="K260" s="2" t="s">
        <v>1189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621</v>
      </c>
      <c r="Q260" s="2" t="s">
        <v>131</v>
      </c>
      <c r="R260" s="2" t="s">
        <v>132</v>
      </c>
      <c r="S260" s="2" t="s">
        <v>3051</v>
      </c>
      <c r="T260" s="2" t="s">
        <v>132</v>
      </c>
      <c r="U260" s="2" t="s">
        <v>315</v>
      </c>
      <c r="V260" s="2" t="s">
        <v>3036</v>
      </c>
      <c r="W260" s="2" t="s">
        <v>435</v>
      </c>
      <c r="X260" s="2" t="s">
        <v>132</v>
      </c>
      <c r="Y260" s="2" t="s">
        <v>1563</v>
      </c>
      <c r="Z260" s="4">
        <v>80</v>
      </c>
      <c r="AA260" s="4">
        <f>=ROUNDDOWN(26.6666666666667,0)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26</v>
      </c>
      <c r="AQ260" s="8">
        <v>577.8</v>
      </c>
      <c r="AR260" s="4"/>
      <c r="AS260" s="8"/>
      <c r="AT260" s="7"/>
      <c r="AU260" s="7"/>
      <c r="AV260" s="4">
        <v>26</v>
      </c>
      <c r="AW260" s="8">
        <v>577.8</v>
      </c>
      <c r="AX260" s="4"/>
      <c r="AY260" s="8"/>
      <c r="AZ260" s="7"/>
      <c r="BA260" s="7"/>
      <c r="BB260" s="7">
        <v>1</v>
      </c>
      <c r="BC260" s="4">
        <v>26</v>
      </c>
      <c r="BD260" s="8">
        <v>577.8</v>
      </c>
      <c r="BE260" s="4"/>
      <c r="BF260" s="8"/>
      <c r="BG260" s="7"/>
      <c r="BH260" s="7"/>
      <c r="BI260" s="7">
        <v>1</v>
      </c>
      <c r="BJ260" s="4">
        <v>26</v>
      </c>
      <c r="BK260" s="8">
        <v>577.8</v>
      </c>
      <c r="BL260" s="2" t="s">
        <v>3052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534</v>
      </c>
      <c r="BV260" s="2" t="s">
        <v>176</v>
      </c>
      <c r="BW260" s="2" t="s">
        <v>132</v>
      </c>
      <c r="BX260" s="2" t="s">
        <v>1288</v>
      </c>
      <c r="BY260" s="2" t="s">
        <v>143</v>
      </c>
      <c r="BZ260" s="2" t="s">
        <v>132</v>
      </c>
      <c r="CA260" s="4">
        <v>6</v>
      </c>
      <c r="CB260" s="8">
        <v>77.36</v>
      </c>
      <c r="CC260" s="4"/>
      <c r="CD260" s="8"/>
      <c r="CE260" s="7"/>
      <c r="CF260" s="7"/>
      <c r="CG260" s="2" t="s">
        <v>141</v>
      </c>
      <c r="CH260" s="2" t="s">
        <v>129</v>
      </c>
      <c r="CI260" s="2" t="s">
        <v>319</v>
      </c>
      <c r="CJ260" s="2" t="s">
        <v>2268</v>
      </c>
      <c r="CK260" s="2" t="s">
        <v>143</v>
      </c>
      <c r="CL260" s="2" t="s">
        <v>132</v>
      </c>
      <c r="CM260" s="4">
        <v>2</v>
      </c>
      <c r="CN260" s="8">
        <v>46.56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319</v>
      </c>
      <c r="CV260" s="2" t="s">
        <v>1232</v>
      </c>
      <c r="CW260" s="2" t="s">
        <v>143</v>
      </c>
      <c r="CX260" s="2" t="s">
        <v>132</v>
      </c>
      <c r="CY260" s="4">
        <v>3</v>
      </c>
      <c r="CZ260" s="8">
        <v>82.77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319</v>
      </c>
      <c r="DH260" s="2" t="s">
        <v>1651</v>
      </c>
      <c r="DI260" s="2" t="s">
        <v>143</v>
      </c>
      <c r="DJ260" s="2" t="s">
        <v>132</v>
      </c>
      <c r="DK260" s="4">
        <v>1</v>
      </c>
      <c r="DL260" s="8">
        <v>24</v>
      </c>
      <c r="DM260" s="4"/>
      <c r="DN260" s="8"/>
      <c r="DO260" s="7"/>
      <c r="DP260" s="7"/>
      <c r="DQ260" s="2" t="s">
        <v>141</v>
      </c>
      <c r="DR260" s="2" t="s">
        <v>129</v>
      </c>
      <c r="DS260" s="2" t="s">
        <v>1024</v>
      </c>
      <c r="DT260" s="2" t="s">
        <v>981</v>
      </c>
      <c r="DU260" s="2" t="s">
        <v>143</v>
      </c>
      <c r="DV260" s="2" t="s">
        <v>132</v>
      </c>
      <c r="DW260" s="4">
        <v>6</v>
      </c>
      <c r="DX260" s="8">
        <v>152.52</v>
      </c>
      <c r="DY260" s="4"/>
      <c r="DZ260" s="8"/>
      <c r="EA260" s="7"/>
      <c r="EB260" s="7"/>
      <c r="EC260" s="2" t="s">
        <v>141</v>
      </c>
      <c r="ED260" s="2" t="s">
        <v>129</v>
      </c>
      <c r="EE260" s="2" t="s">
        <v>1185</v>
      </c>
      <c r="EF260" s="2" t="s">
        <v>3053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129</v>
      </c>
      <c r="EQ260" s="2" t="s">
        <v>3046</v>
      </c>
      <c r="ER260" s="2" t="s">
        <v>819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129</v>
      </c>
      <c r="FC260" s="2" t="s">
        <v>319</v>
      </c>
      <c r="FD260" s="2" t="s">
        <v>1569</v>
      </c>
      <c r="FE260" s="2" t="s">
        <v>143</v>
      </c>
      <c r="FF260" s="2" t="s">
        <v>132</v>
      </c>
      <c r="FG260" s="4">
        <v>3</v>
      </c>
      <c r="FH260" s="8">
        <v>70.65</v>
      </c>
      <c r="FI260" s="4"/>
      <c r="FJ260" s="8"/>
      <c r="FK260" s="7"/>
      <c r="FL260" s="7"/>
      <c r="FM260" s="2" t="s">
        <v>141</v>
      </c>
      <c r="FN260" s="2" t="s">
        <v>129</v>
      </c>
      <c r="FO260" s="2" t="s">
        <v>1359</v>
      </c>
      <c r="FP260" s="2" t="s">
        <v>2117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141</v>
      </c>
      <c r="FZ260" s="2" t="s">
        <v>129</v>
      </c>
      <c r="GA260" s="2" t="s">
        <v>1291</v>
      </c>
      <c r="GB260" s="2" t="s">
        <v>1572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176</v>
      </c>
      <c r="GM260" s="2" t="s">
        <v>1573</v>
      </c>
      <c r="GN260" s="2" t="s">
        <v>1597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141</v>
      </c>
      <c r="GX260" s="2" t="s">
        <v>129</v>
      </c>
      <c r="GY260" s="2" t="s">
        <v>332</v>
      </c>
      <c r="GZ260" s="2" t="s">
        <v>1984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141</v>
      </c>
      <c r="HJ260" s="2" t="s">
        <v>129</v>
      </c>
      <c r="HK260" s="2" t="s">
        <v>520</v>
      </c>
      <c r="HL260" s="2" t="s">
        <v>259</v>
      </c>
      <c r="HM260" s="2" t="s">
        <v>143</v>
      </c>
      <c r="HN260" s="2" t="s">
        <v>132</v>
      </c>
      <c r="HO260" s="4">
        <v>2</v>
      </c>
      <c r="HP260" s="8">
        <v>43.6</v>
      </c>
      <c r="HQ260" s="4"/>
      <c r="HR260" s="8"/>
      <c r="HS260" s="7"/>
      <c r="HT260" s="7"/>
      <c r="HU260" s="2" t="s">
        <v>141</v>
      </c>
      <c r="HV260" s="2" t="s">
        <v>129</v>
      </c>
      <c r="HW260" s="2" t="s">
        <v>297</v>
      </c>
      <c r="HX260" s="2" t="s">
        <v>1175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141</v>
      </c>
      <c r="IH260" s="2" t="s">
        <v>129</v>
      </c>
      <c r="II260" s="2" t="s">
        <v>2288</v>
      </c>
      <c r="IJ260" s="2" t="s">
        <v>1330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166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129</v>
      </c>
      <c r="JG260" s="2" t="s">
        <v>167</v>
      </c>
      <c r="JH260" s="2" t="s">
        <v>132</v>
      </c>
      <c r="JI260" s="2" t="s">
        <v>143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338</v>
      </c>
      <c r="JT260" s="2" t="s">
        <v>1323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1296</v>
      </c>
      <c r="KF260" s="2" t="s">
        <v>2610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141</v>
      </c>
      <c r="KP260" s="2" t="s">
        <v>129</v>
      </c>
      <c r="KQ260" s="2" t="s">
        <v>815</v>
      </c>
      <c r="KR260" s="2" t="s">
        <v>1113</v>
      </c>
      <c r="KS260" s="2" t="s">
        <v>143</v>
      </c>
      <c r="KT260" s="2" t="s">
        <v>132</v>
      </c>
      <c r="KU260" s="4">
        <v>3</v>
      </c>
      <c r="KV260" s="8">
        <v>80.34</v>
      </c>
      <c r="KW260" s="4"/>
      <c r="KX260" s="8"/>
      <c r="KY260" s="7"/>
      <c r="KZ260" s="7"/>
      <c r="LA260" s="2" t="s">
        <v>141</v>
      </c>
      <c r="LB260" s="2" t="s">
        <v>129</v>
      </c>
      <c r="LC260" s="2" t="s">
        <v>812</v>
      </c>
      <c r="LD260" s="2" t="s">
        <v>259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173</v>
      </c>
      <c r="MM260" s="2" t="s">
        <v>1029</v>
      </c>
      <c r="MN260" s="2" t="s">
        <v>573</v>
      </c>
      <c r="MO260" s="2" t="s">
        <v>143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129</v>
      </c>
      <c r="MY260" s="2" t="s">
        <v>132</v>
      </c>
      <c r="MZ260" s="2" t="s">
        <v>132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172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129</v>
      </c>
      <c r="OI260" s="2" t="s">
        <v>132</v>
      </c>
      <c r="OJ260" s="2" t="s">
        <v>132</v>
      </c>
      <c r="OK260" s="2" t="s">
        <v>143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176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165</v>
      </c>
      <c r="PF260" s="2" t="s">
        <v>129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176</v>
      </c>
      <c r="PS260" s="2" t="s">
        <v>525</v>
      </c>
      <c r="PT260" s="2" t="s">
        <v>812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176</v>
      </c>
      <c r="QQ260" s="2" t="s">
        <v>1695</v>
      </c>
      <c r="QR260" s="2" t="s">
        <v>1105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172</v>
      </c>
      <c r="RB260" s="2" t="s">
        <v>129</v>
      </c>
      <c r="RC260" s="2" t="s">
        <v>132</v>
      </c>
      <c r="RD260" s="2" t="s">
        <v>132</v>
      </c>
      <c r="RE260" s="2" t="s">
        <v>143</v>
      </c>
      <c r="RF260" s="2" t="s">
        <v>178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176</v>
      </c>
      <c r="RO260" s="2" t="s">
        <v>2275</v>
      </c>
      <c r="RP260" s="2" t="s">
        <v>1060</v>
      </c>
      <c r="RQ260" s="2" t="s">
        <v>143</v>
      </c>
      <c r="RR260" s="2" t="s">
        <v>132</v>
      </c>
    </row>
    <row r="261">
      <c r="A261" s="2" t="s">
        <v>3054</v>
      </c>
      <c r="B261" s="2" t="s">
        <v>121</v>
      </c>
      <c r="C261" s="2" t="s">
        <v>3034</v>
      </c>
      <c r="D261" s="2" t="s">
        <v>2262</v>
      </c>
      <c r="E261" s="2" t="s">
        <v>2263</v>
      </c>
      <c r="F261" s="2" t="s">
        <v>3055</v>
      </c>
      <c r="G261" s="2" t="s">
        <v>3055</v>
      </c>
      <c r="H261" s="2" t="s">
        <v>3055</v>
      </c>
      <c r="I261" s="2" t="s">
        <v>3056</v>
      </c>
      <c r="J261" s="2" t="s">
        <v>127</v>
      </c>
      <c r="K261" s="2" t="s">
        <v>3057</v>
      </c>
      <c r="L261" s="3">
        <v>30</v>
      </c>
      <c r="M261" s="3">
        <v>31.5</v>
      </c>
      <c r="N261" s="3">
        <v>69.99</v>
      </c>
      <c r="O261" s="2" t="s">
        <v>620</v>
      </c>
      <c r="P261" s="2" t="s">
        <v>621</v>
      </c>
      <c r="Q261" s="2" t="s">
        <v>131</v>
      </c>
      <c r="R261" s="2" t="s">
        <v>132</v>
      </c>
      <c r="S261" s="2" t="s">
        <v>3058</v>
      </c>
      <c r="T261" s="2" t="s">
        <v>132</v>
      </c>
      <c r="U261" s="2" t="s">
        <v>134</v>
      </c>
      <c r="V261" s="2" t="s">
        <v>3036</v>
      </c>
      <c r="W261" s="2" t="s">
        <v>435</v>
      </c>
      <c r="X261" s="2" t="s">
        <v>245</v>
      </c>
      <c r="Y261" s="2" t="s">
        <v>2146</v>
      </c>
      <c r="Z261" s="4">
        <v>49</v>
      </c>
      <c r="AA261" s="4">
        <f>=ROUNDDOWN(245,0)</f>
      </c>
      <c r="AB261" s="5">
        <v>0.2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5</v>
      </c>
      <c r="AQ261" s="8">
        <v>155.12</v>
      </c>
      <c r="AR261" s="4"/>
      <c r="AS261" s="8"/>
      <c r="AT261" s="7"/>
      <c r="AU261" s="7"/>
      <c r="AV261" s="4">
        <v>5</v>
      </c>
      <c r="AW261" s="8">
        <v>155.12</v>
      </c>
      <c r="AX261" s="4"/>
      <c r="AY261" s="8"/>
      <c r="AZ261" s="7"/>
      <c r="BA261" s="7"/>
      <c r="BB261" s="7">
        <v>1</v>
      </c>
      <c r="BC261" s="4">
        <v>5</v>
      </c>
      <c r="BD261" s="8">
        <v>155.12</v>
      </c>
      <c r="BE261" s="4"/>
      <c r="BF261" s="8"/>
      <c r="BG261" s="7"/>
      <c r="BH261" s="7"/>
      <c r="BI261" s="7">
        <v>1</v>
      </c>
      <c r="BJ261" s="4">
        <v>5</v>
      </c>
      <c r="BK261" s="8">
        <v>155.12</v>
      </c>
      <c r="BL261" s="2" t="s">
        <v>3059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132</v>
      </c>
      <c r="BX261" s="2" t="s">
        <v>953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129</v>
      </c>
      <c r="CI261" s="2" t="s">
        <v>3060</v>
      </c>
      <c r="CJ261" s="2" t="s">
        <v>132</v>
      </c>
      <c r="CK261" s="2" t="s">
        <v>143</v>
      </c>
      <c r="CL261" s="2" t="s">
        <v>132</v>
      </c>
      <c r="CM261" s="4">
        <v>1</v>
      </c>
      <c r="CN261" s="8">
        <v>26.6</v>
      </c>
      <c r="CO261" s="4"/>
      <c r="CP261" s="8"/>
      <c r="CQ261" s="7"/>
      <c r="CR261" s="7"/>
      <c r="CS261" s="2" t="s">
        <v>141</v>
      </c>
      <c r="CT261" s="2" t="s">
        <v>129</v>
      </c>
      <c r="CU261" s="2" t="s">
        <v>905</v>
      </c>
      <c r="CV261" s="2" t="s">
        <v>3061</v>
      </c>
      <c r="CW261" s="2" t="s">
        <v>143</v>
      </c>
      <c r="CX261" s="2" t="s">
        <v>132</v>
      </c>
      <c r="CY261" s="4">
        <v>3</v>
      </c>
      <c r="CZ261" s="8">
        <v>94.5</v>
      </c>
      <c r="DA261" s="4"/>
      <c r="DB261" s="8"/>
      <c r="DC261" s="7"/>
      <c r="DD261" s="7"/>
      <c r="DE261" s="2" t="s">
        <v>141</v>
      </c>
      <c r="DF261" s="2" t="s">
        <v>129</v>
      </c>
      <c r="DG261" s="2" t="s">
        <v>806</v>
      </c>
      <c r="DH261" s="2" t="s">
        <v>3062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176</v>
      </c>
      <c r="DS261" s="2" t="s">
        <v>2066</v>
      </c>
      <c r="DT261" s="2" t="s">
        <v>177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172</v>
      </c>
      <c r="ED261" s="2" t="s">
        <v>129</v>
      </c>
      <c r="EE261" s="2" t="s">
        <v>132</v>
      </c>
      <c r="EF261" s="2" t="s">
        <v>132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129</v>
      </c>
      <c r="EQ261" s="2" t="s">
        <v>363</v>
      </c>
      <c r="ER261" s="2" t="s">
        <v>132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129</v>
      </c>
      <c r="FC261" s="2" t="s">
        <v>806</v>
      </c>
      <c r="FD261" s="2" t="s">
        <v>132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172</v>
      </c>
      <c r="FN261" s="2" t="s">
        <v>129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129</v>
      </c>
      <c r="GA261" s="2" t="s">
        <v>806</v>
      </c>
      <c r="GB261" s="2" t="s">
        <v>365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937</v>
      </c>
      <c r="GN261" s="2" t="s">
        <v>132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172</v>
      </c>
      <c r="GX261" s="2" t="s">
        <v>129</v>
      </c>
      <c r="GY261" s="2" t="s">
        <v>132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141</v>
      </c>
      <c r="HJ261" s="2" t="s">
        <v>176</v>
      </c>
      <c r="HK261" s="2" t="s">
        <v>938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172</v>
      </c>
      <c r="HV261" s="2" t="s">
        <v>129</v>
      </c>
      <c r="HW261" s="2" t="s">
        <v>132</v>
      </c>
      <c r="HX261" s="2" t="s">
        <v>132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172</v>
      </c>
      <c r="IH261" s="2" t="s">
        <v>129</v>
      </c>
      <c r="II261" s="2" t="s">
        <v>132</v>
      </c>
      <c r="IJ261" s="2" t="s">
        <v>132</v>
      </c>
      <c r="IK261" s="2" t="s">
        <v>143</v>
      </c>
      <c r="IL261" s="2" t="s">
        <v>132</v>
      </c>
      <c r="IM261" s="4">
        <v>1</v>
      </c>
      <c r="IN261" s="8">
        <v>34.02</v>
      </c>
      <c r="IO261" s="4"/>
      <c r="IP261" s="8"/>
      <c r="IQ261" s="7"/>
      <c r="IR261" s="7"/>
      <c r="IS261" s="2" t="s">
        <v>141</v>
      </c>
      <c r="IT261" s="2" t="s">
        <v>129</v>
      </c>
      <c r="IU261" s="2" t="s">
        <v>1249</v>
      </c>
      <c r="IV261" s="2" t="s">
        <v>385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141</v>
      </c>
      <c r="JF261" s="2" t="s">
        <v>129</v>
      </c>
      <c r="JG261" s="2" t="s">
        <v>808</v>
      </c>
      <c r="JH261" s="2" t="s">
        <v>132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427</v>
      </c>
      <c r="JT261" s="2" t="s">
        <v>162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175</v>
      </c>
      <c r="KD261" s="2" t="s">
        <v>129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172</v>
      </c>
      <c r="KP261" s="2" t="s">
        <v>129</v>
      </c>
      <c r="KQ261" s="2" t="s">
        <v>132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129</v>
      </c>
      <c r="LC261" s="2" t="s">
        <v>132</v>
      </c>
      <c r="LD261" s="2" t="s">
        <v>132</v>
      </c>
      <c r="LE261" s="2" t="s">
        <v>143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129</v>
      </c>
      <c r="LO261" s="2" t="s">
        <v>132</v>
      </c>
      <c r="LP261" s="2" t="s">
        <v>132</v>
      </c>
      <c r="LQ261" s="2" t="s">
        <v>143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165</v>
      </c>
      <c r="ML261" s="2" t="s">
        <v>129</v>
      </c>
      <c r="MM261" s="2" t="s">
        <v>132</v>
      </c>
      <c r="MN261" s="2" t="s">
        <v>132</v>
      </c>
      <c r="MO261" s="2" t="s">
        <v>143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129</v>
      </c>
      <c r="MY261" s="2" t="s">
        <v>132</v>
      </c>
      <c r="MZ261" s="2" t="s">
        <v>132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172</v>
      </c>
      <c r="NJ261" s="2" t="s">
        <v>129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129</v>
      </c>
      <c r="NW261" s="2" t="s">
        <v>132</v>
      </c>
      <c r="NX261" s="2" t="s">
        <v>132</v>
      </c>
      <c r="NY261" s="2" t="s">
        <v>143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143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165</v>
      </c>
      <c r="PF261" s="2" t="s">
        <v>129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141</v>
      </c>
      <c r="PR261" s="2" t="s">
        <v>176</v>
      </c>
      <c r="PS261" s="2" t="s">
        <v>177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172</v>
      </c>
      <c r="QD261" s="2" t="s">
        <v>129</v>
      </c>
      <c r="QE261" s="2" t="s">
        <v>132</v>
      </c>
      <c r="QF261" s="2" t="s">
        <v>132</v>
      </c>
      <c r="QG261" s="2" t="s">
        <v>143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172</v>
      </c>
      <c r="RB261" s="2" t="s">
        <v>129</v>
      </c>
      <c r="RC261" s="2" t="s">
        <v>132</v>
      </c>
      <c r="RD261" s="2" t="s">
        <v>132</v>
      </c>
      <c r="RE261" s="2" t="s">
        <v>143</v>
      </c>
      <c r="RF261" s="2" t="s">
        <v>178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176</v>
      </c>
      <c r="RO261" s="2" t="s">
        <v>806</v>
      </c>
      <c r="RP261" s="2" t="s">
        <v>132</v>
      </c>
      <c r="RQ261" s="2" t="s">
        <v>143</v>
      </c>
      <c r="RR261" s="2" t="s">
        <v>132</v>
      </c>
    </row>
    <row r="262">
      <c r="A262" s="2" t="s">
        <v>3063</v>
      </c>
      <c r="B262" s="2" t="s">
        <v>121</v>
      </c>
      <c r="C262" s="2" t="s">
        <v>3034</v>
      </c>
      <c r="D262" s="2" t="s">
        <v>123</v>
      </c>
      <c r="E262" s="2" t="s">
        <v>883</v>
      </c>
      <c r="F262" s="2" t="s">
        <v>3064</v>
      </c>
      <c r="G262" s="2" t="s">
        <v>3064</v>
      </c>
      <c r="H262" s="2" t="s">
        <v>3064</v>
      </c>
      <c r="I262" s="2" t="s">
        <v>3065</v>
      </c>
      <c r="J262" s="2" t="s">
        <v>127</v>
      </c>
      <c r="K262" s="2" t="s">
        <v>280</v>
      </c>
      <c r="L262" s="3">
        <v>19.21</v>
      </c>
      <c r="M262" s="3">
        <v>20.17</v>
      </c>
      <c r="N262" s="3">
        <v>36.99</v>
      </c>
      <c r="O262" s="2" t="s">
        <v>620</v>
      </c>
      <c r="P262" s="2" t="s">
        <v>621</v>
      </c>
      <c r="Q262" s="2" t="s">
        <v>131</v>
      </c>
      <c r="R262" s="2" t="s">
        <v>132</v>
      </c>
      <c r="S262" s="2" t="s">
        <v>3066</v>
      </c>
      <c r="T262" s="2" t="s">
        <v>132</v>
      </c>
      <c r="U262" s="2" t="s">
        <v>315</v>
      </c>
      <c r="V262" s="2" t="s">
        <v>824</v>
      </c>
      <c r="W262" s="2" t="s">
        <v>435</v>
      </c>
      <c r="X262" s="2" t="s">
        <v>132</v>
      </c>
      <c r="Y262" s="2" t="s">
        <v>783</v>
      </c>
      <c r="Z262" s="4">
        <v>141</v>
      </c>
      <c r="AA262" s="4">
        <f>=ROUNDDOWN(58.75,0)</f>
      </c>
      <c r="AB262" s="5">
        <v>2.4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21</v>
      </c>
      <c r="AQ262" s="8">
        <v>314.14</v>
      </c>
      <c r="AR262" s="4"/>
      <c r="AS262" s="8"/>
      <c r="AT262" s="7"/>
      <c r="AU262" s="7"/>
      <c r="AV262" s="4">
        <v>21</v>
      </c>
      <c r="AW262" s="8">
        <v>314.14</v>
      </c>
      <c r="AX262" s="4"/>
      <c r="AY262" s="8"/>
      <c r="AZ262" s="7"/>
      <c r="BA262" s="7"/>
      <c r="BB262" s="7">
        <v>1</v>
      </c>
      <c r="BC262" s="4">
        <v>21</v>
      </c>
      <c r="BD262" s="8">
        <v>314.14</v>
      </c>
      <c r="BE262" s="4"/>
      <c r="BF262" s="8"/>
      <c r="BG262" s="7"/>
      <c r="BH262" s="7"/>
      <c r="BI262" s="7">
        <v>1</v>
      </c>
      <c r="BJ262" s="4">
        <v>21</v>
      </c>
      <c r="BK262" s="8">
        <v>314.14</v>
      </c>
      <c r="BL262" s="2" t="s">
        <v>3067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534</v>
      </c>
      <c r="BV262" s="2" t="s">
        <v>176</v>
      </c>
      <c r="BW262" s="2" t="s">
        <v>132</v>
      </c>
      <c r="BX262" s="2" t="s">
        <v>2745</v>
      </c>
      <c r="BY262" s="2" t="s">
        <v>143</v>
      </c>
      <c r="BZ262" s="2" t="s">
        <v>132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1815</v>
      </c>
      <c r="CJ262" s="2" t="s">
        <v>3068</v>
      </c>
      <c r="CK262" s="2" t="s">
        <v>143</v>
      </c>
      <c r="CL262" s="2" t="s">
        <v>132</v>
      </c>
      <c r="CM262" s="4">
        <v>6</v>
      </c>
      <c r="CN262" s="8">
        <v>117.3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788</v>
      </c>
      <c r="CV262" s="2" t="s">
        <v>1891</v>
      </c>
      <c r="CW262" s="2" t="s">
        <v>143</v>
      </c>
      <c r="CX262" s="2" t="s">
        <v>132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141</v>
      </c>
      <c r="DF262" s="2" t="s">
        <v>129</v>
      </c>
      <c r="DG262" s="2" t="s">
        <v>790</v>
      </c>
      <c r="DH262" s="2" t="s">
        <v>1731</v>
      </c>
      <c r="DI262" s="2" t="s">
        <v>143</v>
      </c>
      <c r="DJ262" s="2" t="s">
        <v>132</v>
      </c>
      <c r="DK262" s="4">
        <v>1</v>
      </c>
      <c r="DL262" s="8">
        <v>5.72</v>
      </c>
      <c r="DM262" s="4"/>
      <c r="DN262" s="8"/>
      <c r="DO262" s="7"/>
      <c r="DP262" s="7"/>
      <c r="DQ262" s="2" t="s">
        <v>141</v>
      </c>
      <c r="DR262" s="2" t="s">
        <v>129</v>
      </c>
      <c r="DS262" s="2" t="s">
        <v>1024</v>
      </c>
      <c r="DT262" s="2" t="s">
        <v>981</v>
      </c>
      <c r="DU262" s="2" t="s">
        <v>143</v>
      </c>
      <c r="DV262" s="2" t="s">
        <v>132</v>
      </c>
      <c r="DW262" s="4">
        <v>5</v>
      </c>
      <c r="DX262" s="8">
        <v>33.65</v>
      </c>
      <c r="DY262" s="4"/>
      <c r="DZ262" s="8"/>
      <c r="EA262" s="7"/>
      <c r="EB262" s="7"/>
      <c r="EC262" s="2" t="s">
        <v>141</v>
      </c>
      <c r="ED262" s="2" t="s">
        <v>129</v>
      </c>
      <c r="EE262" s="2" t="s">
        <v>794</v>
      </c>
      <c r="EF262" s="2" t="s">
        <v>2871</v>
      </c>
      <c r="EG262" s="2" t="s">
        <v>143</v>
      </c>
      <c r="EH262" s="2" t="s">
        <v>132</v>
      </c>
      <c r="EI262" s="4">
        <v>1</v>
      </c>
      <c r="EJ262" s="8">
        <v>12.42</v>
      </c>
      <c r="EK262" s="4"/>
      <c r="EL262" s="8"/>
      <c r="EM262" s="7"/>
      <c r="EN262" s="7"/>
      <c r="EO262" s="2" t="s">
        <v>141</v>
      </c>
      <c r="EP262" s="2" t="s">
        <v>129</v>
      </c>
      <c r="EQ262" s="2" t="s">
        <v>1894</v>
      </c>
      <c r="ER262" s="2" t="s">
        <v>1133</v>
      </c>
      <c r="ES262" s="2" t="s">
        <v>143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141</v>
      </c>
      <c r="FB262" s="2" t="s">
        <v>129</v>
      </c>
      <c r="FC262" s="2" t="s">
        <v>790</v>
      </c>
      <c r="FD262" s="2" t="s">
        <v>3069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129</v>
      </c>
      <c r="FO262" s="2" t="s">
        <v>156</v>
      </c>
      <c r="FP262" s="2" t="s">
        <v>798</v>
      </c>
      <c r="FQ262" s="2" t="s">
        <v>143</v>
      </c>
      <c r="FR262" s="2" t="s">
        <v>132</v>
      </c>
      <c r="FS262" s="4">
        <v>1</v>
      </c>
      <c r="FT262" s="8">
        <v>21.18</v>
      </c>
      <c r="FU262" s="4"/>
      <c r="FV262" s="8"/>
      <c r="FW262" s="7"/>
      <c r="FX262" s="7"/>
      <c r="FY262" s="2" t="s">
        <v>141</v>
      </c>
      <c r="FZ262" s="2" t="s">
        <v>129</v>
      </c>
      <c r="GA262" s="2" t="s">
        <v>1689</v>
      </c>
      <c r="GB262" s="2" t="s">
        <v>1281</v>
      </c>
      <c r="GC262" s="2" t="s">
        <v>143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176</v>
      </c>
      <c r="GM262" s="2" t="s">
        <v>1140</v>
      </c>
      <c r="GN262" s="2" t="s">
        <v>1760</v>
      </c>
      <c r="GO262" s="2" t="s">
        <v>143</v>
      </c>
      <c r="GP262" s="2" t="s">
        <v>132</v>
      </c>
      <c r="GQ262" s="4">
        <v>1</v>
      </c>
      <c r="GR262" s="8">
        <v>10.08</v>
      </c>
      <c r="GS262" s="4"/>
      <c r="GT262" s="8"/>
      <c r="GU262" s="7"/>
      <c r="GV262" s="7"/>
      <c r="GW262" s="2" t="s">
        <v>141</v>
      </c>
      <c r="GX262" s="2" t="s">
        <v>129</v>
      </c>
      <c r="GY262" s="2" t="s">
        <v>332</v>
      </c>
      <c r="GZ262" s="2" t="s">
        <v>814</v>
      </c>
      <c r="HA262" s="2" t="s">
        <v>143</v>
      </c>
      <c r="HB262" s="2" t="s">
        <v>132</v>
      </c>
      <c r="HC262" s="4">
        <v>1</v>
      </c>
      <c r="HD262" s="8">
        <v>21.78</v>
      </c>
      <c r="HE262" s="4"/>
      <c r="HF262" s="8"/>
      <c r="HG262" s="7"/>
      <c r="HH262" s="7"/>
      <c r="HI262" s="2" t="s">
        <v>141</v>
      </c>
      <c r="HJ262" s="2" t="s">
        <v>129</v>
      </c>
      <c r="HK262" s="2" t="s">
        <v>2071</v>
      </c>
      <c r="HL262" s="2" t="s">
        <v>2608</v>
      </c>
      <c r="HM262" s="2" t="s">
        <v>143</v>
      </c>
      <c r="HN262" s="2" t="s">
        <v>132</v>
      </c>
      <c r="HO262" s="4">
        <v>1</v>
      </c>
      <c r="HP262" s="8">
        <v>20.17</v>
      </c>
      <c r="HQ262" s="4"/>
      <c r="HR262" s="8"/>
      <c r="HS262" s="7"/>
      <c r="HT262" s="7"/>
      <c r="HU262" s="2" t="s">
        <v>141</v>
      </c>
      <c r="HV262" s="2" t="s">
        <v>129</v>
      </c>
      <c r="HW262" s="2" t="s">
        <v>335</v>
      </c>
      <c r="HX262" s="2" t="s">
        <v>3070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172</v>
      </c>
      <c r="IH262" s="2" t="s">
        <v>129</v>
      </c>
      <c r="II262" s="2" t="s">
        <v>132</v>
      </c>
      <c r="IJ262" s="2" t="s">
        <v>132</v>
      </c>
      <c r="IK262" s="2" t="s">
        <v>143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166</v>
      </c>
      <c r="IT262" s="2" t="s">
        <v>129</v>
      </c>
      <c r="IU262" s="2" t="s">
        <v>132</v>
      </c>
      <c r="IV262" s="2" t="s">
        <v>132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141</v>
      </c>
      <c r="JF262" s="2" t="s">
        <v>129</v>
      </c>
      <c r="JG262" s="2" t="s">
        <v>808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338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141</v>
      </c>
      <c r="KD262" s="2" t="s">
        <v>129</v>
      </c>
      <c r="KE262" s="2" t="s">
        <v>810</v>
      </c>
      <c r="KF262" s="2" t="s">
        <v>3071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141</v>
      </c>
      <c r="KP262" s="2" t="s">
        <v>129</v>
      </c>
      <c r="KQ262" s="2" t="s">
        <v>1734</v>
      </c>
      <c r="KR262" s="2" t="s">
        <v>1377</v>
      </c>
      <c r="KS262" s="2" t="s">
        <v>143</v>
      </c>
      <c r="KT262" s="2" t="s">
        <v>132</v>
      </c>
      <c r="KU262" s="4">
        <v>2</v>
      </c>
      <c r="KV262" s="8">
        <v>42.36</v>
      </c>
      <c r="KW262" s="4"/>
      <c r="KX262" s="8"/>
      <c r="KY262" s="7"/>
      <c r="KZ262" s="7"/>
      <c r="LA262" s="2" t="s">
        <v>141</v>
      </c>
      <c r="LB262" s="2" t="s">
        <v>129</v>
      </c>
      <c r="LC262" s="2" t="s">
        <v>878</v>
      </c>
      <c r="LD262" s="2" t="s">
        <v>879</v>
      </c>
      <c r="LE262" s="2" t="s">
        <v>143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141</v>
      </c>
      <c r="ML262" s="2" t="s">
        <v>176</v>
      </c>
      <c r="MM262" s="2" t="s">
        <v>1748</v>
      </c>
      <c r="MN262" s="2" t="s">
        <v>3072</v>
      </c>
      <c r="MO262" s="2" t="s">
        <v>143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129</v>
      </c>
      <c r="MY262" s="2" t="s">
        <v>132</v>
      </c>
      <c r="MZ262" s="2" t="s">
        <v>132</v>
      </c>
      <c r="NA262" s="2" t="s">
        <v>143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172</v>
      </c>
      <c r="NJ262" s="2" t="s">
        <v>129</v>
      </c>
      <c r="NK262" s="2" t="s">
        <v>132</v>
      </c>
      <c r="NL262" s="2" t="s">
        <v>132</v>
      </c>
      <c r="NM262" s="2" t="s">
        <v>143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143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176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165</v>
      </c>
      <c r="PF262" s="2" t="s">
        <v>129</v>
      </c>
      <c r="PG262" s="2" t="s">
        <v>132</v>
      </c>
      <c r="PH262" s="2" t="s">
        <v>132</v>
      </c>
      <c r="PI262" s="2" t="s">
        <v>143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141</v>
      </c>
      <c r="PR262" s="2" t="s">
        <v>176</v>
      </c>
      <c r="PS262" s="2" t="s">
        <v>525</v>
      </c>
      <c r="PT262" s="2" t="s">
        <v>397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141</v>
      </c>
      <c r="QP262" s="2" t="s">
        <v>176</v>
      </c>
      <c r="QQ262" s="2" t="s">
        <v>1695</v>
      </c>
      <c r="QR262" s="2" t="s">
        <v>1144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172</v>
      </c>
      <c r="RB262" s="2" t="s">
        <v>129</v>
      </c>
      <c r="RC262" s="2" t="s">
        <v>132</v>
      </c>
      <c r="RD262" s="2" t="s">
        <v>132</v>
      </c>
      <c r="RE262" s="2" t="s">
        <v>143</v>
      </c>
      <c r="RF262" s="2" t="s">
        <v>178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176</v>
      </c>
      <c r="RO262" s="2" t="s">
        <v>1039</v>
      </c>
      <c r="RP262" s="2" t="s">
        <v>819</v>
      </c>
      <c r="RQ262" s="2" t="s">
        <v>143</v>
      </c>
      <c r="RR262" s="2" t="s">
        <v>132</v>
      </c>
    </row>
    <row r="263">
      <c r="A263" s="2" t="s">
        <v>3073</v>
      </c>
      <c r="B263" s="2" t="s">
        <v>121</v>
      </c>
      <c r="C263" s="2" t="s">
        <v>3034</v>
      </c>
      <c r="D263" s="2" t="s">
        <v>123</v>
      </c>
      <c r="E263" s="2" t="s">
        <v>883</v>
      </c>
      <c r="F263" s="2" t="s">
        <v>3074</v>
      </c>
      <c r="G263" s="2" t="s">
        <v>3074</v>
      </c>
      <c r="H263" s="2" t="s">
        <v>3074</v>
      </c>
      <c r="I263" s="2" t="s">
        <v>3075</v>
      </c>
      <c r="J263" s="2" t="s">
        <v>127</v>
      </c>
      <c r="K263" s="2" t="s">
        <v>3076</v>
      </c>
      <c r="L263" s="3">
        <v>12</v>
      </c>
      <c r="M263" s="3">
        <v>13.5</v>
      </c>
      <c r="N263" s="3">
        <v>29.99</v>
      </c>
      <c r="O263" s="2" t="s">
        <v>657</v>
      </c>
      <c r="P263" s="2" t="s">
        <v>621</v>
      </c>
      <c r="Q263" s="2" t="s">
        <v>131</v>
      </c>
      <c r="R263" s="2" t="s">
        <v>132</v>
      </c>
      <c r="S263" s="2" t="s">
        <v>3077</v>
      </c>
      <c r="T263" s="2" t="s">
        <v>132</v>
      </c>
      <c r="U263" s="2" t="s">
        <v>395</v>
      </c>
      <c r="V263" s="2" t="s">
        <v>3036</v>
      </c>
      <c r="W263" s="2" t="s">
        <v>435</v>
      </c>
      <c r="X263" s="2" t="s">
        <v>132</v>
      </c>
      <c r="Y263" s="2" t="s">
        <v>1399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165</v>
      </c>
      <c r="BV263" s="2" t="s">
        <v>176</v>
      </c>
      <c r="BW263" s="2" t="s">
        <v>132</v>
      </c>
      <c r="BX263" s="2" t="s">
        <v>132</v>
      </c>
      <c r="BY263" s="2" t="s">
        <v>143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141</v>
      </c>
      <c r="CH263" s="2" t="s">
        <v>176</v>
      </c>
      <c r="CI263" s="2" t="s">
        <v>1048</v>
      </c>
      <c r="CJ263" s="2" t="s">
        <v>1771</v>
      </c>
      <c r="CK263" s="2" t="s">
        <v>143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164</v>
      </c>
      <c r="CT263" s="2" t="s">
        <v>176</v>
      </c>
      <c r="CU263" s="2" t="s">
        <v>132</v>
      </c>
      <c r="CV263" s="2" t="s">
        <v>132</v>
      </c>
      <c r="CW263" s="2" t="s">
        <v>143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141</v>
      </c>
      <c r="DF263" s="2" t="s">
        <v>176</v>
      </c>
      <c r="DG263" s="2" t="s">
        <v>3078</v>
      </c>
      <c r="DH263" s="2" t="s">
        <v>3079</v>
      </c>
      <c r="DI263" s="2" t="s">
        <v>143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172</v>
      </c>
      <c r="DR263" s="2" t="s">
        <v>176</v>
      </c>
      <c r="DS263" s="2" t="s">
        <v>132</v>
      </c>
      <c r="DT263" s="2" t="s">
        <v>132</v>
      </c>
      <c r="DU263" s="2" t="s">
        <v>143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176</v>
      </c>
      <c r="EE263" s="2" t="s">
        <v>1053</v>
      </c>
      <c r="EF263" s="2" t="s">
        <v>1096</v>
      </c>
      <c r="EG263" s="2" t="s">
        <v>143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141</v>
      </c>
      <c r="EP263" s="2" t="s">
        <v>176</v>
      </c>
      <c r="EQ263" s="2" t="s">
        <v>3080</v>
      </c>
      <c r="ER263" s="2" t="s">
        <v>3081</v>
      </c>
      <c r="ES263" s="2" t="s">
        <v>143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141</v>
      </c>
      <c r="FB263" s="2" t="s">
        <v>176</v>
      </c>
      <c r="FC263" s="2" t="s">
        <v>3078</v>
      </c>
      <c r="FD263" s="2" t="s">
        <v>2854</v>
      </c>
      <c r="FE263" s="2" t="s">
        <v>143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172</v>
      </c>
      <c r="FN263" s="2" t="s">
        <v>176</v>
      </c>
      <c r="FO263" s="2" t="s">
        <v>132</v>
      </c>
      <c r="FP263" s="2" t="s">
        <v>132</v>
      </c>
      <c r="FQ263" s="2" t="s">
        <v>143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141</v>
      </c>
      <c r="FZ263" s="2" t="s">
        <v>176</v>
      </c>
      <c r="GA263" s="2" t="s">
        <v>1053</v>
      </c>
      <c r="GB263" s="2" t="s">
        <v>2175</v>
      </c>
      <c r="GC263" s="2" t="s">
        <v>143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176</v>
      </c>
      <c r="GM263" s="2" t="s">
        <v>2477</v>
      </c>
      <c r="GN263" s="2" t="s">
        <v>3082</v>
      </c>
      <c r="GO263" s="2" t="s">
        <v>143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172</v>
      </c>
      <c r="GX263" s="2" t="s">
        <v>129</v>
      </c>
      <c r="GY263" s="2" t="s">
        <v>132</v>
      </c>
      <c r="GZ263" s="2" t="s">
        <v>132</v>
      </c>
      <c r="HA263" s="2" t="s">
        <v>143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172</v>
      </c>
      <c r="HJ263" s="2" t="s">
        <v>176</v>
      </c>
      <c r="HK263" s="2" t="s">
        <v>132</v>
      </c>
      <c r="HL263" s="2" t="s">
        <v>132</v>
      </c>
      <c r="HM263" s="2" t="s">
        <v>143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172</v>
      </c>
      <c r="HV263" s="2" t="s">
        <v>176</v>
      </c>
      <c r="HW263" s="2" t="s">
        <v>132</v>
      </c>
      <c r="HX263" s="2" t="s">
        <v>132</v>
      </c>
      <c r="HY263" s="2" t="s">
        <v>143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172</v>
      </c>
      <c r="IH263" s="2" t="s">
        <v>176</v>
      </c>
      <c r="II263" s="2" t="s">
        <v>132</v>
      </c>
      <c r="IJ263" s="2" t="s">
        <v>132</v>
      </c>
      <c r="IK263" s="2" t="s">
        <v>143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172</v>
      </c>
      <c r="IT263" s="2" t="s">
        <v>176</v>
      </c>
      <c r="IU263" s="2" t="s">
        <v>132</v>
      </c>
      <c r="IV263" s="2" t="s">
        <v>132</v>
      </c>
      <c r="IW263" s="2" t="s">
        <v>143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176</v>
      </c>
      <c r="KE263" s="2" t="s">
        <v>132</v>
      </c>
      <c r="KF263" s="2" t="s">
        <v>132</v>
      </c>
      <c r="KG263" s="2" t="s">
        <v>143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172</v>
      </c>
      <c r="KP263" s="2" t="s">
        <v>176</v>
      </c>
      <c r="KQ263" s="2" t="s">
        <v>132</v>
      </c>
      <c r="KR263" s="2" t="s">
        <v>132</v>
      </c>
      <c r="KS263" s="2" t="s">
        <v>143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176</v>
      </c>
      <c r="MM263" s="2" t="s">
        <v>3083</v>
      </c>
      <c r="MN263" s="2" t="s">
        <v>804</v>
      </c>
      <c r="MO263" s="2" t="s">
        <v>143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176</v>
      </c>
      <c r="MY263" s="2" t="s">
        <v>132</v>
      </c>
      <c r="MZ263" s="2" t="s">
        <v>132</v>
      </c>
      <c r="NA263" s="2" t="s">
        <v>143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143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176</v>
      </c>
      <c r="OU263" s="2" t="s">
        <v>132</v>
      </c>
      <c r="OV263" s="2" t="s">
        <v>132</v>
      </c>
      <c r="OW263" s="2" t="s">
        <v>143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172</v>
      </c>
      <c r="PF263" s="2" t="s">
        <v>176</v>
      </c>
      <c r="PG263" s="2" t="s">
        <v>132</v>
      </c>
      <c r="PH263" s="2" t="s">
        <v>132</v>
      </c>
      <c r="PI263" s="2" t="s">
        <v>143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172</v>
      </c>
      <c r="PR263" s="2" t="s">
        <v>176</v>
      </c>
      <c r="PS263" s="2" t="s">
        <v>132</v>
      </c>
      <c r="PT263" s="2" t="s">
        <v>132</v>
      </c>
      <c r="PU263" s="2" t="s">
        <v>143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165</v>
      </c>
      <c r="QP263" s="2" t="s">
        <v>176</v>
      </c>
      <c r="QQ263" s="2" t="s">
        <v>132</v>
      </c>
      <c r="QR263" s="2" t="s">
        <v>132</v>
      </c>
      <c r="QS263" s="2" t="s">
        <v>143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172</v>
      </c>
      <c r="RB263" s="2" t="s">
        <v>176</v>
      </c>
      <c r="RC263" s="2" t="s">
        <v>132</v>
      </c>
      <c r="RD263" s="2" t="s">
        <v>132</v>
      </c>
      <c r="RE263" s="2" t="s">
        <v>143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176</v>
      </c>
      <c r="RO263" s="2" t="s">
        <v>1377</v>
      </c>
      <c r="RP263" s="2" t="s">
        <v>871</v>
      </c>
      <c r="RQ263" s="2" t="s">
        <v>143</v>
      </c>
      <c r="RR263" s="2" t="s">
        <v>132</v>
      </c>
    </row>
    <row r="264">
      <c r="A264" s="2" t="s">
        <v>3084</v>
      </c>
      <c r="B264" s="2" t="s">
        <v>121</v>
      </c>
      <c r="C264" s="2" t="s">
        <v>3034</v>
      </c>
      <c r="D264" s="2" t="s">
        <v>123</v>
      </c>
      <c r="E264" s="2" t="s">
        <v>883</v>
      </c>
      <c r="F264" s="2" t="s">
        <v>3085</v>
      </c>
      <c r="G264" s="2" t="s">
        <v>3085</v>
      </c>
      <c r="H264" s="2" t="s">
        <v>3085</v>
      </c>
      <c r="I264" s="2" t="s">
        <v>3075</v>
      </c>
      <c r="J264" s="2" t="s">
        <v>127</v>
      </c>
      <c r="K264" s="2" t="s">
        <v>3086</v>
      </c>
      <c r="L264" s="3">
        <v>12</v>
      </c>
      <c r="M264" s="3">
        <v>13.5</v>
      </c>
      <c r="N264" s="3">
        <v>29.99</v>
      </c>
      <c r="O264" s="2" t="s">
        <v>657</v>
      </c>
      <c r="P264" s="2" t="s">
        <v>621</v>
      </c>
      <c r="Q264" s="2" t="s">
        <v>131</v>
      </c>
      <c r="R264" s="2" t="s">
        <v>132</v>
      </c>
      <c r="S264" s="2" t="s">
        <v>3087</v>
      </c>
      <c r="T264" s="2" t="s">
        <v>132</v>
      </c>
      <c r="U264" s="2" t="s">
        <v>395</v>
      </c>
      <c r="V264" s="2" t="s">
        <v>3036</v>
      </c>
      <c r="W264" s="2" t="s">
        <v>435</v>
      </c>
      <c r="X264" s="2" t="s">
        <v>132</v>
      </c>
      <c r="Y264" s="2" t="s">
        <v>1399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165</v>
      </c>
      <c r="BV264" s="2" t="s">
        <v>176</v>
      </c>
      <c r="BW264" s="2" t="s">
        <v>132</v>
      </c>
      <c r="BX264" s="2" t="s">
        <v>132</v>
      </c>
      <c r="BY264" s="2" t="s">
        <v>143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176</v>
      </c>
      <c r="CI264" s="2" t="s">
        <v>1048</v>
      </c>
      <c r="CJ264" s="2" t="s">
        <v>2875</v>
      </c>
      <c r="CK264" s="2" t="s">
        <v>143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172</v>
      </c>
      <c r="CT264" s="2" t="s">
        <v>176</v>
      </c>
      <c r="CU264" s="2" t="s">
        <v>132</v>
      </c>
      <c r="CV264" s="2" t="s">
        <v>132</v>
      </c>
      <c r="CW264" s="2" t="s">
        <v>143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176</v>
      </c>
      <c r="DG264" s="2" t="s">
        <v>3078</v>
      </c>
      <c r="DH264" s="2" t="s">
        <v>1945</v>
      </c>
      <c r="DI264" s="2" t="s">
        <v>143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176</v>
      </c>
      <c r="DS264" s="2" t="s">
        <v>1024</v>
      </c>
      <c r="DT264" s="2" t="s">
        <v>998</v>
      </c>
      <c r="DU264" s="2" t="s">
        <v>143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176</v>
      </c>
      <c r="EE264" s="2" t="s">
        <v>1053</v>
      </c>
      <c r="EF264" s="2" t="s">
        <v>1821</v>
      </c>
      <c r="EG264" s="2" t="s">
        <v>143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176</v>
      </c>
      <c r="EQ264" s="2" t="s">
        <v>3080</v>
      </c>
      <c r="ER264" s="2" t="s">
        <v>986</v>
      </c>
      <c r="ES264" s="2" t="s">
        <v>143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141</v>
      </c>
      <c r="FB264" s="2" t="s">
        <v>176</v>
      </c>
      <c r="FC264" s="2" t="s">
        <v>3078</v>
      </c>
      <c r="FD264" s="2" t="s">
        <v>3088</v>
      </c>
      <c r="FE264" s="2" t="s">
        <v>143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172</v>
      </c>
      <c r="FN264" s="2" t="s">
        <v>176</v>
      </c>
      <c r="FO264" s="2" t="s">
        <v>132</v>
      </c>
      <c r="FP264" s="2" t="s">
        <v>132</v>
      </c>
      <c r="FQ264" s="2" t="s">
        <v>143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141</v>
      </c>
      <c r="FZ264" s="2" t="s">
        <v>176</v>
      </c>
      <c r="GA264" s="2" t="s">
        <v>1053</v>
      </c>
      <c r="GB264" s="2" t="s">
        <v>1055</v>
      </c>
      <c r="GC264" s="2" t="s">
        <v>143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176</v>
      </c>
      <c r="GM264" s="2" t="s">
        <v>2477</v>
      </c>
      <c r="GN264" s="2" t="s">
        <v>3082</v>
      </c>
      <c r="GO264" s="2" t="s">
        <v>143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172</v>
      </c>
      <c r="GX264" s="2" t="s">
        <v>129</v>
      </c>
      <c r="GY264" s="2" t="s">
        <v>132</v>
      </c>
      <c r="GZ264" s="2" t="s">
        <v>132</v>
      </c>
      <c r="HA264" s="2" t="s">
        <v>143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172</v>
      </c>
      <c r="HJ264" s="2" t="s">
        <v>176</v>
      </c>
      <c r="HK264" s="2" t="s">
        <v>132</v>
      </c>
      <c r="HL264" s="2" t="s">
        <v>132</v>
      </c>
      <c r="HM264" s="2" t="s">
        <v>143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172</v>
      </c>
      <c r="HV264" s="2" t="s">
        <v>176</v>
      </c>
      <c r="HW264" s="2" t="s">
        <v>132</v>
      </c>
      <c r="HX264" s="2" t="s">
        <v>132</v>
      </c>
      <c r="HY264" s="2" t="s">
        <v>143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172</v>
      </c>
      <c r="IH264" s="2" t="s">
        <v>176</v>
      </c>
      <c r="II264" s="2" t="s">
        <v>132</v>
      </c>
      <c r="IJ264" s="2" t="s">
        <v>132</v>
      </c>
      <c r="IK264" s="2" t="s">
        <v>143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172</v>
      </c>
      <c r="IT264" s="2" t="s">
        <v>129</v>
      </c>
      <c r="IU264" s="2" t="s">
        <v>132</v>
      </c>
      <c r="IV264" s="2" t="s">
        <v>132</v>
      </c>
      <c r="IW264" s="2" t="s">
        <v>143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172</v>
      </c>
      <c r="JR264" s="2" t="s">
        <v>176</v>
      </c>
      <c r="JS264" s="2" t="s">
        <v>132</v>
      </c>
      <c r="JT264" s="2" t="s">
        <v>132</v>
      </c>
      <c r="JU264" s="2" t="s">
        <v>143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175</v>
      </c>
      <c r="KD264" s="2" t="s">
        <v>176</v>
      </c>
      <c r="KE264" s="2" t="s">
        <v>132</v>
      </c>
      <c r="KF264" s="2" t="s">
        <v>132</v>
      </c>
      <c r="KG264" s="2" t="s">
        <v>143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172</v>
      </c>
      <c r="KP264" s="2" t="s">
        <v>176</v>
      </c>
      <c r="KQ264" s="2" t="s">
        <v>132</v>
      </c>
      <c r="KR264" s="2" t="s">
        <v>132</v>
      </c>
      <c r="KS264" s="2" t="s">
        <v>143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176</v>
      </c>
      <c r="MM264" s="2" t="s">
        <v>3089</v>
      </c>
      <c r="MN264" s="2" t="s">
        <v>816</v>
      </c>
      <c r="MO264" s="2" t="s">
        <v>143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176</v>
      </c>
      <c r="MY264" s="2" t="s">
        <v>132</v>
      </c>
      <c r="MZ264" s="2" t="s">
        <v>132</v>
      </c>
      <c r="NA264" s="2" t="s">
        <v>143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143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176</v>
      </c>
      <c r="OU264" s="2" t="s">
        <v>132</v>
      </c>
      <c r="OV264" s="2" t="s">
        <v>132</v>
      </c>
      <c r="OW264" s="2" t="s">
        <v>143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172</v>
      </c>
      <c r="PF264" s="2" t="s">
        <v>176</v>
      </c>
      <c r="PG264" s="2" t="s">
        <v>132</v>
      </c>
      <c r="PH264" s="2" t="s">
        <v>132</v>
      </c>
      <c r="PI264" s="2" t="s">
        <v>143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172</v>
      </c>
      <c r="PR264" s="2" t="s">
        <v>176</v>
      </c>
      <c r="PS264" s="2" t="s">
        <v>132</v>
      </c>
      <c r="PT264" s="2" t="s">
        <v>132</v>
      </c>
      <c r="PU264" s="2" t="s">
        <v>143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165</v>
      </c>
      <c r="QP264" s="2" t="s">
        <v>176</v>
      </c>
      <c r="QQ264" s="2" t="s">
        <v>132</v>
      </c>
      <c r="QR264" s="2" t="s">
        <v>132</v>
      </c>
      <c r="QS264" s="2" t="s">
        <v>143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172</v>
      </c>
      <c r="RB264" s="2" t="s">
        <v>176</v>
      </c>
      <c r="RC264" s="2" t="s">
        <v>132</v>
      </c>
      <c r="RD264" s="2" t="s">
        <v>132</v>
      </c>
      <c r="RE264" s="2" t="s">
        <v>143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165</v>
      </c>
      <c r="RN264" s="2" t="s">
        <v>176</v>
      </c>
      <c r="RO264" s="2" t="s">
        <v>132</v>
      </c>
      <c r="RP264" s="2" t="s">
        <v>132</v>
      </c>
      <c r="RQ264" s="2" t="s">
        <v>143</v>
      </c>
      <c r="RR264" s="2" t="s">
        <v>132</v>
      </c>
    </row>
    <row r="265">
      <c r="A265" s="2" t="s">
        <v>3090</v>
      </c>
      <c r="B265" s="2" t="s">
        <v>121</v>
      </c>
      <c r="C265" s="2" t="s">
        <v>3034</v>
      </c>
      <c r="D265" s="2" t="s">
        <v>123</v>
      </c>
      <c r="E265" s="2" t="s">
        <v>883</v>
      </c>
      <c r="F265" s="2" t="s">
        <v>3091</v>
      </c>
      <c r="G265" s="2" t="s">
        <v>132</v>
      </c>
      <c r="H265" s="2" t="s">
        <v>132</v>
      </c>
      <c r="I265" s="2" t="s">
        <v>3092</v>
      </c>
      <c r="J265" s="2" t="s">
        <v>127</v>
      </c>
      <c r="K265" s="2" t="s">
        <v>280</v>
      </c>
      <c r="L265" s="3">
        <v>15.75</v>
      </c>
      <c r="M265" s="3">
        <v>16.53</v>
      </c>
      <c r="N265" s="3">
        <v>34.99</v>
      </c>
      <c r="O265" s="2" t="s">
        <v>657</v>
      </c>
      <c r="P265" s="2" t="s">
        <v>621</v>
      </c>
      <c r="Q265" s="2" t="s">
        <v>131</v>
      </c>
      <c r="R265" s="2" t="s">
        <v>132</v>
      </c>
      <c r="S265" s="2" t="s">
        <v>3093</v>
      </c>
      <c r="T265" s="2" t="s">
        <v>132</v>
      </c>
      <c r="U265" s="2" t="s">
        <v>395</v>
      </c>
      <c r="V265" s="2" t="s">
        <v>3036</v>
      </c>
      <c r="W265" s="2" t="s">
        <v>435</v>
      </c>
      <c r="X265" s="2" t="s">
        <v>132</v>
      </c>
      <c r="Y265" s="2" t="s">
        <v>783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141</v>
      </c>
      <c r="BV265" s="2" t="s">
        <v>176</v>
      </c>
      <c r="BW265" s="2" t="s">
        <v>132</v>
      </c>
      <c r="BX265" s="2" t="s">
        <v>785</v>
      </c>
      <c r="BY265" s="2" t="s">
        <v>143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141</v>
      </c>
      <c r="CH265" s="2" t="s">
        <v>176</v>
      </c>
      <c r="CI265" s="2" t="s">
        <v>3094</v>
      </c>
      <c r="CJ265" s="2" t="s">
        <v>2840</v>
      </c>
      <c r="CK265" s="2" t="s">
        <v>143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141</v>
      </c>
      <c r="CT265" s="2" t="s">
        <v>176</v>
      </c>
      <c r="CU265" s="2" t="s">
        <v>790</v>
      </c>
      <c r="CV265" s="2" t="s">
        <v>3095</v>
      </c>
      <c r="CW265" s="2" t="s">
        <v>143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141</v>
      </c>
      <c r="DF265" s="2" t="s">
        <v>176</v>
      </c>
      <c r="DG265" s="2" t="s">
        <v>790</v>
      </c>
      <c r="DH265" s="2" t="s">
        <v>3096</v>
      </c>
      <c r="DI265" s="2" t="s">
        <v>143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141</v>
      </c>
      <c r="DR265" s="2" t="s">
        <v>176</v>
      </c>
      <c r="DS265" s="2" t="s">
        <v>1024</v>
      </c>
      <c r="DT265" s="2" t="s">
        <v>1269</v>
      </c>
      <c r="DU265" s="2" t="s">
        <v>143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176</v>
      </c>
      <c r="EE265" s="2" t="s">
        <v>1651</v>
      </c>
      <c r="EF265" s="2" t="s">
        <v>1569</v>
      </c>
      <c r="EG265" s="2" t="s">
        <v>143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141</v>
      </c>
      <c r="EP265" s="2" t="s">
        <v>176</v>
      </c>
      <c r="EQ265" s="2" t="s">
        <v>790</v>
      </c>
      <c r="ER265" s="2" t="s">
        <v>3097</v>
      </c>
      <c r="ES265" s="2" t="s">
        <v>143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141</v>
      </c>
      <c r="FB265" s="2" t="s">
        <v>176</v>
      </c>
      <c r="FC265" s="2" t="s">
        <v>790</v>
      </c>
      <c r="FD265" s="2" t="s">
        <v>2008</v>
      </c>
      <c r="FE265" s="2" t="s">
        <v>143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172</v>
      </c>
      <c r="FN265" s="2" t="s">
        <v>176</v>
      </c>
      <c r="FO265" s="2" t="s">
        <v>132</v>
      </c>
      <c r="FP265" s="2" t="s">
        <v>132</v>
      </c>
      <c r="FQ265" s="2" t="s">
        <v>143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141</v>
      </c>
      <c r="FZ265" s="2" t="s">
        <v>176</v>
      </c>
      <c r="GA265" s="2" t="s">
        <v>1291</v>
      </c>
      <c r="GB265" s="2" t="s">
        <v>2803</v>
      </c>
      <c r="GC265" s="2" t="s">
        <v>143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176</v>
      </c>
      <c r="GM265" s="2" t="s">
        <v>1140</v>
      </c>
      <c r="GN265" s="2" t="s">
        <v>132</v>
      </c>
      <c r="GO265" s="2" t="s">
        <v>143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129</v>
      </c>
      <c r="GY265" s="2" t="s">
        <v>132</v>
      </c>
      <c r="GZ265" s="2" t="s">
        <v>132</v>
      </c>
      <c r="HA265" s="2" t="s">
        <v>143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172</v>
      </c>
      <c r="HJ265" s="2" t="s">
        <v>176</v>
      </c>
      <c r="HK265" s="2" t="s">
        <v>132</v>
      </c>
      <c r="HL265" s="2" t="s">
        <v>132</v>
      </c>
      <c r="HM265" s="2" t="s">
        <v>143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172</v>
      </c>
      <c r="HV265" s="2" t="s">
        <v>176</v>
      </c>
      <c r="HW265" s="2" t="s">
        <v>132</v>
      </c>
      <c r="HX265" s="2" t="s">
        <v>132</v>
      </c>
      <c r="HY265" s="2" t="s">
        <v>143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172</v>
      </c>
      <c r="IH265" s="2" t="s">
        <v>176</v>
      </c>
      <c r="II265" s="2" t="s">
        <v>132</v>
      </c>
      <c r="IJ265" s="2" t="s">
        <v>132</v>
      </c>
      <c r="IK265" s="2" t="s">
        <v>143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172</v>
      </c>
      <c r="IT265" s="2" t="s">
        <v>129</v>
      </c>
      <c r="IU265" s="2" t="s">
        <v>132</v>
      </c>
      <c r="IV265" s="2" t="s">
        <v>132</v>
      </c>
      <c r="IW265" s="2" t="s">
        <v>143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172</v>
      </c>
      <c r="JR265" s="2" t="s">
        <v>176</v>
      </c>
      <c r="JS265" s="2" t="s">
        <v>1747</v>
      </c>
      <c r="JT265" s="2" t="s">
        <v>132</v>
      </c>
      <c r="JU265" s="2" t="s">
        <v>143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175</v>
      </c>
      <c r="KD265" s="2" t="s">
        <v>176</v>
      </c>
      <c r="KE265" s="2" t="s">
        <v>132</v>
      </c>
      <c r="KF265" s="2" t="s">
        <v>132</v>
      </c>
      <c r="KG265" s="2" t="s">
        <v>143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141</v>
      </c>
      <c r="KP265" s="2" t="s">
        <v>176</v>
      </c>
      <c r="KQ265" s="2" t="s">
        <v>790</v>
      </c>
      <c r="KR265" s="2" t="s">
        <v>132</v>
      </c>
      <c r="KS265" s="2" t="s">
        <v>143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176</v>
      </c>
      <c r="MM265" s="2" t="s">
        <v>813</v>
      </c>
      <c r="MN265" s="2" t="s">
        <v>1169</v>
      </c>
      <c r="MO265" s="2" t="s">
        <v>143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176</v>
      </c>
      <c r="MY265" s="2" t="s">
        <v>132</v>
      </c>
      <c r="MZ265" s="2" t="s">
        <v>132</v>
      </c>
      <c r="NA265" s="2" t="s">
        <v>143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143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176</v>
      </c>
      <c r="OU265" s="2" t="s">
        <v>132</v>
      </c>
      <c r="OV265" s="2" t="s">
        <v>132</v>
      </c>
      <c r="OW265" s="2" t="s">
        <v>143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172</v>
      </c>
      <c r="PF265" s="2" t="s">
        <v>176</v>
      </c>
      <c r="PG265" s="2" t="s">
        <v>132</v>
      </c>
      <c r="PH265" s="2" t="s">
        <v>132</v>
      </c>
      <c r="PI265" s="2" t="s">
        <v>143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172</v>
      </c>
      <c r="PR265" s="2" t="s">
        <v>176</v>
      </c>
      <c r="PS265" s="2" t="s">
        <v>132</v>
      </c>
      <c r="PT265" s="2" t="s">
        <v>132</v>
      </c>
      <c r="PU265" s="2" t="s">
        <v>143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176</v>
      </c>
      <c r="QQ265" s="2" t="s">
        <v>1695</v>
      </c>
      <c r="QR265" s="2" t="s">
        <v>1750</v>
      </c>
      <c r="QS265" s="2" t="s">
        <v>143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172</v>
      </c>
      <c r="RB265" s="2" t="s">
        <v>176</v>
      </c>
      <c r="RC265" s="2" t="s">
        <v>132</v>
      </c>
      <c r="RD265" s="2" t="s">
        <v>132</v>
      </c>
      <c r="RE265" s="2" t="s">
        <v>143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176</v>
      </c>
      <c r="RO265" s="2" t="s">
        <v>1039</v>
      </c>
      <c r="RP265" s="2" t="s">
        <v>1660</v>
      </c>
      <c r="RQ265" s="2" t="s">
        <v>143</v>
      </c>
      <c r="RR265" s="2" t="s">
        <v>132</v>
      </c>
    </row>
    <row r="266">
      <c r="A266" s="2" t="s">
        <v>3098</v>
      </c>
      <c r="B266" s="2" t="s">
        <v>121</v>
      </c>
      <c r="C266" s="2" t="s">
        <v>3099</v>
      </c>
      <c r="D266" s="2" t="s">
        <v>123</v>
      </c>
      <c r="E266" s="2" t="s">
        <v>883</v>
      </c>
      <c r="F266" s="2" t="s">
        <v>3100</v>
      </c>
      <c r="G266" s="2" t="s">
        <v>132</v>
      </c>
      <c r="H266" s="2" t="s">
        <v>132</v>
      </c>
      <c r="I266" s="2" t="s">
        <v>3101</v>
      </c>
      <c r="J266" s="2" t="s">
        <v>127</v>
      </c>
      <c r="K266" s="2" t="s">
        <v>3102</v>
      </c>
      <c r="L266" s="3">
        <v>15.75</v>
      </c>
      <c r="M266" s="3">
        <v>16.53</v>
      </c>
      <c r="N266" s="3">
        <v>34.99</v>
      </c>
      <c r="O266" s="2" t="s">
        <v>657</v>
      </c>
      <c r="P266" s="2" t="s">
        <v>621</v>
      </c>
      <c r="Q266" s="2" t="s">
        <v>131</v>
      </c>
      <c r="R266" s="2" t="s">
        <v>132</v>
      </c>
      <c r="S266" s="2" t="s">
        <v>3103</v>
      </c>
      <c r="T266" s="2" t="s">
        <v>132</v>
      </c>
      <c r="U266" s="2" t="s">
        <v>395</v>
      </c>
      <c r="V266" s="2" t="s">
        <v>824</v>
      </c>
      <c r="W266" s="2" t="s">
        <v>435</v>
      </c>
      <c r="X266" s="2" t="s">
        <v>132</v>
      </c>
      <c r="Y266" s="2" t="s">
        <v>783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141</v>
      </c>
      <c r="BV266" s="2" t="s">
        <v>176</v>
      </c>
      <c r="BW266" s="2" t="s">
        <v>132</v>
      </c>
      <c r="BX266" s="2" t="s">
        <v>785</v>
      </c>
      <c r="BY266" s="2" t="s">
        <v>143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141</v>
      </c>
      <c r="CH266" s="2" t="s">
        <v>176</v>
      </c>
      <c r="CI266" s="2" t="s">
        <v>1132</v>
      </c>
      <c r="CJ266" s="2" t="s">
        <v>1746</v>
      </c>
      <c r="CK266" s="2" t="s">
        <v>143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141</v>
      </c>
      <c r="CT266" s="2" t="s">
        <v>176</v>
      </c>
      <c r="CU266" s="2" t="s">
        <v>790</v>
      </c>
      <c r="CV266" s="2" t="s">
        <v>3104</v>
      </c>
      <c r="CW266" s="2" t="s">
        <v>143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141</v>
      </c>
      <c r="DF266" s="2" t="s">
        <v>176</v>
      </c>
      <c r="DG266" s="2" t="s">
        <v>790</v>
      </c>
      <c r="DH266" s="2" t="s">
        <v>3105</v>
      </c>
      <c r="DI266" s="2" t="s">
        <v>143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172</v>
      </c>
      <c r="DR266" s="2" t="s">
        <v>176</v>
      </c>
      <c r="DS266" s="2" t="s">
        <v>132</v>
      </c>
      <c r="DT266" s="2" t="s">
        <v>132</v>
      </c>
      <c r="DU266" s="2" t="s">
        <v>143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176</v>
      </c>
      <c r="EE266" s="2" t="s">
        <v>794</v>
      </c>
      <c r="EF266" s="2" t="s">
        <v>2091</v>
      </c>
      <c r="EG266" s="2" t="s">
        <v>143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176</v>
      </c>
      <c r="EQ266" s="2" t="s">
        <v>790</v>
      </c>
      <c r="ER266" s="2" t="s">
        <v>2792</v>
      </c>
      <c r="ES266" s="2" t="s">
        <v>143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141</v>
      </c>
      <c r="FB266" s="2" t="s">
        <v>176</v>
      </c>
      <c r="FC266" s="2" t="s">
        <v>790</v>
      </c>
      <c r="FD266" s="2" t="s">
        <v>3106</v>
      </c>
      <c r="FE266" s="2" t="s">
        <v>143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172</v>
      </c>
      <c r="FN266" s="2" t="s">
        <v>176</v>
      </c>
      <c r="FO266" s="2" t="s">
        <v>132</v>
      </c>
      <c r="FP266" s="2" t="s">
        <v>132</v>
      </c>
      <c r="FQ266" s="2" t="s">
        <v>143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141</v>
      </c>
      <c r="FZ266" s="2" t="s">
        <v>176</v>
      </c>
      <c r="GA266" s="2" t="s">
        <v>1689</v>
      </c>
      <c r="GB266" s="2" t="s">
        <v>1694</v>
      </c>
      <c r="GC266" s="2" t="s">
        <v>143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141</v>
      </c>
      <c r="GL266" s="2" t="s">
        <v>176</v>
      </c>
      <c r="GM266" s="2" t="s">
        <v>1140</v>
      </c>
      <c r="GN266" s="2" t="s">
        <v>1289</v>
      </c>
      <c r="GO266" s="2" t="s">
        <v>143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129</v>
      </c>
      <c r="GY266" s="2" t="s">
        <v>132</v>
      </c>
      <c r="GZ266" s="2" t="s">
        <v>132</v>
      </c>
      <c r="HA266" s="2" t="s">
        <v>143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172</v>
      </c>
      <c r="HJ266" s="2" t="s">
        <v>176</v>
      </c>
      <c r="HK266" s="2" t="s">
        <v>132</v>
      </c>
      <c r="HL266" s="2" t="s">
        <v>132</v>
      </c>
      <c r="HM266" s="2" t="s">
        <v>143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172</v>
      </c>
      <c r="HV266" s="2" t="s">
        <v>176</v>
      </c>
      <c r="HW266" s="2" t="s">
        <v>132</v>
      </c>
      <c r="HX266" s="2" t="s">
        <v>132</v>
      </c>
      <c r="HY266" s="2" t="s">
        <v>143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176</v>
      </c>
      <c r="II266" s="2" t="s">
        <v>132</v>
      </c>
      <c r="IJ266" s="2" t="s">
        <v>132</v>
      </c>
      <c r="IK266" s="2" t="s">
        <v>143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172</v>
      </c>
      <c r="IT266" s="2" t="s">
        <v>129</v>
      </c>
      <c r="IU266" s="2" t="s">
        <v>132</v>
      </c>
      <c r="IV266" s="2" t="s">
        <v>132</v>
      </c>
      <c r="IW266" s="2" t="s">
        <v>143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172</v>
      </c>
      <c r="JR266" s="2" t="s">
        <v>176</v>
      </c>
      <c r="JS266" s="2" t="s">
        <v>1747</v>
      </c>
      <c r="JT266" s="2" t="s">
        <v>132</v>
      </c>
      <c r="JU266" s="2" t="s">
        <v>143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175</v>
      </c>
      <c r="KD266" s="2" t="s">
        <v>176</v>
      </c>
      <c r="KE266" s="2" t="s">
        <v>132</v>
      </c>
      <c r="KF266" s="2" t="s">
        <v>132</v>
      </c>
      <c r="KG266" s="2" t="s">
        <v>143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141</v>
      </c>
      <c r="KP266" s="2" t="s">
        <v>176</v>
      </c>
      <c r="KQ266" s="2" t="s">
        <v>790</v>
      </c>
      <c r="KR266" s="2" t="s">
        <v>132</v>
      </c>
      <c r="KS266" s="2" t="s">
        <v>143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176</v>
      </c>
      <c r="MM266" s="2" t="s">
        <v>813</v>
      </c>
      <c r="MN266" s="2" t="s">
        <v>1587</v>
      </c>
      <c r="MO266" s="2" t="s">
        <v>143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176</v>
      </c>
      <c r="MY266" s="2" t="s">
        <v>132</v>
      </c>
      <c r="MZ266" s="2" t="s">
        <v>132</v>
      </c>
      <c r="NA266" s="2" t="s">
        <v>143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176</v>
      </c>
      <c r="OI266" s="2" t="s">
        <v>132</v>
      </c>
      <c r="OJ266" s="2" t="s">
        <v>132</v>
      </c>
      <c r="OK266" s="2" t="s">
        <v>143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176</v>
      </c>
      <c r="OU266" s="2" t="s">
        <v>132</v>
      </c>
      <c r="OV266" s="2" t="s">
        <v>132</v>
      </c>
      <c r="OW266" s="2" t="s">
        <v>143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172</v>
      </c>
      <c r="PF266" s="2" t="s">
        <v>176</v>
      </c>
      <c r="PG266" s="2" t="s">
        <v>132</v>
      </c>
      <c r="PH266" s="2" t="s">
        <v>132</v>
      </c>
      <c r="PI266" s="2" t="s">
        <v>143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176</v>
      </c>
      <c r="PS266" s="2" t="s">
        <v>132</v>
      </c>
      <c r="PT266" s="2" t="s">
        <v>132</v>
      </c>
      <c r="PU266" s="2" t="s">
        <v>143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172</v>
      </c>
      <c r="QP266" s="2" t="s">
        <v>176</v>
      </c>
      <c r="QQ266" s="2" t="s">
        <v>132</v>
      </c>
      <c r="QR266" s="2" t="s">
        <v>132</v>
      </c>
      <c r="QS266" s="2" t="s">
        <v>143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172</v>
      </c>
      <c r="RB266" s="2" t="s">
        <v>176</v>
      </c>
      <c r="RC266" s="2" t="s">
        <v>132</v>
      </c>
      <c r="RD266" s="2" t="s">
        <v>132</v>
      </c>
      <c r="RE266" s="2" t="s">
        <v>143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176</v>
      </c>
      <c r="RO266" s="2" t="s">
        <v>330</v>
      </c>
      <c r="RP266" s="2" t="s">
        <v>132</v>
      </c>
      <c r="RQ266" s="2" t="s">
        <v>143</v>
      </c>
      <c r="RR266" s="2" t="s">
        <v>132</v>
      </c>
    </row>
    <row r="267">
      <c r="A267" s="16" t="s">
        <v>3107</v>
      </c>
      <c r="B267" s="9" t="s">
        <v>132</v>
      </c>
      <c r="C267" s="9" t="s">
        <v>132</v>
      </c>
      <c r="D267" s="9" t="s">
        <v>132</v>
      </c>
      <c r="E267" s="9" t="s">
        <v>132</v>
      </c>
      <c r="F267" s="9" t="s">
        <v>132</v>
      </c>
      <c r="G267" s="9" t="s">
        <v>132</v>
      </c>
      <c r="H267" s="9" t="s">
        <v>132</v>
      </c>
      <c r="I267" s="9" t="s">
        <v>132</v>
      </c>
      <c r="J267" s="9" t="s">
        <v>132</v>
      </c>
      <c r="K267" s="9" t="s">
        <v>132</v>
      </c>
      <c r="L267" s="10"/>
      <c r="M267" s="10"/>
      <c r="N267" s="10"/>
      <c r="O267" s="9" t="s">
        <v>132</v>
      </c>
      <c r="P267" s="9" t="s">
        <v>132</v>
      </c>
      <c r="Q267" s="9" t="s">
        <v>132</v>
      </c>
      <c r="R267" s="9" t="s">
        <v>132</v>
      </c>
      <c r="S267" s="9" t="s">
        <v>132</v>
      </c>
      <c r="T267" s="9" t="s">
        <v>132</v>
      </c>
      <c r="U267" s="9" t="s">
        <v>132</v>
      </c>
      <c r="V267" s="9" t="s">
        <v>132</v>
      </c>
      <c r="W267" s="9" t="s">
        <v>132</v>
      </c>
      <c r="X267" s="9" t="s">
        <v>132</v>
      </c>
      <c r="Y267" s="9" t="s">
        <v>132</v>
      </c>
      <c r="Z267" s="11">
        <v>27635</v>
      </c>
      <c r="AA267" s="11">
        <f>=ROUNDDOWN({0},0)</f>
      </c>
      <c r="AB267" s="12">
        <v>1408</v>
      </c>
      <c r="AC267" s="9" t="s">
        <v>132</v>
      </c>
      <c r="AD267" s="11"/>
      <c r="AE267" s="11">
        <v>18596</v>
      </c>
      <c r="AF267" s="13"/>
      <c r="AG267" s="13"/>
      <c r="AH267" s="14"/>
      <c r="AI267" s="11"/>
      <c r="AJ267" s="11">
        <f>=ROUNDDOWN({0},0)</f>
      </c>
      <c r="AK267" s="12"/>
      <c r="AL267" s="9" t="s">
        <v>132</v>
      </c>
      <c r="AM267" s="11"/>
      <c r="AN267" s="11"/>
      <c r="AO267" s="14"/>
      <c r="AP267" s="11">
        <v>11476</v>
      </c>
      <c r="AQ267" s="15">
        <v>618471.95</v>
      </c>
      <c r="AR267" s="11"/>
      <c r="AS267" s="15"/>
      <c r="AT267" s="14"/>
      <c r="AU267" s="14"/>
      <c r="AV267" s="11">
        <v>11476</v>
      </c>
      <c r="AW267" s="15">
        <v>618471.95</v>
      </c>
      <c r="AX267" s="11"/>
      <c r="AY267" s="15"/>
      <c r="AZ267" s="14"/>
      <c r="BA267" s="14"/>
      <c r="BB267" s="14"/>
      <c r="BC267" s="11">
        <v>11476</v>
      </c>
      <c r="BD267" s="15">
        <v>618471.95</v>
      </c>
      <c r="BE267" s="11"/>
      <c r="BF267" s="15"/>
      <c r="BG267" s="14"/>
      <c r="BH267" s="14"/>
      <c r="BI267" s="14"/>
      <c r="BJ267" s="11"/>
      <c r="BK267" s="15"/>
      <c r="BL267" s="9" t="s">
        <v>132</v>
      </c>
      <c r="BM267" s="14"/>
      <c r="BN267" s="14"/>
      <c r="BO267" s="11">
        <v>2688</v>
      </c>
      <c r="BP267" s="15">
        <v>170713.25</v>
      </c>
      <c r="BQ267" s="11"/>
      <c r="BR267" s="15"/>
      <c r="BS267" s="14"/>
      <c r="BT267" s="14"/>
      <c r="BU267" s="9" t="s">
        <v>132</v>
      </c>
      <c r="BV267" s="9" t="s">
        <v>132</v>
      </c>
      <c r="BW267" s="9" t="s">
        <v>132</v>
      </c>
      <c r="BX267" s="9" t="s">
        <v>132</v>
      </c>
      <c r="BY267" s="9" t="s">
        <v>132</v>
      </c>
      <c r="BZ267" s="9" t="s">
        <v>132</v>
      </c>
      <c r="CA267" s="11">
        <v>2660</v>
      </c>
      <c r="CB267" s="15">
        <v>134443.68</v>
      </c>
      <c r="CC267" s="11"/>
      <c r="CD267" s="15"/>
      <c r="CE267" s="14"/>
      <c r="CF267" s="14"/>
      <c r="CG267" s="9" t="s">
        <v>132</v>
      </c>
      <c r="CH267" s="9" t="s">
        <v>132</v>
      </c>
      <c r="CI267" s="9" t="s">
        <v>132</v>
      </c>
      <c r="CJ267" s="9" t="s">
        <v>132</v>
      </c>
      <c r="CK267" s="9" t="s">
        <v>132</v>
      </c>
      <c r="CL267" s="9" t="s">
        <v>132</v>
      </c>
      <c r="CM267" s="11">
        <v>1463</v>
      </c>
      <c r="CN267" s="15">
        <v>66464.02</v>
      </c>
      <c r="CO267" s="11"/>
      <c r="CP267" s="15"/>
      <c r="CQ267" s="14"/>
      <c r="CR267" s="14"/>
      <c r="CS267" s="9" t="s">
        <v>132</v>
      </c>
      <c r="CT267" s="9" t="s">
        <v>132</v>
      </c>
      <c r="CU267" s="9" t="s">
        <v>132</v>
      </c>
      <c r="CV267" s="9" t="s">
        <v>132</v>
      </c>
      <c r="CW267" s="9" t="s">
        <v>132</v>
      </c>
      <c r="CX267" s="9" t="s">
        <v>132</v>
      </c>
      <c r="CY267" s="11">
        <v>1100</v>
      </c>
      <c r="CZ267" s="15">
        <v>57459.6</v>
      </c>
      <c r="DA267" s="11"/>
      <c r="DB267" s="15"/>
      <c r="DC267" s="14"/>
      <c r="DD267" s="14"/>
      <c r="DE267" s="9" t="s">
        <v>132</v>
      </c>
      <c r="DF267" s="9" t="s">
        <v>132</v>
      </c>
      <c r="DG267" s="9" t="s">
        <v>132</v>
      </c>
      <c r="DH267" s="9" t="s">
        <v>132</v>
      </c>
      <c r="DI267" s="9" t="s">
        <v>132</v>
      </c>
      <c r="DJ267" s="9" t="s">
        <v>132</v>
      </c>
      <c r="DK267" s="11">
        <v>935</v>
      </c>
      <c r="DL267" s="15">
        <v>46375.46</v>
      </c>
      <c r="DM267" s="11"/>
      <c r="DN267" s="15"/>
      <c r="DO267" s="14"/>
      <c r="DP267" s="14"/>
      <c r="DQ267" s="9" t="s">
        <v>132</v>
      </c>
      <c r="DR267" s="9" t="s">
        <v>132</v>
      </c>
      <c r="DS267" s="9" t="s">
        <v>132</v>
      </c>
      <c r="DT267" s="9" t="s">
        <v>132</v>
      </c>
      <c r="DU267" s="9" t="s">
        <v>132</v>
      </c>
      <c r="DV267" s="9" t="s">
        <v>132</v>
      </c>
      <c r="DW267" s="11">
        <v>710</v>
      </c>
      <c r="DX267" s="15">
        <v>38094.1</v>
      </c>
      <c r="DY267" s="11"/>
      <c r="DZ267" s="15"/>
      <c r="EA267" s="14"/>
      <c r="EB267" s="14"/>
      <c r="EC267" s="9" t="s">
        <v>132</v>
      </c>
      <c r="ED267" s="9" t="s">
        <v>132</v>
      </c>
      <c r="EE267" s="9" t="s">
        <v>132</v>
      </c>
      <c r="EF267" s="9" t="s">
        <v>132</v>
      </c>
      <c r="EG267" s="9" t="s">
        <v>132</v>
      </c>
      <c r="EH267" s="9" t="s">
        <v>132</v>
      </c>
      <c r="EI267" s="11">
        <v>317</v>
      </c>
      <c r="EJ267" s="15">
        <v>20950.45</v>
      </c>
      <c r="EK267" s="11"/>
      <c r="EL267" s="15"/>
      <c r="EM267" s="14"/>
      <c r="EN267" s="14"/>
      <c r="EO267" s="9" t="s">
        <v>132</v>
      </c>
      <c r="EP267" s="9" t="s">
        <v>132</v>
      </c>
      <c r="EQ267" s="9" t="s">
        <v>132</v>
      </c>
      <c r="ER267" s="9" t="s">
        <v>132</v>
      </c>
      <c r="ES267" s="9" t="s">
        <v>132</v>
      </c>
      <c r="ET267" s="9" t="s">
        <v>132</v>
      </c>
      <c r="EU267" s="11">
        <v>231</v>
      </c>
      <c r="EV267" s="15">
        <v>15151.81</v>
      </c>
      <c r="EW267" s="11"/>
      <c r="EX267" s="15"/>
      <c r="EY267" s="14"/>
      <c r="EZ267" s="14"/>
      <c r="FA267" s="9" t="s">
        <v>132</v>
      </c>
      <c r="FB267" s="9" t="s">
        <v>132</v>
      </c>
      <c r="FC267" s="9" t="s">
        <v>132</v>
      </c>
      <c r="FD267" s="9" t="s">
        <v>132</v>
      </c>
      <c r="FE267" s="9" t="s">
        <v>132</v>
      </c>
      <c r="FF267" s="9" t="s">
        <v>132</v>
      </c>
      <c r="FG267" s="11">
        <v>218</v>
      </c>
      <c r="FH267" s="15">
        <v>11867.73</v>
      </c>
      <c r="FI267" s="11"/>
      <c r="FJ267" s="15"/>
      <c r="FK267" s="14"/>
      <c r="FL267" s="14"/>
      <c r="FM267" s="9" t="s">
        <v>132</v>
      </c>
      <c r="FN267" s="9" t="s">
        <v>132</v>
      </c>
      <c r="FO267" s="9" t="s">
        <v>132</v>
      </c>
      <c r="FP267" s="9" t="s">
        <v>132</v>
      </c>
      <c r="FQ267" s="9" t="s">
        <v>132</v>
      </c>
      <c r="FR267" s="9" t="s">
        <v>132</v>
      </c>
      <c r="FS267" s="11">
        <v>224</v>
      </c>
      <c r="FT267" s="15">
        <v>9949.53</v>
      </c>
      <c r="FU267" s="11"/>
      <c r="FV267" s="15"/>
      <c r="FW267" s="14"/>
      <c r="FX267" s="14"/>
      <c r="FY267" s="9" t="s">
        <v>132</v>
      </c>
      <c r="FZ267" s="9" t="s">
        <v>132</v>
      </c>
      <c r="GA267" s="9" t="s">
        <v>132</v>
      </c>
      <c r="GB267" s="9" t="s">
        <v>132</v>
      </c>
      <c r="GC267" s="9" t="s">
        <v>132</v>
      </c>
      <c r="GD267" s="9" t="s">
        <v>132</v>
      </c>
      <c r="GE267" s="11">
        <v>187</v>
      </c>
      <c r="GF267" s="15">
        <v>9558.31</v>
      </c>
      <c r="GG267" s="11"/>
      <c r="GH267" s="15"/>
      <c r="GI267" s="14"/>
      <c r="GJ267" s="14"/>
      <c r="GK267" s="9" t="s">
        <v>132</v>
      </c>
      <c r="GL267" s="9" t="s">
        <v>132</v>
      </c>
      <c r="GM267" s="9" t="s">
        <v>132</v>
      </c>
      <c r="GN267" s="9" t="s">
        <v>132</v>
      </c>
      <c r="GO267" s="9" t="s">
        <v>132</v>
      </c>
      <c r="GP267" s="9" t="s">
        <v>132</v>
      </c>
      <c r="GQ267" s="11">
        <v>171</v>
      </c>
      <c r="GR267" s="15">
        <v>6828.76</v>
      </c>
      <c r="GS267" s="11"/>
      <c r="GT267" s="15"/>
      <c r="GU267" s="14"/>
      <c r="GV267" s="14"/>
      <c r="GW267" s="9" t="s">
        <v>132</v>
      </c>
      <c r="GX267" s="9" t="s">
        <v>132</v>
      </c>
      <c r="GY267" s="9" t="s">
        <v>132</v>
      </c>
      <c r="GZ267" s="9" t="s">
        <v>132</v>
      </c>
      <c r="HA267" s="9" t="s">
        <v>132</v>
      </c>
      <c r="HB267" s="9" t="s">
        <v>132</v>
      </c>
      <c r="HC267" s="11">
        <v>105</v>
      </c>
      <c r="HD267" s="15">
        <v>5909.71</v>
      </c>
      <c r="HE267" s="11"/>
      <c r="HF267" s="15"/>
      <c r="HG267" s="14"/>
      <c r="HH267" s="14"/>
      <c r="HI267" s="9" t="s">
        <v>132</v>
      </c>
      <c r="HJ267" s="9" t="s">
        <v>132</v>
      </c>
      <c r="HK267" s="9" t="s">
        <v>132</v>
      </c>
      <c r="HL267" s="9" t="s">
        <v>132</v>
      </c>
      <c r="HM267" s="9" t="s">
        <v>132</v>
      </c>
      <c r="HN267" s="9" t="s">
        <v>132</v>
      </c>
      <c r="HO267" s="11">
        <v>114</v>
      </c>
      <c r="HP267" s="15">
        <v>5562.62</v>
      </c>
      <c r="HQ267" s="11"/>
      <c r="HR267" s="15"/>
      <c r="HS267" s="14"/>
      <c r="HT267" s="14"/>
      <c r="HU267" s="9" t="s">
        <v>132</v>
      </c>
      <c r="HV267" s="9" t="s">
        <v>132</v>
      </c>
      <c r="HW267" s="9" t="s">
        <v>132</v>
      </c>
      <c r="HX267" s="9" t="s">
        <v>132</v>
      </c>
      <c r="HY267" s="9" t="s">
        <v>132</v>
      </c>
      <c r="HZ267" s="9" t="s">
        <v>132</v>
      </c>
      <c r="IA267" s="11">
        <v>62</v>
      </c>
      <c r="IB267" s="15">
        <v>5462.61</v>
      </c>
      <c r="IC267" s="11"/>
      <c r="ID267" s="15"/>
      <c r="IE267" s="14"/>
      <c r="IF267" s="14"/>
      <c r="IG267" s="9" t="s">
        <v>132</v>
      </c>
      <c r="IH267" s="9" t="s">
        <v>132</v>
      </c>
      <c r="II267" s="9" t="s">
        <v>132</v>
      </c>
      <c r="IJ267" s="9" t="s">
        <v>132</v>
      </c>
      <c r="IK267" s="9" t="s">
        <v>132</v>
      </c>
      <c r="IL267" s="9" t="s">
        <v>132</v>
      </c>
      <c r="IM267" s="11">
        <v>108</v>
      </c>
      <c r="IN267" s="15">
        <v>4981.46</v>
      </c>
      <c r="IO267" s="11"/>
      <c r="IP267" s="15"/>
      <c r="IQ267" s="14"/>
      <c r="IR267" s="14"/>
      <c r="IS267" s="9" t="s">
        <v>132</v>
      </c>
      <c r="IT267" s="9" t="s">
        <v>132</v>
      </c>
      <c r="IU267" s="9" t="s">
        <v>132</v>
      </c>
      <c r="IV267" s="9" t="s">
        <v>132</v>
      </c>
      <c r="IW267" s="9" t="s">
        <v>132</v>
      </c>
      <c r="IX267" s="9" t="s">
        <v>132</v>
      </c>
      <c r="IY267" s="11">
        <v>41</v>
      </c>
      <c r="IZ267" s="15">
        <v>3030.32</v>
      </c>
      <c r="JA267" s="11"/>
      <c r="JB267" s="15"/>
      <c r="JC267" s="14"/>
      <c r="JD267" s="14"/>
      <c r="JE267" s="9" t="s">
        <v>132</v>
      </c>
      <c r="JF267" s="9" t="s">
        <v>132</v>
      </c>
      <c r="JG267" s="9" t="s">
        <v>132</v>
      </c>
      <c r="JH267" s="9" t="s">
        <v>132</v>
      </c>
      <c r="JI267" s="9" t="s">
        <v>132</v>
      </c>
      <c r="JJ267" s="9" t="s">
        <v>132</v>
      </c>
      <c r="JK267" s="11">
        <v>33</v>
      </c>
      <c r="JL267" s="15">
        <v>1821.56</v>
      </c>
      <c r="JM267" s="11"/>
      <c r="JN267" s="15"/>
      <c r="JO267" s="14"/>
      <c r="JP267" s="14"/>
      <c r="JQ267" s="9" t="s">
        <v>132</v>
      </c>
      <c r="JR267" s="9" t="s">
        <v>132</v>
      </c>
      <c r="JS267" s="9" t="s">
        <v>132</v>
      </c>
      <c r="JT267" s="9" t="s">
        <v>132</v>
      </c>
      <c r="JU267" s="9" t="s">
        <v>132</v>
      </c>
      <c r="JV267" s="9" t="s">
        <v>132</v>
      </c>
      <c r="JW267" s="11">
        <v>45</v>
      </c>
      <c r="JX267" s="15">
        <v>1711.97</v>
      </c>
      <c r="JY267" s="11"/>
      <c r="JZ267" s="15"/>
      <c r="KA267" s="14"/>
      <c r="KB267" s="14"/>
      <c r="KC267" s="9" t="s">
        <v>132</v>
      </c>
      <c r="KD267" s="9" t="s">
        <v>132</v>
      </c>
      <c r="KE267" s="9" t="s">
        <v>132</v>
      </c>
      <c r="KF267" s="9" t="s">
        <v>132</v>
      </c>
      <c r="KG267" s="9" t="s">
        <v>132</v>
      </c>
      <c r="KH267" s="9" t="s">
        <v>132</v>
      </c>
      <c r="KI267" s="11">
        <v>18</v>
      </c>
      <c r="KJ267" s="15">
        <v>974.53</v>
      </c>
      <c r="KK267" s="11"/>
      <c r="KL267" s="15"/>
      <c r="KM267" s="14"/>
      <c r="KN267" s="14"/>
      <c r="KO267" s="9" t="s">
        <v>132</v>
      </c>
      <c r="KP267" s="9" t="s">
        <v>132</v>
      </c>
      <c r="KQ267" s="9" t="s">
        <v>132</v>
      </c>
      <c r="KR267" s="9" t="s">
        <v>132</v>
      </c>
      <c r="KS267" s="9" t="s">
        <v>132</v>
      </c>
      <c r="KT267" s="9" t="s">
        <v>132</v>
      </c>
      <c r="KU267" s="11">
        <v>40</v>
      </c>
      <c r="KV267" s="15">
        <v>894.3</v>
      </c>
      <c r="KW267" s="11"/>
      <c r="KX267" s="15"/>
      <c r="KY267" s="14"/>
      <c r="KZ267" s="14"/>
      <c r="LA267" s="9" t="s">
        <v>132</v>
      </c>
      <c r="LB267" s="9" t="s">
        <v>132</v>
      </c>
      <c r="LC267" s="9" t="s">
        <v>132</v>
      </c>
      <c r="LD267" s="9" t="s">
        <v>132</v>
      </c>
      <c r="LE267" s="9" t="s">
        <v>132</v>
      </c>
      <c r="LF267" s="9" t="s">
        <v>132</v>
      </c>
      <c r="LG267" s="11">
        <v>6</v>
      </c>
      <c r="LH267" s="15">
        <v>266.17</v>
      </c>
      <c r="LI267" s="11"/>
      <c r="LJ267" s="15"/>
      <c r="LK267" s="14"/>
      <c r="LL267" s="14"/>
      <c r="LM267" s="9" t="s">
        <v>132</v>
      </c>
      <c r="LN267" s="9" t="s">
        <v>132</v>
      </c>
      <c r="LO267" s="9" t="s">
        <v>132</v>
      </c>
      <c r="LP267" s="9" t="s">
        <v>132</v>
      </c>
      <c r="LQ267" s="9" t="s">
        <v>132</v>
      </c>
      <c r="LR267" s="9" t="s">
        <v>132</v>
      </c>
      <c r="LS267" s="11"/>
      <c r="LT267" s="15"/>
      <c r="LU267" s="11"/>
      <c r="LV267" s="15"/>
      <c r="LW267" s="14"/>
      <c r="LX267" s="14"/>
      <c r="LY267" s="9" t="s">
        <v>132</v>
      </c>
      <c r="LZ267" s="9" t="s">
        <v>132</v>
      </c>
      <c r="MA267" s="9" t="s">
        <v>132</v>
      </c>
      <c r="MB267" s="9" t="s">
        <v>132</v>
      </c>
      <c r="MC267" s="9" t="s">
        <v>132</v>
      </c>
      <c r="MD267" s="9" t="s">
        <v>132</v>
      </c>
      <c r="ME267" s="11"/>
      <c r="MF267" s="15"/>
      <c r="MG267" s="11"/>
      <c r="MH267" s="15"/>
      <c r="MI267" s="14"/>
      <c r="MJ267" s="14"/>
      <c r="MK267" s="9" t="s">
        <v>132</v>
      </c>
      <c r="ML267" s="9" t="s">
        <v>132</v>
      </c>
      <c r="MM267" s="9" t="s">
        <v>132</v>
      </c>
      <c r="MN267" s="9" t="s">
        <v>132</v>
      </c>
      <c r="MO267" s="9" t="s">
        <v>132</v>
      </c>
      <c r="MP267" s="9" t="s">
        <v>132</v>
      </c>
      <c r="MQ267" s="11"/>
      <c r="MR267" s="15"/>
      <c r="MS267" s="11"/>
      <c r="MT267" s="15"/>
      <c r="MU267" s="14"/>
      <c r="MV267" s="14"/>
      <c r="MW267" s="9" t="s">
        <v>132</v>
      </c>
      <c r="MX267" s="9" t="s">
        <v>132</v>
      </c>
      <c r="MY267" s="9" t="s">
        <v>132</v>
      </c>
      <c r="MZ267" s="9" t="s">
        <v>132</v>
      </c>
      <c r="NA267" s="9" t="s">
        <v>132</v>
      </c>
      <c r="NB267" s="9" t="s">
        <v>132</v>
      </c>
      <c r="NC267" s="11"/>
      <c r="ND267" s="15"/>
      <c r="NE267" s="11"/>
      <c r="NF267" s="15"/>
      <c r="NG267" s="14"/>
      <c r="NH267" s="14"/>
      <c r="NI267" s="9" t="s">
        <v>132</v>
      </c>
      <c r="NJ267" s="9" t="s">
        <v>132</v>
      </c>
      <c r="NK267" s="9" t="s">
        <v>132</v>
      </c>
      <c r="NL267" s="9" t="s">
        <v>132</v>
      </c>
      <c r="NM267" s="9" t="s">
        <v>132</v>
      </c>
      <c r="NN267" s="9" t="s">
        <v>132</v>
      </c>
      <c r="NO267" s="11"/>
      <c r="NP267" s="15"/>
      <c r="NQ267" s="11"/>
      <c r="NR267" s="15"/>
      <c r="NS267" s="14"/>
      <c r="NT267" s="14"/>
      <c r="NU267" s="9" t="s">
        <v>132</v>
      </c>
      <c r="NV267" s="9" t="s">
        <v>132</v>
      </c>
      <c r="NW267" s="9" t="s">
        <v>132</v>
      </c>
      <c r="NX267" s="9" t="s">
        <v>132</v>
      </c>
      <c r="NY267" s="9" t="s">
        <v>132</v>
      </c>
      <c r="NZ267" s="9" t="s">
        <v>132</v>
      </c>
      <c r="OA267" s="11"/>
      <c r="OB267" s="15"/>
      <c r="OC267" s="11"/>
      <c r="OD267" s="15"/>
      <c r="OE267" s="14"/>
      <c r="OF267" s="14"/>
      <c r="OG267" s="9" t="s">
        <v>132</v>
      </c>
      <c r="OH267" s="9" t="s">
        <v>132</v>
      </c>
      <c r="OI267" s="9" t="s">
        <v>132</v>
      </c>
      <c r="OJ267" s="9" t="s">
        <v>132</v>
      </c>
      <c r="OK267" s="9" t="s">
        <v>132</v>
      </c>
      <c r="OL267" s="9" t="s">
        <v>132</v>
      </c>
      <c r="OM267" s="11"/>
      <c r="ON267" s="15"/>
      <c r="OO267" s="11"/>
      <c r="OP267" s="15"/>
      <c r="OQ267" s="14"/>
      <c r="OR267" s="14"/>
      <c r="OS267" s="9" t="s">
        <v>132</v>
      </c>
      <c r="OT267" s="9" t="s">
        <v>132</v>
      </c>
      <c r="OU267" s="9" t="s">
        <v>132</v>
      </c>
      <c r="OV267" s="9" t="s">
        <v>132</v>
      </c>
      <c r="OW267" s="9" t="s">
        <v>132</v>
      </c>
      <c r="OX267" s="9" t="s">
        <v>132</v>
      </c>
      <c r="OY267" s="11"/>
      <c r="OZ267" s="15"/>
      <c r="PA267" s="11"/>
      <c r="PB267" s="15"/>
      <c r="PC267" s="14"/>
      <c r="PD267" s="14"/>
      <c r="PE267" s="9" t="s">
        <v>132</v>
      </c>
      <c r="PF267" s="9" t="s">
        <v>132</v>
      </c>
      <c r="PG267" s="9" t="s">
        <v>132</v>
      </c>
      <c r="PH267" s="9" t="s">
        <v>132</v>
      </c>
      <c r="PI267" s="9" t="s">
        <v>132</v>
      </c>
      <c r="PJ267" s="9" t="s">
        <v>132</v>
      </c>
      <c r="PK267" s="11"/>
      <c r="PL267" s="15"/>
      <c r="PM267" s="11"/>
      <c r="PN267" s="15"/>
      <c r="PO267" s="14"/>
      <c r="PP267" s="14"/>
      <c r="PQ267" s="9" t="s">
        <v>132</v>
      </c>
      <c r="PR267" s="9" t="s">
        <v>132</v>
      </c>
      <c r="PS267" s="9" t="s">
        <v>132</v>
      </c>
      <c r="PT267" s="9" t="s">
        <v>132</v>
      </c>
      <c r="PU267" s="9" t="s">
        <v>132</v>
      </c>
      <c r="PV267" s="9" t="s">
        <v>132</v>
      </c>
      <c r="PW267" s="11"/>
      <c r="PX267" s="15"/>
      <c r="PY267" s="11"/>
      <c r="PZ267" s="15"/>
      <c r="QA267" s="14"/>
      <c r="QB267" s="14"/>
      <c r="QC267" s="9" t="s">
        <v>132</v>
      </c>
      <c r="QD267" s="9" t="s">
        <v>132</v>
      </c>
      <c r="QE267" s="9" t="s">
        <v>132</v>
      </c>
      <c r="QF267" s="9" t="s">
        <v>132</v>
      </c>
      <c r="QG267" s="9" t="s">
        <v>132</v>
      </c>
      <c r="QH267" s="9" t="s">
        <v>132</v>
      </c>
      <c r="QI267" s="11"/>
      <c r="QJ267" s="15"/>
      <c r="QK267" s="11"/>
      <c r="QL267" s="15"/>
      <c r="QM267" s="14"/>
      <c r="QN267" s="14"/>
      <c r="QO267" s="9" t="s">
        <v>132</v>
      </c>
      <c r="QP267" s="9" t="s">
        <v>132</v>
      </c>
      <c r="QQ267" s="9" t="s">
        <v>132</v>
      </c>
      <c r="QR267" s="9" t="s">
        <v>132</v>
      </c>
      <c r="QS267" s="9" t="s">
        <v>132</v>
      </c>
      <c r="QT267" s="9" t="s">
        <v>132</v>
      </c>
      <c r="QU267" s="11"/>
      <c r="QV267" s="15"/>
      <c r="QW267" s="11"/>
      <c r="QX267" s="15"/>
      <c r="QY267" s="14"/>
      <c r="QZ267" s="14"/>
      <c r="RA267" s="9" t="s">
        <v>132</v>
      </c>
      <c r="RB267" s="9" t="s">
        <v>132</v>
      </c>
      <c r="RC267" s="9" t="s">
        <v>132</v>
      </c>
      <c r="RD267" s="9" t="s">
        <v>132</v>
      </c>
      <c r="RE267" s="9" t="s">
        <v>132</v>
      </c>
      <c r="RF267" s="9" t="s">
        <v>132</v>
      </c>
      <c r="RG267" s="11"/>
      <c r="RH267" s="15"/>
      <c r="RI267" s="11"/>
      <c r="RJ267" s="15"/>
      <c r="RK267" s="14"/>
      <c r="RL267" s="14"/>
      <c r="RM267" s="9" t="s">
        <v>132</v>
      </c>
      <c r="RN267" s="9" t="s">
        <v>132</v>
      </c>
      <c r="RO267" s="9" t="s">
        <v>132</v>
      </c>
      <c r="RP267" s="9" t="s">
        <v>132</v>
      </c>
      <c r="RQ267" s="9" t="s">
        <v>132</v>
      </c>
      <c r="RR26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33:BC34"/>
    <mergeCell ref="BD33:BD34"/>
    <mergeCell ref="BE33:BE34"/>
    <mergeCell ref="BF33:BF34"/>
    <mergeCell ref="BG33:BG34"/>
    <mergeCell ref="BH33:BH34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2:BC54"/>
    <mergeCell ref="BD52:BD54"/>
    <mergeCell ref="BE52:BE54"/>
    <mergeCell ref="BF52:BF54"/>
    <mergeCell ref="BG52:BG54"/>
    <mergeCell ref="BH52:BH54"/>
    <mergeCell ref="BC69:BC74"/>
    <mergeCell ref="BD69:BD74"/>
    <mergeCell ref="BE69:BE74"/>
    <mergeCell ref="BF69:BF74"/>
    <mergeCell ref="BG69:BG74"/>
    <mergeCell ref="BH69:BH74"/>
    <mergeCell ref="BC77:BC82"/>
    <mergeCell ref="BD77:BD82"/>
    <mergeCell ref="BE77:BE82"/>
    <mergeCell ref="BF77:BF82"/>
    <mergeCell ref="BG77:BG82"/>
    <mergeCell ref="BH77:BH82"/>
    <mergeCell ref="BC94:BC100"/>
    <mergeCell ref="BD94:BD100"/>
    <mergeCell ref="BE94:BE100"/>
    <mergeCell ref="BF94:BF100"/>
    <mergeCell ref="BG94:BG100"/>
    <mergeCell ref="BH94:BH100"/>
    <mergeCell ref="BC103:BC105"/>
    <mergeCell ref="BD103:BD105"/>
    <mergeCell ref="BE103:BE105"/>
    <mergeCell ref="BF103:BF105"/>
    <mergeCell ref="BG103:BG105"/>
    <mergeCell ref="BH103:BH105"/>
    <mergeCell ref="BC114:BC120"/>
    <mergeCell ref="BD114:BD120"/>
    <mergeCell ref="BE114:BE120"/>
    <mergeCell ref="BF114:BF120"/>
    <mergeCell ref="BG114:BG120"/>
    <mergeCell ref="BH114:BH120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AV46:AV47"/>
    <mergeCell ref="AW46:AW47"/>
    <mergeCell ref="AX46:AX47"/>
    <mergeCell ref="AY46:AY47"/>
    <mergeCell ref="AZ46:AZ47"/>
    <mergeCell ref="BA46:BA47"/>
    <mergeCell ref="BI46:BI47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6:BB47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3108</v>
      </c>
      <c r="D2" s="0" t="s">
        <v>3109</v>
      </c>
      <c r="E2" s="0" t="s">
        <v>3110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3111</v>
      </c>
      <c r="J4" s="1" t="s">
        <v>3112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3113</v>
      </c>
      <c r="P4" s="1" t="s">
        <v>3114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3115</v>
      </c>
      <c r="F5" s="1" t="s">
        <v>3116</v>
      </c>
      <c r="G5" s="1" t="s">
        <v>3115</v>
      </c>
      <c r="H5" s="1" t="s">
        <v>3116</v>
      </c>
      <c r="I5" s="1" t="s">
        <v>3111</v>
      </c>
      <c r="J5" s="1" t="s">
        <v>3112</v>
      </c>
      <c r="K5" s="1" t="s">
        <v>3117</v>
      </c>
      <c r="L5" s="1" t="s">
        <v>3118</v>
      </c>
      <c r="M5" s="1" t="s">
        <v>3117</v>
      </c>
      <c r="N5" s="1" t="s">
        <v>3118</v>
      </c>
      <c r="O5" s="1" t="s">
        <v>3113</v>
      </c>
      <c r="P5" s="1" t="s">
        <v>3114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3173</v>
      </c>
      <c r="F6" s="8">
        <v>142794.2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2414</v>
      </c>
      <c r="L6" s="8">
        <v>107816.92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572</v>
      </c>
      <c r="L7" s="8">
        <v>31064.95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883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187</v>
      </c>
      <c r="L8" s="8">
        <v>3912.33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958</v>
      </c>
      <c r="D9" s="2" t="s">
        <v>959</v>
      </c>
      <c r="E9" s="4">
        <v>1923</v>
      </c>
      <c r="F9" s="8">
        <v>91560.29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1429</v>
      </c>
      <c r="L9" s="8">
        <v>69570.88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958</v>
      </c>
      <c r="D10" s="2" t="s">
        <v>708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440</v>
      </c>
      <c r="L10" s="8">
        <v>19381.78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958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54</v>
      </c>
      <c r="L11" s="8">
        <v>2607.63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2002</v>
      </c>
      <c r="D12" s="2" t="s">
        <v>708</v>
      </c>
      <c r="E12" s="4">
        <v>607</v>
      </c>
      <c r="F12" s="8">
        <v>23030.35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467</v>
      </c>
      <c r="L12" s="8">
        <v>19094.23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2002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140</v>
      </c>
      <c r="L13" s="8">
        <v>3936.12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2150</v>
      </c>
      <c r="D14" s="2" t="s">
        <v>2151</v>
      </c>
      <c r="E14" s="4">
        <v>469</v>
      </c>
      <c r="F14" s="8">
        <v>20614.74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310</v>
      </c>
      <c r="L14" s="8">
        <v>13204.26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2150</v>
      </c>
      <c r="D15" s="2" t="s">
        <v>2191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159</v>
      </c>
      <c r="L15" s="8">
        <v>7410.48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2230</v>
      </c>
      <c r="D16" s="2" t="s">
        <v>2231</v>
      </c>
      <c r="E16" s="4">
        <v>177</v>
      </c>
      <c r="F16" s="8">
        <v>7639.07</v>
      </c>
      <c r="G16" s="4"/>
      <c r="H16" s="8"/>
      <c r="I16" s="7"/>
      <c r="J16" s="7"/>
      <c r="K16" s="4">
        <v>177</v>
      </c>
      <c r="L16" s="8">
        <v>7639.07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2262</v>
      </c>
      <c r="D17" s="2" t="s">
        <v>2263</v>
      </c>
      <c r="E17" s="4">
        <v>83</v>
      </c>
      <c r="F17" s="8">
        <v>4189.79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83</v>
      </c>
      <c r="L17" s="8">
        <v>4189.79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2262</v>
      </c>
      <c r="D18" s="2" t="s">
        <v>1012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2297</v>
      </c>
      <c r="D19" s="2" t="s">
        <v>2298</v>
      </c>
      <c r="E19" s="4">
        <v>39</v>
      </c>
      <c r="F19" s="8">
        <v>1378.89</v>
      </c>
      <c r="G19" s="4"/>
      <c r="H19" s="8"/>
      <c r="I19" s="7"/>
      <c r="J19" s="7"/>
      <c r="K19" s="4">
        <v>39</v>
      </c>
      <c r="L19" s="8">
        <v>1378.89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2327</v>
      </c>
      <c r="D20" s="2" t="s">
        <v>2328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2335</v>
      </c>
      <c r="C21" s="2" t="s">
        <v>2150</v>
      </c>
      <c r="D21" s="2" t="s">
        <v>2151</v>
      </c>
      <c r="E21" s="4">
        <v>1378</v>
      </c>
      <c r="F21" s="8">
        <v>144329.37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1349</v>
      </c>
      <c r="L21" s="8">
        <v>140748.85</v>
      </c>
      <c r="M21" s="4"/>
      <c r="N21" s="8"/>
      <c r="O21" s="7"/>
      <c r="P21" s="7"/>
    </row>
    <row r="22">
      <c r="A22" s="2" t="s">
        <v>121</v>
      </c>
      <c r="B22" s="2" t="s">
        <v>2335</v>
      </c>
      <c r="C22" s="2" t="s">
        <v>2150</v>
      </c>
      <c r="D22" s="2" t="s">
        <v>2191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29</v>
      </c>
      <c r="L22" s="8">
        <v>3580.52</v>
      </c>
      <c r="M22" s="4"/>
      <c r="N22" s="8"/>
      <c r="O22" s="7"/>
      <c r="P22" s="7"/>
    </row>
    <row r="23">
      <c r="A23" s="2" t="s">
        <v>121</v>
      </c>
      <c r="B23" s="2" t="s">
        <v>2335</v>
      </c>
      <c r="C23" s="2" t="s">
        <v>2423</v>
      </c>
      <c r="D23" s="2" t="s">
        <v>2424</v>
      </c>
      <c r="E23" s="4">
        <v>556</v>
      </c>
      <c r="F23" s="8">
        <v>22918.56</v>
      </c>
      <c r="G23" s="4"/>
      <c r="H23" s="8"/>
      <c r="I23" s="7"/>
      <c r="J23" s="7"/>
      <c r="K23" s="4">
        <v>556</v>
      </c>
      <c r="L23" s="8">
        <v>22918.56</v>
      </c>
      <c r="M23" s="4"/>
      <c r="N23" s="8"/>
      <c r="O23" s="7"/>
      <c r="P23" s="7"/>
    </row>
    <row r="24">
      <c r="A24" s="2" t="s">
        <v>121</v>
      </c>
      <c r="B24" s="2" t="s">
        <v>2335</v>
      </c>
      <c r="C24" s="2" t="s">
        <v>123</v>
      </c>
      <c r="D24" s="2" t="s">
        <v>2263</v>
      </c>
      <c r="E24" s="4">
        <v>339</v>
      </c>
      <c r="F24" s="8">
        <v>22037.94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251</v>
      </c>
      <c r="L24" s="8">
        <v>12908.35</v>
      </c>
      <c r="M24" s="4"/>
      <c r="N24" s="8"/>
      <c r="O24" s="7"/>
      <c r="P24" s="7"/>
    </row>
    <row r="25">
      <c r="A25" s="2" t="s">
        <v>121</v>
      </c>
      <c r="B25" s="2" t="s">
        <v>2335</v>
      </c>
      <c r="C25" s="2" t="s">
        <v>123</v>
      </c>
      <c r="D25" s="2" t="s">
        <v>883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88</v>
      </c>
      <c r="L25" s="8">
        <v>9129.59</v>
      </c>
      <c r="M25" s="4"/>
      <c r="N25" s="8"/>
      <c r="O25" s="7"/>
      <c r="P25" s="7"/>
    </row>
    <row r="26">
      <c r="A26" s="2" t="s">
        <v>121</v>
      </c>
      <c r="B26" s="2" t="s">
        <v>2335</v>
      </c>
      <c r="C26" s="2" t="s">
        <v>958</v>
      </c>
      <c r="D26" s="2" t="s">
        <v>708</v>
      </c>
      <c r="E26" s="4">
        <v>15</v>
      </c>
      <c r="F26" s="8">
        <v>734.91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15</v>
      </c>
      <c r="L26" s="8">
        <v>734.91</v>
      </c>
      <c r="M26" s="4"/>
      <c r="N26" s="8"/>
      <c r="O26" s="7"/>
      <c r="P26" s="7"/>
    </row>
    <row r="27">
      <c r="A27" s="2" t="s">
        <v>121</v>
      </c>
      <c r="B27" s="2" t="s">
        <v>2335</v>
      </c>
      <c r="C27" s="2" t="s">
        <v>958</v>
      </c>
      <c r="D27" s="2" t="s">
        <v>959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2522</v>
      </c>
      <c r="C28" s="2" t="s">
        <v>958</v>
      </c>
      <c r="D28" s="2" t="s">
        <v>708</v>
      </c>
      <c r="E28" s="4">
        <v>562</v>
      </c>
      <c r="F28" s="8">
        <v>34780.87</v>
      </c>
      <c r="G28" s="4"/>
      <c r="H28" s="8"/>
      <c r="I28" s="7"/>
      <c r="J28" s="7"/>
      <c r="K28" s="4">
        <v>562</v>
      </c>
      <c r="L28" s="8">
        <v>34780.87</v>
      </c>
      <c r="M28" s="4"/>
      <c r="N28" s="8"/>
      <c r="O28" s="7"/>
      <c r="P28" s="7"/>
    </row>
    <row r="29">
      <c r="A29" s="2" t="s">
        <v>121</v>
      </c>
      <c r="B29" s="2" t="s">
        <v>2522</v>
      </c>
      <c r="C29" s="2" t="s">
        <v>2150</v>
      </c>
      <c r="D29" s="2" t="s">
        <v>2191</v>
      </c>
      <c r="E29" s="4">
        <v>333</v>
      </c>
      <c r="F29" s="8">
        <v>24728.7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333</v>
      </c>
      <c r="L29" s="8">
        <v>24728.7</v>
      </c>
      <c r="M29" s="4"/>
      <c r="N29" s="8"/>
      <c r="O29" s="7"/>
      <c r="P29" s="7"/>
    </row>
    <row r="30">
      <c r="A30" s="2" t="s">
        <v>121</v>
      </c>
      <c r="B30" s="2" t="s">
        <v>2522</v>
      </c>
      <c r="C30" s="2" t="s">
        <v>2150</v>
      </c>
      <c r="D30" s="2" t="s">
        <v>2151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2522</v>
      </c>
      <c r="C31" s="2" t="s">
        <v>123</v>
      </c>
      <c r="D31" s="2" t="s">
        <v>708</v>
      </c>
      <c r="E31" s="4">
        <v>430</v>
      </c>
      <c r="F31" s="8">
        <v>19878.41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249</v>
      </c>
      <c r="L31" s="8">
        <v>11046.95</v>
      </c>
      <c r="M31" s="4"/>
      <c r="N31" s="8"/>
      <c r="O31" s="7"/>
      <c r="P31" s="7"/>
    </row>
    <row r="32">
      <c r="A32" s="2" t="s">
        <v>121</v>
      </c>
      <c r="B32" s="2" t="s">
        <v>2522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140</v>
      </c>
      <c r="L32" s="8">
        <v>6061.95</v>
      </c>
      <c r="M32" s="4"/>
      <c r="N32" s="8"/>
      <c r="O32" s="7"/>
      <c r="P32" s="7"/>
    </row>
    <row r="33">
      <c r="A33" s="2" t="s">
        <v>121</v>
      </c>
      <c r="B33" s="2" t="s">
        <v>2522</v>
      </c>
      <c r="C33" s="2" t="s">
        <v>123</v>
      </c>
      <c r="D33" s="2" t="s">
        <v>883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41</v>
      </c>
      <c r="L33" s="8">
        <v>2769.51</v>
      </c>
      <c r="M33" s="4"/>
      <c r="N33" s="8"/>
      <c r="O33" s="7"/>
      <c r="P33" s="7"/>
    </row>
    <row r="34">
      <c r="A34" s="2" t="s">
        <v>121</v>
      </c>
      <c r="B34" s="2" t="s">
        <v>2522</v>
      </c>
      <c r="C34" s="2" t="s">
        <v>2002</v>
      </c>
      <c r="D34" s="2" t="s">
        <v>708</v>
      </c>
      <c r="E34" s="4">
        <v>293</v>
      </c>
      <c r="F34" s="8">
        <v>8490.27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273</v>
      </c>
      <c r="L34" s="8">
        <v>7772.48</v>
      </c>
      <c r="M34" s="4"/>
      <c r="N34" s="8"/>
      <c r="O34" s="7"/>
      <c r="P34" s="7"/>
    </row>
    <row r="35">
      <c r="A35" s="2" t="s">
        <v>121</v>
      </c>
      <c r="B35" s="2" t="s">
        <v>2522</v>
      </c>
      <c r="C35" s="2" t="s">
        <v>2002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20</v>
      </c>
      <c r="L35" s="8">
        <v>717.79</v>
      </c>
      <c r="M35" s="4"/>
      <c r="N35" s="8"/>
      <c r="O35" s="7"/>
      <c r="P35" s="7"/>
    </row>
    <row r="36">
      <c r="A36" s="2" t="s">
        <v>121</v>
      </c>
      <c r="B36" s="2" t="s">
        <v>2739</v>
      </c>
      <c r="C36" s="2" t="s">
        <v>958</v>
      </c>
      <c r="D36" s="2" t="s">
        <v>959</v>
      </c>
      <c r="E36" s="4">
        <v>368</v>
      </c>
      <c r="F36" s="8">
        <v>17322.35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343</v>
      </c>
      <c r="L36" s="8">
        <v>15684.99</v>
      </c>
      <c r="M36" s="4"/>
      <c r="N36" s="8"/>
      <c r="O36" s="7"/>
      <c r="P36" s="7"/>
    </row>
    <row r="37">
      <c r="A37" s="2" t="s">
        <v>121</v>
      </c>
      <c r="B37" s="2" t="s">
        <v>2739</v>
      </c>
      <c r="C37" s="2" t="s">
        <v>958</v>
      </c>
      <c r="D37" s="2" t="s">
        <v>708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25</v>
      </c>
      <c r="L37" s="8">
        <v>1637.36</v>
      </c>
      <c r="M37" s="4"/>
      <c r="N37" s="8"/>
      <c r="O37" s="7"/>
      <c r="P37" s="7"/>
    </row>
    <row r="38">
      <c r="A38" s="2" t="s">
        <v>121</v>
      </c>
      <c r="B38" s="2" t="s">
        <v>2739</v>
      </c>
      <c r="C38" s="2" t="s">
        <v>123</v>
      </c>
      <c r="D38" s="2" t="s">
        <v>124</v>
      </c>
      <c r="E38" s="4">
        <v>407</v>
      </c>
      <c r="F38" s="8">
        <v>15875.27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360</v>
      </c>
      <c r="L38" s="8">
        <v>12814.15</v>
      </c>
      <c r="M38" s="4"/>
      <c r="N38" s="8"/>
      <c r="O38" s="7"/>
      <c r="P38" s="7"/>
    </row>
    <row r="39">
      <c r="A39" s="2" t="s">
        <v>121</v>
      </c>
      <c r="B39" s="2" t="s">
        <v>2739</v>
      </c>
      <c r="C39" s="2" t="s">
        <v>123</v>
      </c>
      <c r="D39" s="2" t="s">
        <v>883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47</v>
      </c>
      <c r="L39" s="8">
        <v>3061.12</v>
      </c>
      <c r="M39" s="4"/>
      <c r="N39" s="8"/>
      <c r="O39" s="7"/>
      <c r="P39" s="7"/>
    </row>
    <row r="40">
      <c r="A40" s="2" t="s">
        <v>121</v>
      </c>
      <c r="B40" s="2" t="s">
        <v>2739</v>
      </c>
      <c r="C40" s="2" t="s">
        <v>2150</v>
      </c>
      <c r="D40" s="2" t="s">
        <v>2191</v>
      </c>
      <c r="E40" s="4">
        <v>133</v>
      </c>
      <c r="F40" s="8">
        <v>9291.34</v>
      </c>
      <c r="G40" s="4"/>
      <c r="H40" s="8"/>
      <c r="I40" s="7"/>
      <c r="J40" s="7"/>
      <c r="K40" s="4">
        <v>133</v>
      </c>
      <c r="L40" s="8">
        <v>9291.34</v>
      </c>
      <c r="M40" s="4"/>
      <c r="N40" s="8"/>
      <c r="O40" s="7"/>
      <c r="P40" s="7"/>
    </row>
    <row r="41">
      <c r="A41" s="2" t="s">
        <v>121</v>
      </c>
      <c r="B41" s="2" t="s">
        <v>2739</v>
      </c>
      <c r="C41" s="2" t="s">
        <v>2002</v>
      </c>
      <c r="D41" s="2" t="s">
        <v>708</v>
      </c>
      <c r="E41" s="4">
        <v>17</v>
      </c>
      <c r="F41" s="8">
        <v>979.7</v>
      </c>
      <c r="G41" s="4"/>
      <c r="H41" s="8"/>
      <c r="I41" s="7"/>
      <c r="J41" s="7"/>
      <c r="K41" s="4">
        <v>17</v>
      </c>
      <c r="L41" s="8">
        <v>979.7</v>
      </c>
      <c r="M41" s="4"/>
      <c r="N41" s="8"/>
      <c r="O41" s="7"/>
      <c r="P41" s="7"/>
    </row>
    <row r="42">
      <c r="A42" s="2" t="s">
        <v>121</v>
      </c>
      <c r="B42" s="2" t="s">
        <v>2739</v>
      </c>
      <c r="C42" s="2" t="s">
        <v>2423</v>
      </c>
      <c r="D42" s="2" t="s">
        <v>2424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2977</v>
      </c>
      <c r="C43" s="2" t="s">
        <v>958</v>
      </c>
      <c r="D43" s="2" t="s">
        <v>708</v>
      </c>
      <c r="E43" s="4">
        <v>80</v>
      </c>
      <c r="F43" s="8">
        <v>3223.63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72</v>
      </c>
      <c r="L43" s="8">
        <v>3045.31</v>
      </c>
      <c r="M43" s="4"/>
      <c r="N43" s="8"/>
      <c r="O43" s="7"/>
      <c r="P43" s="7"/>
    </row>
    <row r="44">
      <c r="A44" s="2" t="s">
        <v>121</v>
      </c>
      <c r="B44" s="2" t="s">
        <v>2977</v>
      </c>
      <c r="C44" s="2" t="s">
        <v>958</v>
      </c>
      <c r="D44" s="2" t="s">
        <v>959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8</v>
      </c>
      <c r="L44" s="8">
        <v>178.32</v>
      </c>
      <c r="M44" s="4"/>
      <c r="N44" s="8"/>
      <c r="O44" s="7"/>
      <c r="P44" s="7"/>
    </row>
    <row r="45">
      <c r="A45" s="2" t="s">
        <v>121</v>
      </c>
      <c r="B45" s="2" t="s">
        <v>2977</v>
      </c>
      <c r="C45" s="2" t="s">
        <v>2002</v>
      </c>
      <c r="D45" s="2" t="s">
        <v>708</v>
      </c>
      <c r="E45" s="4">
        <v>17</v>
      </c>
      <c r="F45" s="8">
        <v>536.66</v>
      </c>
      <c r="G45" s="4"/>
      <c r="H45" s="8"/>
      <c r="I45" s="7"/>
      <c r="J45" s="7"/>
      <c r="K45" s="4">
        <v>17</v>
      </c>
      <c r="L45" s="8">
        <v>536.66</v>
      </c>
      <c r="M45" s="4"/>
      <c r="N45" s="8"/>
      <c r="O45" s="7"/>
      <c r="P45" s="7"/>
    </row>
    <row r="46">
      <c r="A46" s="2" t="s">
        <v>121</v>
      </c>
      <c r="B46" s="2" t="s">
        <v>3034</v>
      </c>
      <c r="C46" s="2" t="s">
        <v>958</v>
      </c>
      <c r="D46" s="2" t="s">
        <v>959</v>
      </c>
      <c r="E46" s="4">
        <v>25</v>
      </c>
      <c r="F46" s="8">
        <v>1089.58</v>
      </c>
      <c r="G46" s="4"/>
      <c r="H46" s="8"/>
      <c r="I46" s="7"/>
      <c r="J46" s="7"/>
      <c r="K46" s="4">
        <v>25</v>
      </c>
      <c r="L46" s="8">
        <v>1089.58</v>
      </c>
      <c r="M46" s="4"/>
      <c r="N46" s="8"/>
      <c r="O46" s="7"/>
      <c r="P46" s="7"/>
    </row>
    <row r="47">
      <c r="A47" s="2" t="s">
        <v>121</v>
      </c>
      <c r="B47" s="2" t="s">
        <v>3034</v>
      </c>
      <c r="C47" s="2" t="s">
        <v>2262</v>
      </c>
      <c r="D47" s="2" t="s">
        <v>2263</v>
      </c>
      <c r="E47" s="4">
        <v>31</v>
      </c>
      <c r="F47" s="8">
        <v>732.92</v>
      </c>
      <c r="G47" s="4"/>
      <c r="H47" s="8"/>
      <c r="I47" s="7"/>
      <c r="J47" s="7"/>
      <c r="K47" s="4">
        <v>31</v>
      </c>
      <c r="L47" s="8">
        <v>732.92</v>
      </c>
      <c r="M47" s="4"/>
      <c r="N47" s="8"/>
      <c r="O47" s="7"/>
      <c r="P47" s="7"/>
    </row>
    <row r="48">
      <c r="A48" s="2" t="s">
        <v>121</v>
      </c>
      <c r="B48" s="2" t="s">
        <v>3034</v>
      </c>
      <c r="C48" s="2" t="s">
        <v>123</v>
      </c>
      <c r="D48" s="2" t="s">
        <v>883</v>
      </c>
      <c r="E48" s="4">
        <v>21</v>
      </c>
      <c r="F48" s="8">
        <v>314.14</v>
      </c>
      <c r="G48" s="4"/>
      <c r="H48" s="8"/>
      <c r="I48" s="7"/>
      <c r="J48" s="7"/>
      <c r="K48" s="4">
        <v>21</v>
      </c>
      <c r="L48" s="8">
        <v>314.14</v>
      </c>
      <c r="M48" s="4"/>
      <c r="N48" s="8"/>
      <c r="O48" s="7"/>
      <c r="P48" s="7"/>
    </row>
    <row r="49">
      <c r="A49" s="2" t="s">
        <v>121</v>
      </c>
      <c r="B49" s="2" t="s">
        <v>3099</v>
      </c>
      <c r="C49" s="2" t="s">
        <v>123</v>
      </c>
      <c r="D49" s="2" t="s">
        <v>883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3108</v>
      </c>
      <c r="D2" s="0" t="s">
        <v>3109</v>
      </c>
      <c r="E2" s="0" t="s">
        <v>3110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3111</v>
      </c>
      <c r="I4" s="1" t="s">
        <v>3112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3113</v>
      </c>
      <c r="O4" s="1" t="s">
        <v>3114</v>
      </c>
    </row>
    <row r="5">
      <c r="A5" s="1" t="s">
        <v>86</v>
      </c>
      <c r="B5" s="1" t="s">
        <v>88</v>
      </c>
      <c r="C5" s="1" t="s">
        <v>89</v>
      </c>
      <c r="D5" s="1" t="s">
        <v>3115</v>
      </c>
      <c r="E5" s="1" t="s">
        <v>3116</v>
      </c>
      <c r="F5" s="1" t="s">
        <v>3115</v>
      </c>
      <c r="G5" s="1" t="s">
        <v>3116</v>
      </c>
      <c r="H5" s="1" t="s">
        <v>3111</v>
      </c>
      <c r="I5" s="1" t="s">
        <v>3112</v>
      </c>
      <c r="J5" s="1" t="s">
        <v>3117</v>
      </c>
      <c r="K5" s="1" t="s">
        <v>3118</v>
      </c>
      <c r="L5" s="1" t="s">
        <v>3117</v>
      </c>
      <c r="M5" s="1" t="s">
        <v>3118</v>
      </c>
      <c r="N5" s="1" t="s">
        <v>3113</v>
      </c>
      <c r="O5" s="1" t="s">
        <v>3114</v>
      </c>
    </row>
    <row r="6">
      <c r="A6" s="2" t="s">
        <v>121</v>
      </c>
      <c r="B6" s="2" t="s">
        <v>123</v>
      </c>
      <c r="C6" s="2" t="s">
        <v>124</v>
      </c>
      <c r="D6" s="4">
        <v>4370</v>
      </c>
      <c r="E6" s="8">
        <v>200899.96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2914</v>
      </c>
      <c r="K6" s="8">
        <v>126693.02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821</v>
      </c>
      <c r="K7" s="8">
        <v>42111.9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883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384</v>
      </c>
      <c r="K8" s="8">
        <v>19186.69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2263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251</v>
      </c>
      <c r="K9" s="8">
        <v>12908.35</v>
      </c>
      <c r="L9" s="4"/>
      <c r="M9" s="8"/>
      <c r="N9" s="7"/>
      <c r="O9" s="7"/>
    </row>
    <row r="10">
      <c r="A10" s="2" t="s">
        <v>121</v>
      </c>
      <c r="B10" s="2" t="s">
        <v>2150</v>
      </c>
      <c r="C10" s="2" t="s">
        <v>2151</v>
      </c>
      <c r="D10" s="4">
        <v>2313</v>
      </c>
      <c r="E10" s="8">
        <v>198964.15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1659</v>
      </c>
      <c r="K10" s="8">
        <v>153953.11</v>
      </c>
      <c r="L10" s="4"/>
      <c r="M10" s="8"/>
      <c r="N10" s="7"/>
      <c r="O10" s="7"/>
    </row>
    <row r="11">
      <c r="A11" s="2" t="s">
        <v>121</v>
      </c>
      <c r="B11" s="2" t="s">
        <v>2150</v>
      </c>
      <c r="C11" s="2" t="s">
        <v>2191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654</v>
      </c>
      <c r="K11" s="8">
        <v>45011.04</v>
      </c>
      <c r="L11" s="4"/>
      <c r="M11" s="8"/>
      <c r="N11" s="7"/>
      <c r="O11" s="7"/>
    </row>
    <row r="12">
      <c r="A12" s="2" t="s">
        <v>121</v>
      </c>
      <c r="B12" s="2" t="s">
        <v>958</v>
      </c>
      <c r="C12" s="2" t="s">
        <v>959</v>
      </c>
      <c r="D12" s="4">
        <v>2973</v>
      </c>
      <c r="E12" s="8">
        <v>148711.63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1805</v>
      </c>
      <c r="K12" s="8">
        <v>86523.77</v>
      </c>
      <c r="L12" s="4"/>
      <c r="M12" s="8"/>
      <c r="N12" s="7"/>
      <c r="O12" s="7"/>
    </row>
    <row r="13">
      <c r="A13" s="2" t="s">
        <v>121</v>
      </c>
      <c r="B13" s="2" t="s">
        <v>958</v>
      </c>
      <c r="C13" s="2" t="s">
        <v>708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1114</v>
      </c>
      <c r="K13" s="8">
        <v>59580.23</v>
      </c>
      <c r="L13" s="4"/>
      <c r="M13" s="8"/>
      <c r="N13" s="7"/>
      <c r="O13" s="7"/>
    </row>
    <row r="14">
      <c r="A14" s="2" t="s">
        <v>121</v>
      </c>
      <c r="B14" s="2" t="s">
        <v>958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54</v>
      </c>
      <c r="K14" s="8">
        <v>2607.63</v>
      </c>
      <c r="L14" s="4"/>
      <c r="M14" s="8"/>
      <c r="N14" s="7"/>
      <c r="O14" s="7"/>
    </row>
    <row r="15">
      <c r="A15" s="2" t="s">
        <v>121</v>
      </c>
      <c r="B15" s="2" t="s">
        <v>2002</v>
      </c>
      <c r="C15" s="2" t="s">
        <v>708</v>
      </c>
      <c r="D15" s="4">
        <v>934</v>
      </c>
      <c r="E15" s="8">
        <v>33036.98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774</v>
      </c>
      <c r="K15" s="8">
        <v>28383.07</v>
      </c>
      <c r="L15" s="4"/>
      <c r="M15" s="8"/>
      <c r="N15" s="7"/>
      <c r="O15" s="7"/>
    </row>
    <row r="16">
      <c r="A16" s="2" t="s">
        <v>121</v>
      </c>
      <c r="B16" s="2" t="s">
        <v>2002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160</v>
      </c>
      <c r="K16" s="8">
        <v>4653.91</v>
      </c>
      <c r="L16" s="4"/>
      <c r="M16" s="8"/>
      <c r="N16" s="7"/>
      <c r="O16" s="7"/>
    </row>
    <row r="17">
      <c r="A17" s="2" t="s">
        <v>121</v>
      </c>
      <c r="B17" s="2" t="s">
        <v>2423</v>
      </c>
      <c r="C17" s="2" t="s">
        <v>2424</v>
      </c>
      <c r="D17" s="4">
        <v>556</v>
      </c>
      <c r="E17" s="8">
        <v>22918.56</v>
      </c>
      <c r="F17" s="4"/>
      <c r="G17" s="8"/>
      <c r="H17" s="7"/>
      <c r="I17" s="7"/>
      <c r="J17" s="4">
        <v>556</v>
      </c>
      <c r="K17" s="8">
        <v>22918.56</v>
      </c>
      <c r="L17" s="4"/>
      <c r="M17" s="8"/>
      <c r="N17" s="7"/>
      <c r="O17" s="7"/>
    </row>
    <row r="18">
      <c r="A18" s="2" t="s">
        <v>121</v>
      </c>
      <c r="B18" s="2" t="s">
        <v>2230</v>
      </c>
      <c r="C18" s="2" t="s">
        <v>2231</v>
      </c>
      <c r="D18" s="4">
        <v>177</v>
      </c>
      <c r="E18" s="8">
        <v>7639.07</v>
      </c>
      <c r="F18" s="4"/>
      <c r="G18" s="8"/>
      <c r="H18" s="7"/>
      <c r="I18" s="7"/>
      <c r="J18" s="4">
        <v>177</v>
      </c>
      <c r="K18" s="8">
        <v>7639.07</v>
      </c>
      <c r="L18" s="4"/>
      <c r="M18" s="8"/>
      <c r="N18" s="7"/>
      <c r="O18" s="7"/>
    </row>
    <row r="19">
      <c r="A19" s="2" t="s">
        <v>121</v>
      </c>
      <c r="B19" s="2" t="s">
        <v>2262</v>
      </c>
      <c r="C19" s="2" t="s">
        <v>2263</v>
      </c>
      <c r="D19" s="4">
        <v>114</v>
      </c>
      <c r="E19" s="8">
        <v>4922.71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114</v>
      </c>
      <c r="K19" s="8">
        <v>4922.71</v>
      </c>
      <c r="L19" s="4"/>
      <c r="M19" s="8"/>
      <c r="N19" s="7"/>
      <c r="O19" s="7"/>
    </row>
    <row r="20">
      <c r="A20" s="2" t="s">
        <v>121</v>
      </c>
      <c r="B20" s="2" t="s">
        <v>2262</v>
      </c>
      <c r="C20" s="2" t="s">
        <v>1012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2297</v>
      </c>
      <c r="C21" s="2" t="s">
        <v>2298</v>
      </c>
      <c r="D21" s="4">
        <v>39</v>
      </c>
      <c r="E21" s="8">
        <v>1378.89</v>
      </c>
      <c r="F21" s="4"/>
      <c r="G21" s="8"/>
      <c r="H21" s="7"/>
      <c r="I21" s="7"/>
      <c r="J21" s="4">
        <v>39</v>
      </c>
      <c r="K21" s="8">
        <v>1378.89</v>
      </c>
      <c r="L21" s="4"/>
      <c r="M21" s="8"/>
      <c r="N21" s="7"/>
      <c r="O21" s="7"/>
    </row>
    <row r="22">
      <c r="A22" s="2" t="s">
        <v>121</v>
      </c>
      <c r="B22" s="2" t="s">
        <v>2327</v>
      </c>
      <c r="C22" s="2" t="s">
        <v>2328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