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<sst xmlns="http://schemas.openxmlformats.org/spreadsheetml/2006/main" count="2007" uniqueCount="2007">
  <si>
    <t>Date Type:</t>
  </si>
  <si>
    <t>Shipped Date</t>
  </si>
  <si>
    <t>Start Date:</t>
  </si>
  <si>
    <t>03/30/2024</t>
  </si>
  <si>
    <t>End Date:</t>
  </si>
  <si>
    <t>05/17/2024</t>
  </si>
  <si>
    <t>Report Run Date:</t>
  </si>
  <si>
    <t>05/22/2024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</si>
  <si>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</si>
  <si>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</si>
  <si>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</si>
  <si>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</si>
  <si>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</si>
  <si>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</si>
  <si>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</si>
  <si>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</si>
  <si>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</si>
  <si>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</si>
  <si>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</si>
  <si>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</si>
  <si>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</si>
  <si>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</si>
  <si>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KIRKLANDDS</t>
  </si>
  <si>
    <t>LAMPDS</t>
  </si>
  <si>
    <t>JCPENNEY01</t>
  </si>
  <si>
    <t>AMERSIGNDS</t>
  </si>
  <si>
    <t>ROOMECOM</t>
  </si>
  <si>
    <t>ZOLA</t>
  </si>
  <si>
    <t>HOUZZ</t>
  </si>
  <si>
    <t>MACY02</t>
  </si>
  <si>
    <t>NRTPORT</t>
  </si>
  <si>
    <t>DESINC</t>
  </si>
  <si>
    <t>ASHFURNDS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</si>
  <si>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</si>
  <si>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</si>
  <si>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</si>
  <si>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</si>
  <si>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</si>
  <si>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</si>
  <si>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</si>
  <si>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</si>
  <si>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</si>
  <si>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</si>
  <si>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</si>
  <si>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</si>
  <si>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</si>
  <si>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</si>
  <si>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</si>
  <si>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</si>
  <si>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</si>
  <si>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</si>
  <si>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</si>
  <si>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</si>
  <si>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</si>
  <si>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</si>
  <si>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</si>
  <si>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</si>
  <si>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</si>
  <si>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</si>
  <si>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</si>
  <si>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</si>
  <si>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</si>
  <si>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</si>
  <si>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</si>
  <si>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</si>
  <si>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</si>
  <si>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</si>
  <si>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</si>
  <si>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</si>
  <si>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</si>
  <si>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</si>
  <si>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</si>
  <si>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</si>
  <si>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</si>
  <si>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</si>
  <si>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</si>
  <si>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</si>
  <si>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</si>
  <si>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</si>
  <si>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</si>
  <si>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</si>
  <si>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</si>
  <si>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</si>
  <si>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</si>
  <si>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</si>
  <si>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</si>
  <si>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</si>
  <si>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</si>
  <si>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</si>
  <si>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</si>
  <si>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</si>
  <si>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</si>
  <si>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</si>
  <si>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</si>
  <si>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</si>
  <si>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</si>
  <si>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</si>
  <si>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</si>
  <si>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</si>
  <si>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</si>
  <si>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</si>
  <si>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</si>
  <si>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</si>
  <si>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</si>
  <si>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</si>
  <si>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</si>
  <si>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</si>
  <si>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</si>
  <si>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</si>
  <si>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</si>
  <si>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</si>
  <si>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</si>
  <si>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</si>
  <si>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</si>
  <si>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</si>
  <si>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</si>
  <si>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</si>
  <si>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</si>
  <si>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</si>
  <si>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</si>
  <si>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</si>
  <si>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</si>
  <si>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</si>
  <si>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</si>
  <si>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</si>
  <si>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</si>
  <si>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</si>
  <si>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</si>
  <si>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</si>
  <si>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</si>
  <si>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</si>
  <si>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</si>
  <si>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</si>
  <si>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</si>
  <si>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</si>
  <si>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</si>
  <si>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</si>
  <si>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</si>
  <si>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</si>
  <si>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CSNSTORES,OLLIIX,OVERSTOCK01</t>
  </si>
  <si>
    <t>Setup</t>
  </si>
  <si>
    <t>3/11/2024</t>
  </si>
  <si>
    <t>3/18/2024</t>
  </si>
  <si>
    <t>No</t>
  </si>
  <si>
    <t>1/31/2024</t>
  </si>
  <si>
    <t>4/11/2024</t>
  </si>
  <si>
    <t>3/4/2024</t>
  </si>
  <si>
    <t>3/25/2024</t>
  </si>
  <si>
    <t>5/7/2024</t>
  </si>
  <si>
    <t>4/30/2024</t>
  </si>
  <si>
    <t>Offered</t>
  </si>
  <si>
    <t>Open</t>
  </si>
  <si>
    <t>Ready To Offer</t>
  </si>
  <si>
    <t>2/16/2024</t>
  </si>
  <si>
    <t>4/20/2024</t>
  </si>
  <si>
    <t>Declined</t>
  </si>
  <si>
    <t>4/26/2024</t>
  </si>
  <si>
    <t>Restricted</t>
  </si>
  <si>
    <t>MP151-0123</t>
  </si>
  <si>
    <t>Dia.9"</t>
  </si>
  <si>
    <t>A+</t>
  </si>
  <si>
    <t>PF002875</t>
  </si>
  <si>
    <t>Solid</t>
  </si>
  <si>
    <t>7/18/2017</t>
  </si>
  <si>
    <t>6/19/2024</t>
  </si>
  <si>
    <t>AMAZON,AMERSIGNDS,CSNSTORES,HOUZZ,KIRKLANDDS,LAMPDS,MACY02,OLLIIX,OVERSTOCK01,TGTDVS,ZOLA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</si>
  <si>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</si>
  <si>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</si>
  <si>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</si>
  <si>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</si>
  <si>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</si>
  <si>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</si>
  <si>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</si>
  <si>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4/23/2018</t>
  </si>
  <si>
    <t>4/27/2018</t>
  </si>
  <si>
    <t>4/4/2018</t>
  </si>
  <si>
    <t>4/24/2018</t>
  </si>
  <si>
    <t>5/22/2019</t>
  </si>
  <si>
    <t>6/25/2019</t>
  </si>
  <si>
    <t>4/29/2022</t>
  </si>
  <si>
    <t>5/16/2022</t>
  </si>
  <si>
    <t>Discontinued</t>
  </si>
  <si>
    <t>11/15/2017</t>
  </si>
  <si>
    <t>8/2/2021</t>
  </si>
  <si>
    <t>12/16/2020</t>
  </si>
  <si>
    <t>4/12/2021</t>
  </si>
  <si>
    <t>10/31/2019</t>
  </si>
  <si>
    <t>11/10/2019</t>
  </si>
  <si>
    <t>6/12/2019</t>
  </si>
  <si>
    <t>6/13/2019</t>
  </si>
  <si>
    <t>12/18/2018</t>
  </si>
  <si>
    <t>5/8/2019</t>
  </si>
  <si>
    <t>2/16/2018</t>
  </si>
  <si>
    <t>3/28/2018</t>
  </si>
  <si>
    <t>12/14/2023</t>
  </si>
  <si>
    <t>Temp Discontinued</t>
  </si>
  <si>
    <t>10/18/2017</t>
  </si>
  <si>
    <t>9/4/2018</t>
  </si>
  <si>
    <t>12/15/2020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</si>
  <si>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</si>
  <si>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</si>
  <si>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</si>
  <si>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</si>
  <si>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</si>
  <si>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</si>
  <si>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</si>
  <si>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A</t>
  </si>
  <si>
    <t>10/14/2019</t>
  </si>
  <si>
    <t>8/15/2024</t>
  </si>
  <si>
    <t>AMAZONDS,AMERSIGNDS,CSNSTORES,KIRKLANDDS,KOHLDSN,LAMPDS,OVERSTOCK01,TGTDVS</t>
  </si>
  <si>
    <t>12/17/2019</t>
  </si>
  <si>
    <t>4/14/2020</t>
  </si>
  <si>
    <t>11/23/2019</t>
  </si>
  <si>
    <t>11/22/2019</t>
  </si>
  <si>
    <t>12/3/2019</t>
  </si>
  <si>
    <t>5/29/2020</t>
  </si>
  <si>
    <t>10/18/2020</t>
  </si>
  <si>
    <t>5/14/2020</t>
  </si>
  <si>
    <t>8/18/2020</t>
  </si>
  <si>
    <t>3/5/2020</t>
  </si>
  <si>
    <t>3/10/2020</t>
  </si>
  <si>
    <t>6/30/2022</t>
  </si>
  <si>
    <t>6/6/2021</t>
  </si>
  <si>
    <t>8/24/2021</t>
  </si>
  <si>
    <t>5/24/2023</t>
  </si>
  <si>
    <t>8/17/2023</t>
  </si>
  <si>
    <t>2/18/2022</t>
  </si>
  <si>
    <t>9/18/2020</t>
  </si>
  <si>
    <t>12/22/2020</t>
  </si>
  <si>
    <t>1/13/2020</t>
  </si>
  <si>
    <t>1/20/2020</t>
  </si>
  <si>
    <t>4/7/2020</t>
  </si>
  <si>
    <t>6/29/2020</t>
  </si>
  <si>
    <t>9/19/2022</t>
  </si>
  <si>
    <t>12/4/2022</t>
  </si>
  <si>
    <t>6/15/2020</t>
  </si>
  <si>
    <t>6/11/2021</t>
  </si>
  <si>
    <t>MP151-0199</t>
  </si>
  <si>
    <t>Silver/Clear</t>
  </si>
  <si>
    <t>7/17/2024</t>
  </si>
  <si>
    <t>AMAZONDS,CSNSTORES,HOUZZ,KIRKLANDDS,KOHLDSN,LAMPDS,OVERSTOCK01,ROOMECOM,TGTDVS</t>
  </si>
  <si>
    <t>3/19/2020</t>
  </si>
  <si>
    <t>1/31/2020</t>
  </si>
  <si>
    <t>11/25/2019</t>
  </si>
  <si>
    <t>8/6/2020</t>
  </si>
  <si>
    <t>8/5/2021</t>
  </si>
  <si>
    <t>5/4/2020</t>
  </si>
  <si>
    <t>5/26/2020</t>
  </si>
  <si>
    <t>6/23/2022</t>
  </si>
  <si>
    <t>11/1/2021</t>
  </si>
  <si>
    <t>7/5/2023</t>
  </si>
  <si>
    <t>6/14/2022</t>
  </si>
  <si>
    <t>12/29/2020</t>
  </si>
  <si>
    <t>4/17/2020</t>
  </si>
  <si>
    <t>8/16/2020</t>
  </si>
  <si>
    <t>5/18/2021</t>
  </si>
  <si>
    <t>FB151-1171</t>
  </si>
  <si>
    <t>Gold/Blue</t>
  </si>
  <si>
    <t>B</t>
  </si>
  <si>
    <t>9/7/2022</t>
  </si>
  <si>
    <t>AMAZONDS,CSNSTORES,HOUZZ,OLLIIX,OVERSTOCK01,ROOMECOM</t>
  </si>
  <si>
    <t>9/27/2022</t>
  </si>
  <si>
    <t>10/27/2022</t>
  </si>
  <si>
    <t>11/14/2022</t>
  </si>
  <si>
    <t>9/8/2022</t>
  </si>
  <si>
    <t>9/13/2022</t>
  </si>
  <si>
    <t>8/25/2023</t>
  </si>
  <si>
    <t>11/14/2023</t>
  </si>
  <si>
    <t>11/3/2022</t>
  </si>
  <si>
    <t>11/27/2022</t>
  </si>
  <si>
    <t>Accepted</t>
  </si>
  <si>
    <t>2/8/2024</t>
  </si>
  <si>
    <t>7/20/2023</t>
  </si>
  <si>
    <t>9/14/2023</t>
  </si>
  <si>
    <t>2/27/2024</t>
  </si>
  <si>
    <t>10/8/2023</t>
  </si>
  <si>
    <t>11/19/2023</t>
  </si>
  <si>
    <t>5/15/2023</t>
  </si>
  <si>
    <t>3/20/2023</t>
  </si>
  <si>
    <t>10/16/2022</t>
  </si>
  <si>
    <t>3/24/2023</t>
  </si>
  <si>
    <t>FB151-1188</t>
  </si>
  <si>
    <t>Gold/Amber</t>
  </si>
  <si>
    <t>4/10/2024</t>
  </si>
  <si>
    <t>AMAZON,CSNSTORES</t>
  </si>
  <si>
    <t>5/16/2024</t>
  </si>
  <si>
    <t>5/8/2024</t>
  </si>
  <si>
    <t>4/9/2024</t>
  </si>
  <si>
    <t>FB151-1161</t>
  </si>
  <si>
    <t>Elm</t>
  </si>
  <si>
    <t>Bell-Shaped Glass Pendant</t>
  </si>
  <si>
    <t>See below</t>
  </si>
  <si>
    <t>Smoke Grey</t>
  </si>
  <si>
    <t>C</t>
  </si>
  <si>
    <t>5/4/2022</t>
  </si>
  <si>
    <t>JCPENNEY01,MACY02,OVERSTOCK01,ZOLA</t>
  </si>
  <si>
    <t>5/11/2022</t>
  </si>
  <si>
    <t>2/26/2024</t>
  </si>
  <si>
    <t>7/4/2023</t>
  </si>
  <si>
    <t>5/20/2022</t>
  </si>
  <si>
    <t>12/2/2022</t>
  </si>
  <si>
    <t>2/10/2023</t>
  </si>
  <si>
    <t>7/26/2022</t>
  </si>
  <si>
    <t>11/9/2022</t>
  </si>
  <si>
    <t>8/10/2022</t>
  </si>
  <si>
    <t>1/3/2024</t>
  </si>
  <si>
    <t>10/26/2022</t>
  </si>
  <si>
    <t>4/2/2024</t>
  </si>
  <si>
    <t>7/19/2022</t>
  </si>
  <si>
    <t>4/24/2023</t>
  </si>
  <si>
    <t>5/17/2022</t>
  </si>
  <si>
    <t>MPS150-0067</t>
  </si>
  <si>
    <t>LGT-CHANDELIERS</t>
  </si>
  <si>
    <t>Chandeliers</t>
  </si>
  <si>
    <t>Presidio</t>
  </si>
  <si>
    <t>5-Light White Drum Shade Chandelier</t>
  </si>
  <si>
    <t>Gold/White</t>
  </si>
  <si>
    <t>PF003212</t>
  </si>
  <si>
    <t>10/6/2017</t>
  </si>
  <si>
    <t>AMAZON,AMAZONDS,CSNSTORES,KOHLDSN,LAMPDS,MACY02,OLLIIX,OVERSTOCK01,TGTDVS</t>
  </si>
  <si>
    <t>11/19/2017</t>
  </si>
  <si>
    <t>1/31/2018</t>
  </si>
  <si>
    <t>3/8/2019</t>
  </si>
  <si>
    <t>7/16/2017</t>
  </si>
  <si>
    <t>11/3/2017</t>
  </si>
  <si>
    <t>11/22/2017</t>
  </si>
  <si>
    <t>2/14/2018</t>
  </si>
  <si>
    <t>7/14/2020</t>
  </si>
  <si>
    <t>9/24/2018</t>
  </si>
  <si>
    <t>5/28/2019</t>
  </si>
  <si>
    <t>5/6/2022</t>
  </si>
  <si>
    <t>6/9/2022</t>
  </si>
  <si>
    <t>1/3/2019</t>
  </si>
  <si>
    <t>9/5/2021</t>
  </si>
  <si>
    <t>1/19/2022</t>
  </si>
  <si>
    <t>10/12/2022</t>
  </si>
  <si>
    <t>8/24/2020</t>
  </si>
  <si>
    <t>10/21/2019</t>
  </si>
  <si>
    <t>12/12/2022</t>
  </si>
  <si>
    <t>12/4/2017</t>
  </si>
  <si>
    <t>9/26/2018</t>
  </si>
  <si>
    <t>10/13/2022</t>
  </si>
  <si>
    <t>6/19/2019</t>
  </si>
  <si>
    <t>6/9/2020</t>
  </si>
  <si>
    <t>4/7/2021</t>
  </si>
  <si>
    <t>FB150-1153</t>
  </si>
  <si>
    <t>5-Light Black Drum Shade Chandelier</t>
  </si>
  <si>
    <t>Gold/Black</t>
  </si>
  <si>
    <t>1/28/2021</t>
  </si>
  <si>
    <t>AMAZONDS,AMERSIGNDS,CSNSTORES,KIRKLANDDS,LAMPDS,OLLIIX,OVERSTOCK01,TGTDVS,ZOLA</t>
  </si>
  <si>
    <t>2/8/2021</t>
  </si>
  <si>
    <t>2/10/2021</t>
  </si>
  <si>
    <t>2/3/2021</t>
  </si>
  <si>
    <t>6/21/2022</t>
  </si>
  <si>
    <t>1/6/2022</t>
  </si>
  <si>
    <t>4/19/2022</t>
  </si>
  <si>
    <t>5/12/2022</t>
  </si>
  <si>
    <t>2/6/2024</t>
  </si>
  <si>
    <t>5/3/2023</t>
  </si>
  <si>
    <t>4/6/2021</t>
  </si>
  <si>
    <t>7/25/2021</t>
  </si>
  <si>
    <t>7/7/2023</t>
  </si>
  <si>
    <t>1/26/2024</t>
  </si>
  <si>
    <t>6/10/2021</t>
  </si>
  <si>
    <t>4/26/2022</t>
  </si>
  <si>
    <t>5/13/2022</t>
  </si>
  <si>
    <t>3/23/2021</t>
  </si>
  <si>
    <t>5/11/2021</t>
  </si>
  <si>
    <t>2/9/2021</t>
  </si>
  <si>
    <t>3/28/2021</t>
  </si>
  <si>
    <t>MPS150-0107</t>
  </si>
  <si>
    <t>Silver/White</t>
  </si>
  <si>
    <t>10/15/2019</t>
  </si>
  <si>
    <t>AMAZONDS,CSNSTORES,OLLIIX,OVERSTOCK01,TGTDVS</t>
  </si>
  <si>
    <t>12/19/2019</t>
  </si>
  <si>
    <t>1/6/2020</t>
  </si>
  <si>
    <t>7/8/2020</t>
  </si>
  <si>
    <t>12/2/2019</t>
  </si>
  <si>
    <t>7/7/2020</t>
  </si>
  <si>
    <t>6/8/2021</t>
  </si>
  <si>
    <t>7/21/2020</t>
  </si>
  <si>
    <t>12/3/2020</t>
  </si>
  <si>
    <t>7/9/2021</t>
  </si>
  <si>
    <t>7/20/2022</t>
  </si>
  <si>
    <t>12/21/2020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</si>
  <si>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</si>
  <si>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</si>
  <si>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</si>
  <si>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</si>
  <si>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</si>
  <si>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</si>
  <si>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</si>
  <si>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</si>
  <si>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</si>
  <si>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6/9/2024</t>
  </si>
  <si>
    <t>AMAZON,CSNSTORES,HOUZZ,KOHLDSN,LAMPDS,OLLIIX,OVERSTOCK01,TGTDVS</t>
  </si>
  <si>
    <t>4/9/2019</t>
  </si>
  <si>
    <t>5/5/2019</t>
  </si>
  <si>
    <t>4/11/2022</t>
  </si>
  <si>
    <t>5/14/2019</t>
  </si>
  <si>
    <t>3/28/2019</t>
  </si>
  <si>
    <t>5/9/2019</t>
  </si>
  <si>
    <t>6/7/2019</t>
  </si>
  <si>
    <t>8/13/2019</t>
  </si>
  <si>
    <t>10/18/2019</t>
  </si>
  <si>
    <t>1/8/2020</t>
  </si>
  <si>
    <t>1/16/2020</t>
  </si>
  <si>
    <t>12/19/2020</t>
  </si>
  <si>
    <t>7/29/2021</t>
  </si>
  <si>
    <t>4/28/2022</t>
  </si>
  <si>
    <t>7/22/2019</t>
  </si>
  <si>
    <t>11/4/2019</t>
  </si>
  <si>
    <t>3/27/2019</t>
  </si>
  <si>
    <t>5/31/2019</t>
  </si>
  <si>
    <t>5/20/2019</t>
  </si>
  <si>
    <t>6/18/2021</t>
  </si>
  <si>
    <t>5/3/2019</t>
  </si>
  <si>
    <t>FB150-1170</t>
  </si>
  <si>
    <t>Nava</t>
  </si>
  <si>
    <t>3-Light Metal Chandelier with Adjustable Chain</t>
  </si>
  <si>
    <t>Black</t>
  </si>
  <si>
    <t>Traditional</t>
  </si>
  <si>
    <t>10/14/2022</t>
  </si>
  <si>
    <t>CSNSTORES,KOHLDSN,TGTDVS</t>
  </si>
  <si>
    <t>10/25/2022</t>
  </si>
  <si>
    <t>1/24/2023</t>
  </si>
  <si>
    <t>11/7/2022</t>
  </si>
  <si>
    <t>10/17/2022</t>
  </si>
  <si>
    <t>5/23/2023</t>
  </si>
  <si>
    <t>5/10/2024</t>
  </si>
  <si>
    <t>4/17/2023</t>
  </si>
  <si>
    <t>5/18/2023</t>
  </si>
  <si>
    <t>6/5/2023</t>
  </si>
  <si>
    <t>1/10/2023</t>
  </si>
  <si>
    <t>8/20/2023</t>
  </si>
  <si>
    <t>7/13/2023</t>
  </si>
  <si>
    <t>FB150-1160</t>
  </si>
  <si>
    <t>Abbot</t>
  </si>
  <si>
    <t>4-Light Glass Drum Shade Chandelier</t>
  </si>
  <si>
    <t>White</t>
  </si>
  <si>
    <t>Mid-Century</t>
  </si>
  <si>
    <t>CSNSTORES,OLLIIX,TGTDVS</t>
  </si>
  <si>
    <t>5/25/2022</t>
  </si>
  <si>
    <t>7/13/2022</t>
  </si>
  <si>
    <t>1/20/2023</t>
  </si>
  <si>
    <t>1/26/2023</t>
  </si>
  <si>
    <t>8/31/2022</t>
  </si>
  <si>
    <t>10/13/2023</t>
  </si>
  <si>
    <t>10/28/2022</t>
  </si>
  <si>
    <t>3/14/2024</t>
  </si>
  <si>
    <t>9/22/2022</t>
  </si>
  <si>
    <t>12/21/2022</t>
  </si>
  <si>
    <t>6/6/2022</t>
  </si>
  <si>
    <t>11/28/2022</t>
  </si>
  <si>
    <t>FB150-1163</t>
  </si>
  <si>
    <t>Savor</t>
  </si>
  <si>
    <t>6-Light Traditional Candelabra Styled Chandelier</t>
  </si>
  <si>
    <t>Gold</t>
  </si>
  <si>
    <t>KOHLDSN,ZOLA</t>
  </si>
  <si>
    <t>6/3/2022</t>
  </si>
  <si>
    <t>7/25/2022</t>
  </si>
  <si>
    <t>5/23/2022</t>
  </si>
  <si>
    <t>5/31/2022</t>
  </si>
  <si>
    <t>3/15/2023</t>
  </si>
  <si>
    <t>8/21/2023</t>
  </si>
  <si>
    <t>8/8/2022</t>
  </si>
  <si>
    <t>FB150-1162</t>
  </si>
  <si>
    <t>Alexis</t>
  </si>
  <si>
    <t>6-Light Metal Chandelier</t>
  </si>
  <si>
    <t>Antique Brass/Black</t>
  </si>
  <si>
    <t>Modern/Contemporary</t>
  </si>
  <si>
    <t>3/4/2022</t>
  </si>
  <si>
    <t>CSNSTORES,OLLIIX</t>
  </si>
  <si>
    <t>5/18/2022</t>
  </si>
  <si>
    <t>2/2/2023</t>
  </si>
  <si>
    <t>9/23/2022</t>
  </si>
  <si>
    <t>3/10/2022</t>
  </si>
  <si>
    <t>3/11/2022</t>
  </si>
  <si>
    <t>FB150-1159</t>
  </si>
  <si>
    <t>Melrose</t>
  </si>
  <si>
    <t>2-Light Beaded Chandelier</t>
  </si>
  <si>
    <t>Antique Brass/White</t>
  </si>
  <si>
    <t>2/23/2022</t>
  </si>
  <si>
    <t>3/17/2022</t>
  </si>
  <si>
    <t>6/7/2022</t>
  </si>
  <si>
    <t>3/16/2022</t>
  </si>
  <si>
    <t>7/28/2022</t>
  </si>
  <si>
    <t>7/15/2022</t>
  </si>
  <si>
    <t>2/24/2022</t>
  </si>
  <si>
    <t>4/25/2022</t>
  </si>
  <si>
    <t>6/16/2022</t>
  </si>
  <si>
    <t>2/25/2022</t>
  </si>
  <si>
    <t>FB150-1191</t>
  </si>
  <si>
    <t>Curiana</t>
  </si>
  <si>
    <t>5-light Linear Chandelier with Textured Glass Shades</t>
  </si>
  <si>
    <t>Antique Brass</t>
  </si>
  <si>
    <t>TBU</t>
  </si>
  <si>
    <t>8/29/2024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</si>
  <si>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</si>
  <si>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</si>
  <si>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</si>
  <si>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</si>
  <si>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</si>
  <si>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</si>
  <si>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FB150-1190</t>
  </si>
  <si>
    <t>Opulentia</t>
  </si>
  <si>
    <t>9-light Round Tiered Chandelier with Textured Glass Shades</t>
  </si>
  <si>
    <t>MPS153-0025</t>
  </si>
  <si>
    <t>LGT-TABLE LAMPS</t>
  </si>
  <si>
    <t>Table Task Lamps</t>
  </si>
  <si>
    <t>Colette</t>
  </si>
  <si>
    <t>Rectangular Ceramic Table Lamp</t>
  </si>
  <si>
    <t>Ivory</t>
  </si>
  <si>
    <t>PF002829</t>
  </si>
  <si>
    <t>4/2/2017</t>
  </si>
  <si>
    <t>CSNSTORES,HOUZZ,JCPENNEY01,KOHLDSN,OLLIIX,OVERSTOCK01</t>
  </si>
  <si>
    <t>3/16/2017</t>
  </si>
  <si>
    <t>5/4/2017</t>
  </si>
  <si>
    <t>1/22/2018</t>
  </si>
  <si>
    <t>10/7/2016</t>
  </si>
  <si>
    <t>3/13/2017</t>
  </si>
  <si>
    <t>2/9/2017</t>
  </si>
  <si>
    <t>10/29/2020</t>
  </si>
  <si>
    <t>10/26/2016</t>
  </si>
  <si>
    <t>4/3/2017</t>
  </si>
  <si>
    <t>10/11/2017</t>
  </si>
  <si>
    <t>6/8/2023</t>
  </si>
  <si>
    <t>9/5/2023</t>
  </si>
  <si>
    <t>7/25/2023</t>
  </si>
  <si>
    <t>6/6/2019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</si>
  <si>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</si>
  <si>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</si>
  <si>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</si>
  <si>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</si>
  <si>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</si>
  <si>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</si>
  <si>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</si>
  <si>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</si>
  <si>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MPS153-0079</t>
  </si>
  <si>
    <t>Fulton</t>
  </si>
  <si>
    <t>Concrete Table Lamp</t>
  </si>
  <si>
    <t>Gold/Grey/Black</t>
  </si>
  <si>
    <t>PF003223</t>
  </si>
  <si>
    <t>10/20/2017</t>
  </si>
  <si>
    <t>AMAZONDS,CSNSTORES,HOUZZ,KIRKLANDDS,OLLIIX,OVERSTOCK01,ROOMECOM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</si>
  <si>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</si>
  <si>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</si>
  <si>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</si>
  <si>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</si>
  <si>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</si>
  <si>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</si>
  <si>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</si>
  <si>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6/12/2020</t>
  </si>
  <si>
    <t>10/10/2018</t>
  </si>
  <si>
    <t>10/21/2020</t>
  </si>
  <si>
    <t>12/26/2018</t>
  </si>
  <si>
    <t>3/19/2019</t>
  </si>
  <si>
    <t>7/10/2019</t>
  </si>
  <si>
    <t>10/29/2018</t>
  </si>
  <si>
    <t>12/20/2017</t>
  </si>
  <si>
    <t>3/29/2022</t>
  </si>
  <si>
    <t>6/24/2021</t>
  </si>
  <si>
    <t>FB153-1155</t>
  </si>
  <si>
    <t>Black/Grey</t>
  </si>
  <si>
    <t>1/27/2021</t>
  </si>
  <si>
    <t>CSNSTORES,MACY02,OLLIIX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</si>
  <si>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</si>
  <si>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</si>
  <si>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</si>
  <si>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</si>
  <si>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</si>
  <si>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</si>
  <si>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</si>
  <si>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</si>
  <si>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</si>
  <si>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11/15/2021</t>
  </si>
  <si>
    <t>8/2/2023</t>
  </si>
  <si>
    <t>6/12/2023</t>
  </si>
  <si>
    <t>11/8/2021</t>
  </si>
  <si>
    <t>4/1/2024</t>
  </si>
  <si>
    <t>2/1/2021</t>
  </si>
  <si>
    <t>7/27/2021</t>
  </si>
  <si>
    <t>9/21/2022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</si>
  <si>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</si>
  <si>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</si>
  <si>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</si>
  <si>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</si>
  <si>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</si>
  <si>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</si>
  <si>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</si>
  <si>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</si>
  <si>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</si>
  <si>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AMERSIGNDS,CSNSTORES,KOHLDSN,OLLIIX,OVERSTOCK01</t>
  </si>
  <si>
    <t>11/7/2017</t>
  </si>
  <si>
    <t>12/16/2017</t>
  </si>
  <si>
    <t>8/9/2018</t>
  </si>
  <si>
    <t>10/17/2017</t>
  </si>
  <si>
    <t>7/5/2018</t>
  </si>
  <si>
    <t>9/6/2019</t>
  </si>
  <si>
    <t>1/19/2018</t>
  </si>
  <si>
    <t>2/27/2018</t>
  </si>
  <si>
    <t>7/18/2022</t>
  </si>
  <si>
    <t>1/2/2019</t>
  </si>
  <si>
    <t>2/17/2019</t>
  </si>
  <si>
    <t>3/22/2018</t>
  </si>
  <si>
    <t>1/2/2018</t>
  </si>
  <si>
    <t>2/26/2019</t>
  </si>
  <si>
    <t>10/3/2022</t>
  </si>
  <si>
    <t>MP153-0001</t>
  </si>
  <si>
    <t>Tate</t>
  </si>
  <si>
    <t>Boho Textured Ceramic Table Lamp</t>
  </si>
  <si>
    <t>PF002834</t>
  </si>
  <si>
    <t>AMERSIGNDS,CSNSTORES,JCPENNEY01,KOHLDSN,OLLIIX,OVERSTOCK01,ROOMECOM,TGTDVS</t>
  </si>
  <si>
    <t>2/23/2017</t>
  </si>
  <si>
    <t>1/24/2018</t>
  </si>
  <si>
    <t>7/30/2016</t>
  </si>
  <si>
    <t>10/19/2016</t>
  </si>
  <si>
    <t>9/20/2016</t>
  </si>
  <si>
    <t>12/15/2016</t>
  </si>
  <si>
    <t>5/29/2018</t>
  </si>
  <si>
    <t>1/3/2017</t>
  </si>
  <si>
    <t>3/8/2018</t>
  </si>
  <si>
    <t>2/24/2021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</si>
  <si>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</si>
  <si>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</si>
  <si>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</si>
  <si>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</si>
  <si>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</si>
  <si>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</si>
  <si>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</si>
  <si>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MP153-0179</t>
  </si>
  <si>
    <t>Macon</t>
  </si>
  <si>
    <t>Glass Cylinder Table Lamp</t>
  </si>
  <si>
    <t>Clear</t>
  </si>
  <si>
    <t>3/13/2018</t>
  </si>
  <si>
    <t>CSNSTORES,KOHLDSN,MACY02,OLLIIX,OVERSTOCK01,TGTDVS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</si>
  <si>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</si>
  <si>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</si>
  <si>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</si>
  <si>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</si>
  <si>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</si>
  <si>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</si>
  <si>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7/29/2019</t>
  </si>
  <si>
    <t>10/9/2018</t>
  </si>
  <si>
    <t>4/30/2019</t>
  </si>
  <si>
    <t>5/8/2020</t>
  </si>
  <si>
    <t>5/6/2019</t>
  </si>
  <si>
    <t>7/24/2023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</si>
  <si>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</si>
  <si>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</si>
  <si>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</si>
  <si>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</si>
  <si>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</si>
  <si>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</si>
  <si>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</si>
  <si>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</si>
  <si>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FB153-1182</t>
  </si>
  <si>
    <t>Zirconia</t>
  </si>
  <si>
    <t>Faceted Blue Glass Table Lamp</t>
  </si>
  <si>
    <t>Blue</t>
  </si>
  <si>
    <t>Glam/Luxury</t>
  </si>
  <si>
    <t>NRTPORT,OLLIIX</t>
  </si>
  <si>
    <t>4/29/2024</t>
  </si>
  <si>
    <t>5/13/2024</t>
  </si>
  <si>
    <t>FB153-1184</t>
  </si>
  <si>
    <t>Faceted Brown Glass Table Lamp</t>
  </si>
  <si>
    <t>Brown</t>
  </si>
  <si>
    <t>4/22/2024</t>
  </si>
  <si>
    <t>FB153-1183</t>
  </si>
  <si>
    <t>Faceted Green Glass Table Lamp</t>
  </si>
  <si>
    <t>Green</t>
  </si>
  <si>
    <t>5/1/2024</t>
  </si>
  <si>
    <t>4/25/2024</t>
  </si>
  <si>
    <t>FB153-1158</t>
  </si>
  <si>
    <t>Celine</t>
  </si>
  <si>
    <t>Textured Ceramic Table Lamp</t>
  </si>
  <si>
    <t>10/18/2021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</si>
  <si>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</si>
  <si>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</si>
  <si>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</si>
  <si>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</si>
  <si>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</si>
  <si>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</si>
  <si>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</si>
  <si>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</si>
  <si>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8/20/2022</t>
  </si>
  <si>
    <t>9/14/2022</t>
  </si>
  <si>
    <t>11/15/2023</t>
  </si>
  <si>
    <t>2/11/2022</t>
  </si>
  <si>
    <t>7/31/2023</t>
  </si>
  <si>
    <t>10/22/2021</t>
  </si>
  <si>
    <t>FB153-1187</t>
  </si>
  <si>
    <t>Zazie</t>
  </si>
  <si>
    <t>Ceramic Genie Table Lamp</t>
  </si>
  <si>
    <t>5/27/2024</t>
  </si>
  <si>
    <t>4/15/2024</t>
  </si>
  <si>
    <t>FB153-1186</t>
  </si>
  <si>
    <t>FB153-1185</t>
  </si>
  <si>
    <t>Grey</t>
  </si>
  <si>
    <t>5/3/2024</t>
  </si>
  <si>
    <t>FB153-1181</t>
  </si>
  <si>
    <t>Maelle</t>
  </si>
  <si>
    <t>Blue Aqua Swirl Blown Glass Table Lamp</t>
  </si>
  <si>
    <t>Aqua</t>
  </si>
  <si>
    <t>Coastal</t>
  </si>
  <si>
    <t>3/10/2024</t>
  </si>
  <si>
    <t>5/21/2024</t>
  </si>
  <si>
    <t>FB153-1174</t>
  </si>
  <si>
    <t>Ashbourne</t>
  </si>
  <si>
    <t>Embossed Floral Resin Table Lamp</t>
  </si>
  <si>
    <t>AMAZON,KIRKLANDDS,OLLIIX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</si>
  <si>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</si>
  <si>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</si>
  <si>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</si>
  <si>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</si>
  <si>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</si>
  <si>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</si>
  <si>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</si>
  <si>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</si>
  <si>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6/28/2023</t>
  </si>
  <si>
    <t>11/27/2023</t>
  </si>
  <si>
    <t>10/17/2023</t>
  </si>
  <si>
    <t>1/8/2023</t>
  </si>
  <si>
    <t>FB153-1167</t>
  </si>
  <si>
    <t>Blythe</t>
  </si>
  <si>
    <t>Resin Table Lamp</t>
  </si>
  <si>
    <t>Close-out</t>
  </si>
  <si>
    <t>CSNSTORES,JCPENNEY01,OLLIIX</t>
  </si>
  <si>
    <t>6/2/2022</t>
  </si>
  <si>
    <t>3/28/2022</t>
  </si>
  <si>
    <t>7/7/2022</t>
  </si>
  <si>
    <t>11/1/2022</t>
  </si>
  <si>
    <t>5/31/2023</t>
  </si>
  <si>
    <t>1/8/2024</t>
  </si>
  <si>
    <t>3/9/2022</t>
  </si>
  <si>
    <t>4/18/2022</t>
  </si>
  <si>
    <t>FB153-1178</t>
  </si>
  <si>
    <t>Luxuria</t>
  </si>
  <si>
    <t>Textured Glass and Acrylic Base Table Lamp</t>
  </si>
  <si>
    <t>Casual</t>
  </si>
  <si>
    <t>12/28/2023</t>
  </si>
  <si>
    <t>12/27/2023</t>
  </si>
  <si>
    <t>1/21/2024</t>
  </si>
  <si>
    <t>3/28/2024</t>
  </si>
  <si>
    <t>1/9/2024</t>
  </si>
  <si>
    <t>3/6/2024</t>
  </si>
  <si>
    <t>FB153-1180</t>
  </si>
  <si>
    <t>Antique Silver</t>
  </si>
  <si>
    <t>1/16/2024</t>
  </si>
  <si>
    <t>1/28/2024</t>
  </si>
  <si>
    <t>1/15/2024</t>
  </si>
  <si>
    <t>FB153-1175</t>
  </si>
  <si>
    <t>24" H Table Lamp with Marble Base</t>
  </si>
  <si>
    <t>1/31/2023</t>
  </si>
  <si>
    <t>3/13/2023</t>
  </si>
  <si>
    <t>1/30/2023</t>
  </si>
  <si>
    <t>2/14/2023</t>
  </si>
  <si>
    <t>12/4/2023</t>
  </si>
  <si>
    <t>2/24/2023</t>
  </si>
  <si>
    <t>10/16/2023</t>
  </si>
  <si>
    <t>8/7/2023</t>
  </si>
  <si>
    <t>2/13/2023</t>
  </si>
  <si>
    <t>12/11/2023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</si>
  <si>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</si>
  <si>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</si>
  <si>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</si>
  <si>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</si>
  <si>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</si>
  <si>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</si>
  <si>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3/7/2022</t>
  </si>
  <si>
    <t>KOHLDSN,OVERSTOCK01</t>
  </si>
  <si>
    <t>2/22/2023</t>
  </si>
  <si>
    <t>1/19/2023</t>
  </si>
  <si>
    <t>3/8/2022</t>
  </si>
  <si>
    <t>FB153-1189</t>
  </si>
  <si>
    <t>Lysandria</t>
  </si>
  <si>
    <t>Glass Table Lamp</t>
  </si>
  <si>
    <t>4/21/2024</t>
  </si>
  <si>
    <t>FB154-1164</t>
  </si>
  <si>
    <t>LGT-FLOOR LAMPS</t>
  </si>
  <si>
    <t>Floor Lamps</t>
  </si>
  <si>
    <t>Aster</t>
  </si>
  <si>
    <t>Angular Arched Metal Floor Lamp</t>
  </si>
  <si>
    <t>AMERSIGNDS,JCPENNEY01,KIRKLANDDS,KOHLDSN,MACY02,OLLIIX,OVERSTOCK01,ROOMECOM,TGTDVS,ZOLA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</si>
  <si>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</si>
  <si>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</si>
  <si>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</si>
  <si>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</si>
  <si>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</si>
  <si>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</si>
  <si>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</si>
  <si>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</si>
  <si>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</si>
  <si>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</si>
  <si>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B-</t>
  </si>
  <si>
    <t>9/1/2023</t>
  </si>
  <si>
    <t>AMAZON,AMERSIGNDS,CSNSTORES,KOHLDSN,OLLIIX,OVERSTOCK01,ZOLA</t>
  </si>
  <si>
    <t>9/13/2023</t>
  </si>
  <si>
    <t>10/10/2023</t>
  </si>
  <si>
    <t>4/24/2024</t>
  </si>
  <si>
    <t>9/6/2023</t>
  </si>
  <si>
    <t>9/11/2023</t>
  </si>
  <si>
    <t>11/9/2023</t>
  </si>
  <si>
    <t>11/26/2023</t>
  </si>
  <si>
    <t>5/2/2024</t>
  </si>
  <si>
    <t>12/21/2023</t>
  </si>
  <si>
    <t>9/12/2023</t>
  </si>
  <si>
    <t>FB154-1165</t>
  </si>
  <si>
    <t>Bellow</t>
  </si>
  <si>
    <t>Uplight Floor Lamp with Mercury Glass Shade</t>
  </si>
  <si>
    <t>AMERSIGNDS,CSNSTORES,JCPENNEY01,KIRKLANDDS,KOHLDSN,MACY02,OLLIIX,ZOLA</t>
  </si>
  <si>
    <t>6/20/2022</t>
  </si>
  <si>
    <t>9/26/2022</t>
  </si>
  <si>
    <t>7/11/2023</t>
  </si>
  <si>
    <t>6/11/2023</t>
  </si>
  <si>
    <t>6/29/2023</t>
  </si>
  <si>
    <t>1/22/2024</t>
  </si>
  <si>
    <t>10/24/2022</t>
  </si>
  <si>
    <t>8/18/2022</t>
  </si>
  <si>
    <t>5/30/2022</t>
  </si>
  <si>
    <t>MP154-0200</t>
  </si>
  <si>
    <t>Arched Floor Lamp with Marble Base</t>
  </si>
  <si>
    <t>CSNSTORES,DESINC,HOUZZ,JCPENNEY01,OLLIIX,OVERSTOCK01,TGTDVS,ZOLA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</si>
  <si>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</si>
  <si>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</si>
  <si>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</si>
  <si>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</si>
  <si>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</si>
  <si>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</si>
  <si>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</si>
  <si>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</si>
  <si>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</si>
  <si>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10/18/2022</t>
  </si>
  <si>
    <t>6/22/2022</t>
  </si>
  <si>
    <t>9/29/2020</t>
  </si>
  <si>
    <t>1/31/2022</t>
  </si>
  <si>
    <t>8/10/2020</t>
  </si>
  <si>
    <t>4/6/2020</t>
  </si>
  <si>
    <t>4/24/2020</t>
  </si>
  <si>
    <t>FB154-1172</t>
  </si>
  <si>
    <t>Attwell</t>
  </si>
  <si>
    <t>Arched Metal Floor Lamp</t>
  </si>
  <si>
    <t>CSNSTORES,KOHLDSN,OLLIIX,OVERSTOCK01,TGTDVS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</si>
  <si>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</si>
  <si>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</si>
  <si>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</si>
  <si>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</si>
  <si>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</si>
  <si>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</si>
  <si>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</si>
  <si>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</si>
  <si>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CSNSTORES,KIRKLANDDS,OLLIIX,TGTDVS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</si>
  <si>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</si>
  <si>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</si>
  <si>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</si>
  <si>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</si>
  <si>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</si>
  <si>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</si>
  <si>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</si>
  <si>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</si>
  <si>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</si>
  <si>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</si>
  <si>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</si>
  <si>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</si>
  <si>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</si>
  <si>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AMERSIGNDS,CSNSTORES,JCPENNEY01,KIRKLANDDS,KOHLDSN,OLLIIX,ROOMECOM,TGTDVS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</si>
  <si>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</si>
  <si>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</si>
  <si>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</si>
  <si>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</si>
  <si>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</si>
  <si>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</si>
  <si>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</si>
  <si>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</si>
  <si>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</si>
  <si>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5/9/2024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</si>
  <si>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</si>
  <si>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</si>
  <si>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</si>
  <si>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</si>
  <si>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</si>
  <si>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</si>
  <si>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</si>
  <si>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9/4/2023</t>
  </si>
  <si>
    <t>11/29/2023</t>
  </si>
  <si>
    <t>4/4/2024</t>
  </si>
  <si>
    <t>8/15/2023</t>
  </si>
  <si>
    <t>10/12/2023</t>
  </si>
  <si>
    <t>3/13/2024</t>
  </si>
  <si>
    <t>FB155-1182</t>
  </si>
  <si>
    <t>Luminex</t>
  </si>
  <si>
    <t>White Ceramic Wall Sconce with Adjustable Swing Arm</t>
  </si>
  <si>
    <t>5/11/2024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</si>
  <si>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</si>
  <si>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</si>
  <si>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</si>
  <si>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</si>
  <si>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</si>
  <si>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</si>
  <si>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</si>
  <si>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</si>
  <si>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AMAZONDS,AMERSIGNDS,CSNSTORES,HOUZZ,KOHLDSN,OLLIIX,OVERSTOCK01,TGTDVS,ZOLA</t>
  </si>
  <si>
    <t>8/16/2016</t>
  </si>
  <si>
    <t>12/14/2016</t>
  </si>
  <si>
    <t>8/15/2016</t>
  </si>
  <si>
    <t>6/2/2017</t>
  </si>
  <si>
    <t>11/3/2016</t>
  </si>
  <si>
    <t>6/27/2017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</si>
  <si>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</si>
  <si>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</si>
  <si>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</si>
  <si>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</si>
  <si>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</si>
  <si>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</si>
  <si>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</si>
  <si>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</si>
  <si>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</si>
  <si>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</si>
  <si>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</si>
  <si>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</si>
  <si>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II153-0146</t>
  </si>
  <si>
    <t>Grace Ivy</t>
  </si>
  <si>
    <t>Textured Dot Table Lamp</t>
  </si>
  <si>
    <t>6/9/2023</t>
  </si>
  <si>
    <t>7/14/2024</t>
  </si>
  <si>
    <t>CSNSTORES,JCPENNEY01,KOHLDSN,MACY02,OLLIIX,OVERSTOCK01,ROOMECOM,TGTDVS</t>
  </si>
  <si>
    <t>6/23/2023</t>
  </si>
  <si>
    <t>3/22/2024</t>
  </si>
  <si>
    <t>8/8/2023</t>
  </si>
  <si>
    <t>7/27/2023</t>
  </si>
  <si>
    <t>II153-0148</t>
  </si>
  <si>
    <t>Bryson</t>
  </si>
  <si>
    <t>Dome-Shaped 2-Light Metal Table Lamp</t>
  </si>
  <si>
    <t>6/2/2024</t>
  </si>
  <si>
    <t>AMAZON,CSNSTORES,JCPENNEY01,KOHLDSN,OLLIIX,OVERSTOCK01,TGTDVS,ZOLA</t>
  </si>
  <si>
    <t>8/3/2023</t>
  </si>
  <si>
    <t>3/27/2024</t>
  </si>
  <si>
    <t>9/7/2023</t>
  </si>
  <si>
    <t>4/17/2024</t>
  </si>
  <si>
    <t>9/24/2023</t>
  </si>
  <si>
    <t>10/9/2023</t>
  </si>
  <si>
    <t>12/13/2023</t>
  </si>
  <si>
    <t>10/25/2023</t>
  </si>
  <si>
    <t>II153-0023</t>
  </si>
  <si>
    <t>Contour</t>
  </si>
  <si>
    <t>Ceramic Table Lamp</t>
  </si>
  <si>
    <t>PF002798</t>
  </si>
  <si>
    <t>AMAZONDS,AMERSIGNDS,CSNSTORES,DESINC,OLLIIX,ROOMECOM,TGTDVS,ZOLA</t>
  </si>
  <si>
    <t>9/26/2016</t>
  </si>
  <si>
    <t>10/11/2016</t>
  </si>
  <si>
    <t>4/17/2019</t>
  </si>
  <si>
    <t>10/13/2016</t>
  </si>
  <si>
    <t>8/31/2016</t>
  </si>
  <si>
    <t>9/29/2016</t>
  </si>
  <si>
    <t>5/1/2018</t>
  </si>
  <si>
    <t>10/31/2016</t>
  </si>
  <si>
    <t>12/29/2016</t>
  </si>
  <si>
    <t>1/20/2021</t>
  </si>
  <si>
    <t>5/2/2022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</si>
  <si>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</si>
  <si>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</si>
  <si>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</si>
  <si>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</si>
  <si>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</si>
  <si>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</si>
  <si>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</si>
  <si>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II153-0129</t>
  </si>
  <si>
    <t>Tristan</t>
  </si>
  <si>
    <t>Triangular Ceramic and Wood Table Lamp</t>
  </si>
  <si>
    <t>White Base/Cream Shade</t>
  </si>
  <si>
    <t>AMERSIGNDS,CSNSTORES,DESINC,KIRKLANDDS,KOHLDSN,OLLIIX,TGTDVS</t>
  </si>
  <si>
    <t>3/24/2022</t>
  </si>
  <si>
    <t>4/5/2022</t>
  </si>
  <si>
    <t>3/21/2022</t>
  </si>
  <si>
    <t>6/8/2022</t>
  </si>
  <si>
    <t>4/21/2022</t>
  </si>
  <si>
    <t>6/13/2022</t>
  </si>
  <si>
    <t>11/20/2023</t>
  </si>
  <si>
    <t>II153-0108</t>
  </si>
  <si>
    <t>Anzio</t>
  </si>
  <si>
    <t>Cream</t>
  </si>
  <si>
    <t>12/23/2021</t>
  </si>
  <si>
    <t>CSNSTORES,JCPENNEY01,KOHLDSN,MACY02,OLLIIX,OVERSTOCK01</t>
  </si>
  <si>
    <t>1/18/2022</t>
  </si>
  <si>
    <t>1/14/2022</t>
  </si>
  <si>
    <t>1/5/2022</t>
  </si>
  <si>
    <t>6/29/2022</t>
  </si>
  <si>
    <t>12/27/2021</t>
  </si>
  <si>
    <t>4/20/2022</t>
  </si>
  <si>
    <t>12/31/2021</t>
  </si>
  <si>
    <t>II153-0147</t>
  </si>
  <si>
    <t>Bromley</t>
  </si>
  <si>
    <t>Two Tone Pull-chain Table Lamp</t>
  </si>
  <si>
    <t>CSNSTORES,OLLIIX,OVERSTOCK01,TGTDVS,ZOLA</t>
  </si>
  <si>
    <t>8/28/2023</t>
  </si>
  <si>
    <t>11/6/2023</t>
  </si>
  <si>
    <t>MPS153-0086</t>
  </si>
  <si>
    <t>Holloway</t>
  </si>
  <si>
    <t>Marble Base Table Lamp</t>
  </si>
  <si>
    <t>11/14/2017</t>
  </si>
  <si>
    <t>CSNSTORES,KOHLDSN,OLLIIX,OVERSTOCK01,ROOMECOM</t>
  </si>
  <si>
    <t>Dropped</t>
  </si>
  <si>
    <t>7/24/2017</t>
  </si>
  <si>
    <t>11/16/2017</t>
  </si>
  <si>
    <t>12/13/2017</t>
  </si>
  <si>
    <t>3/11/2018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</si>
  <si>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</si>
  <si>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</si>
  <si>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</si>
  <si>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</si>
  <si>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</si>
  <si>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</si>
  <si>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</si>
  <si>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</si>
  <si>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9/8/2020</t>
  </si>
  <si>
    <t>II153-0106</t>
  </si>
  <si>
    <t>Jayda</t>
  </si>
  <si>
    <t>Geometric Ceramic Table Lamp</t>
  </si>
  <si>
    <t>JCPENNEY01,KOHLDSN,OLLIIX,ROOMECOM,TGTDVS</t>
  </si>
  <si>
    <t>1/7/2022</t>
  </si>
  <si>
    <t>2/10/2022</t>
  </si>
  <si>
    <t>9/12/2022</t>
  </si>
  <si>
    <t>6/24/2023</t>
  </si>
  <si>
    <t>3/8/2024</t>
  </si>
  <si>
    <t>10/3/2023</t>
  </si>
  <si>
    <t>II153-0113</t>
  </si>
  <si>
    <t>Agape</t>
  </si>
  <si>
    <t>Boho Ceramic Table Lamp</t>
  </si>
  <si>
    <t>12/22/2021</t>
  </si>
  <si>
    <t>CSNSTORES,JCPENNEY01,MACY02,OLLIIX,OVERSTOCK01,ROOMECOM</t>
  </si>
  <si>
    <t>12/12/2023</t>
  </si>
  <si>
    <t>12/29/2021</t>
  </si>
  <si>
    <t>II153-0127</t>
  </si>
  <si>
    <t>Bower</t>
  </si>
  <si>
    <t>2-Light Metal Table Lamp with Chimney Shades</t>
  </si>
  <si>
    <t>AMERSIGNDS,CSNSTORES,KOHLDSN,OLLIIX,OVERSTOCK01,TGTDVS</t>
  </si>
  <si>
    <t>3/30/2022</t>
  </si>
  <si>
    <t>4/12/2022</t>
  </si>
  <si>
    <t>4/7/2022</t>
  </si>
  <si>
    <t>5/10/2022</t>
  </si>
  <si>
    <t>8/11/2022</t>
  </si>
  <si>
    <t>8/1/2022</t>
  </si>
  <si>
    <t>4/6/2023</t>
  </si>
  <si>
    <t>6/7/2023</t>
  </si>
  <si>
    <t>9/9/2022</t>
  </si>
  <si>
    <t>11/8/2022</t>
  </si>
  <si>
    <t>4/14/2023</t>
  </si>
  <si>
    <t>7/11/2022</t>
  </si>
  <si>
    <t>4/17/2022</t>
  </si>
  <si>
    <t>II153-0126</t>
  </si>
  <si>
    <t>Kittery</t>
  </si>
  <si>
    <t>Metal Table Lamp with Glass Drum Shade</t>
  </si>
  <si>
    <t>Black Base/Frosted Shade</t>
  </si>
  <si>
    <t>Industrial</t>
  </si>
  <si>
    <t>CSNSTORES,HOUZZ,OLLIIX</t>
  </si>
  <si>
    <t>1/18/2023</t>
  </si>
  <si>
    <t>II153-0144</t>
  </si>
  <si>
    <t>Nelia</t>
  </si>
  <si>
    <t>Frosted Glass Globe Resin Table Lamp</t>
  </si>
  <si>
    <t>AMERSIGNDS,CSNSTORES,KIRKLANDDS,KOHLDSN,OLLIIX,ROOMECOM,TGTDVS,ZOLA</t>
  </si>
  <si>
    <t>2/23/2023</t>
  </si>
  <si>
    <t>2/28/2024</t>
  </si>
  <si>
    <t>3/9/2023</t>
  </si>
  <si>
    <t>9/27/2023</t>
  </si>
  <si>
    <t>4/5/2024</t>
  </si>
  <si>
    <t>5/30/2023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</si>
  <si>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</si>
  <si>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</si>
  <si>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</si>
  <si>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</si>
  <si>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</si>
  <si>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</si>
  <si>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</si>
  <si>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8/16/2022</t>
  </si>
  <si>
    <t>5DS153-0050</t>
  </si>
  <si>
    <t>Lumivive</t>
  </si>
  <si>
    <t>17" Mercury Glass Table Lamp</t>
  </si>
  <si>
    <t>1/24/2024</t>
  </si>
  <si>
    <t>AMERSIGNDS,CSNSTORES,OLLIIX,OVERSTOCK01,ZOLA</t>
  </si>
  <si>
    <t>Pending</t>
  </si>
  <si>
    <t>1/23/2024</t>
  </si>
  <si>
    <t>II153-0152</t>
  </si>
  <si>
    <t>Laguna</t>
  </si>
  <si>
    <t>Rattan Weave Shade Table Lamp</t>
  </si>
  <si>
    <t>Gold/Natural</t>
  </si>
  <si>
    <t>OLLIIX,OVERSTOCK01,ZOLA</t>
  </si>
  <si>
    <t>II153-0150</t>
  </si>
  <si>
    <t>Flinn</t>
  </si>
  <si>
    <t>23" Resin Table Lamp with Faux Wood Texture</t>
  </si>
  <si>
    <t>Natural Whitewash</t>
  </si>
  <si>
    <t>OLLIIX,OVERSTOCK01</t>
  </si>
  <si>
    <t>4/8/2024</t>
  </si>
  <si>
    <t>1/1/2024</t>
  </si>
  <si>
    <t>5/20/2024</t>
  </si>
  <si>
    <t>II153-0007</t>
  </si>
  <si>
    <t>Venice</t>
  </si>
  <si>
    <t>Arched Metal Table Lamp with Glass Globe Bulb</t>
  </si>
  <si>
    <t>PF002783</t>
  </si>
  <si>
    <t>3/22/2017</t>
  </si>
  <si>
    <t>7/15/2019</t>
  </si>
  <si>
    <t>8/9/2016</t>
  </si>
  <si>
    <t>8/29/2016</t>
  </si>
  <si>
    <t>9/20/2018</t>
  </si>
  <si>
    <t>2/21/2017</t>
  </si>
  <si>
    <t>1/17/2020</t>
  </si>
  <si>
    <t>3/21/2017</t>
  </si>
  <si>
    <t>3/12/2020</t>
  </si>
  <si>
    <t>11/15/2016</t>
  </si>
  <si>
    <t>4/23/2024</t>
  </si>
  <si>
    <t>9/8/2016</t>
  </si>
  <si>
    <t>11/13/2017</t>
  </si>
  <si>
    <t>II153-0112</t>
  </si>
  <si>
    <t>Kenlyn</t>
  </si>
  <si>
    <t>CSNSTORES,KOHLDSN</t>
  </si>
  <si>
    <t>2/1/2022</t>
  </si>
  <si>
    <t>1/12/2022</t>
  </si>
  <si>
    <t>12/1/2022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</si>
  <si>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</si>
  <si>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</si>
  <si>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</si>
  <si>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</si>
  <si>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</si>
  <si>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</si>
  <si>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</si>
  <si>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</si>
  <si>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</si>
  <si>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</si>
  <si>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</si>
  <si>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</si>
  <si>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</si>
  <si>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</si>
  <si>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</si>
  <si>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6/5/2024</t>
  </si>
  <si>
    <t>II153-0160</t>
  </si>
  <si>
    <t>Trilluxe</t>
  </si>
  <si>
    <t>6/13/2024</t>
  </si>
  <si>
    <t>II153-0162</t>
  </si>
  <si>
    <t>Veluna</t>
  </si>
  <si>
    <t>Textured Ceramic Table Lamp with Fluted Fabric Shade</t>
  </si>
  <si>
    <t>6/7/2024</t>
  </si>
  <si>
    <t>II153-0155</t>
  </si>
  <si>
    <t>ZenGlossy</t>
  </si>
  <si>
    <t>Asymmetrical Ceramic Table Lamp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</si>
  <si>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</si>
  <si>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</si>
  <si>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</si>
  <si>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</si>
  <si>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</si>
  <si>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</si>
  <si>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</si>
  <si>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</si>
  <si>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</si>
  <si>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</si>
  <si>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</si>
  <si>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</si>
  <si>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</si>
  <si>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</si>
  <si>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</si>
  <si>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</si>
  <si>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</si>
  <si>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</si>
  <si>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</si>
  <si>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</si>
  <si>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</si>
  <si>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</si>
  <si>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</si>
  <si>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</si>
  <si>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</si>
  <si>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</si>
  <si>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</si>
  <si>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</si>
  <si>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</si>
  <si>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</si>
  <si>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</si>
  <si>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</si>
  <si>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</si>
  <si>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</si>
  <si>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</si>
  <si>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CSNSTORES,LAMPDS,OLLIIX,OVERSTOCK01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</si>
  <si>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</si>
  <si>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</si>
  <si>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</si>
  <si>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</si>
  <si>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</si>
  <si>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</si>
  <si>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</si>
  <si>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</si>
  <si>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</si>
  <si>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</si>
  <si>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10/22/2018</t>
  </si>
  <si>
    <t>4/14/2021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</si>
  <si>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</si>
  <si>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</si>
  <si>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</si>
  <si>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</si>
  <si>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</si>
  <si>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</si>
  <si>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</si>
  <si>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</si>
  <si>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</si>
  <si>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</t>
  </si>
  <si>
    <t>1/12/2017</t>
  </si>
  <si>
    <t>2/28/2018</t>
  </si>
  <si>
    <t>8/28/2016</t>
  </si>
  <si>
    <t>9/15/2016</t>
  </si>
  <si>
    <t>11/29/2018</t>
  </si>
  <si>
    <t>1/23/2017</t>
  </si>
  <si>
    <t>4/9/2020</t>
  </si>
  <si>
    <t>4/4/2017</t>
  </si>
  <si>
    <t>10/11/2022</t>
  </si>
  <si>
    <t>8/22/2019</t>
  </si>
  <si>
    <t>5/17/2019</t>
  </si>
  <si>
    <t>3/1/2017</t>
  </si>
  <si>
    <t>2/6/2017</t>
  </si>
  <si>
    <t>II150-0011</t>
  </si>
  <si>
    <t>Cyrus</t>
  </si>
  <si>
    <t>6-Globe Light Architectural Metal Chandelier</t>
  </si>
  <si>
    <t>PF002787</t>
  </si>
  <si>
    <t>CSNSTORES,HOUZZ,OLLIIX,OVERSTOCK01,ZOLA</t>
  </si>
  <si>
    <t>9/30/2016</t>
  </si>
  <si>
    <t>12/15/2017</t>
  </si>
  <si>
    <t>9/1/2016</t>
  </si>
  <si>
    <t>9/6/2016</t>
  </si>
  <si>
    <t>5/7/2018</t>
  </si>
  <si>
    <t>2/17/2017</t>
  </si>
  <si>
    <t>5/16/2017</t>
  </si>
  <si>
    <t>1/13/2021</t>
  </si>
  <si>
    <t>11/12/2018</t>
  </si>
  <si>
    <t>10/3/2016</t>
  </si>
  <si>
    <t>9/16/2016</t>
  </si>
  <si>
    <t>10/15/2016</t>
  </si>
  <si>
    <t>II150-0010</t>
  </si>
  <si>
    <t>PF002786</t>
  </si>
  <si>
    <t>11/1/2016</t>
  </si>
  <si>
    <t>8/11/2016</t>
  </si>
  <si>
    <t>8/14/2018</t>
  </si>
  <si>
    <t>3/8/2017</t>
  </si>
  <si>
    <t>2/25/2019</t>
  </si>
  <si>
    <t>2/24/2017</t>
  </si>
  <si>
    <t>2/17/2021</t>
  </si>
  <si>
    <t>7/11/2019</t>
  </si>
  <si>
    <t>11/10/2016</t>
  </si>
  <si>
    <t>10/24/2016</t>
  </si>
  <si>
    <t>8/15/2022</t>
  </si>
  <si>
    <t>II151-0133</t>
  </si>
  <si>
    <t>Aurelia</t>
  </si>
  <si>
    <t>5-Light Chandelier with Frosted Glass Globe Bulbs</t>
  </si>
  <si>
    <t>5-Light</t>
  </si>
  <si>
    <t>Farm House|Transitional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</si>
  <si>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</si>
  <si>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</si>
  <si>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</si>
  <si>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</si>
  <si>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</si>
  <si>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</si>
  <si>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</si>
  <si>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AMAZON,TGTDVS</t>
  </si>
  <si>
    <t>2/19/2024</t>
  </si>
  <si>
    <t>7/14/2023</t>
  </si>
  <si>
    <t>2/28/2023</t>
  </si>
  <si>
    <t>11/22/2023</t>
  </si>
  <si>
    <t>II150-0122</t>
  </si>
  <si>
    <t>Helena</t>
  </si>
  <si>
    <t>6-Light Frosted Glass Globe Linear Chandelier</t>
  </si>
  <si>
    <t>CSNSTORES,JCPENNEY01,OLLIIX,OVERSTOCK01</t>
  </si>
  <si>
    <t>4/8/2022</t>
  </si>
  <si>
    <t>9/5/2022</t>
  </si>
  <si>
    <t>7/14/2022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</si>
  <si>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</si>
  <si>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</si>
  <si>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</si>
  <si>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</si>
  <si>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</si>
  <si>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</si>
  <si>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</si>
  <si>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CSNSTORES,KIRKLANDDS,KOHLDSN,OLLIIX,ZOLA</t>
  </si>
  <si>
    <t>5/24/2022</t>
  </si>
  <si>
    <t>10/19/2022</t>
  </si>
  <si>
    <t>5/14/2022</t>
  </si>
  <si>
    <t>1/12/2023</t>
  </si>
  <si>
    <t>II150-0116</t>
  </si>
  <si>
    <t>Trenton</t>
  </si>
  <si>
    <t>6-Light Chandelier with Cylinder Glass Shades</t>
  </si>
  <si>
    <t>KIRKLANDDS,OLLIIX,OVERSTOCK01,TGTDVS,ZOLA</t>
  </si>
  <si>
    <t>7/6/2022</t>
  </si>
  <si>
    <t>7/5/2022</t>
  </si>
  <si>
    <t>12/3/2022</t>
  </si>
  <si>
    <t>9/20/2022</t>
  </si>
  <si>
    <t>II150-0118</t>
  </si>
  <si>
    <t>Ezra</t>
  </si>
  <si>
    <t>5-Light Metal Chandelier</t>
  </si>
  <si>
    <t>AMAZONDS,CSNSTORES,KOHLDSN,OLLIIX</t>
  </si>
  <si>
    <t>3/7/2023</t>
  </si>
  <si>
    <t>5/8/2023</t>
  </si>
  <si>
    <t>11/2/2022</t>
  </si>
  <si>
    <t>3/5/2023</t>
  </si>
  <si>
    <t>II150-0119</t>
  </si>
  <si>
    <t>Milo</t>
  </si>
  <si>
    <t>AMAZONDS,JCPENNEY01,OVERSTOCK01,TGTDVS</t>
  </si>
  <si>
    <t>9/16/2022</t>
  </si>
  <si>
    <t>10/26/2023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</si>
  <si>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</si>
  <si>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</si>
  <si>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</si>
  <si>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</si>
  <si>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</si>
  <si>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</si>
  <si>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II150-0153</t>
  </si>
  <si>
    <t>Calista</t>
  </si>
  <si>
    <t>8-Light Metal Chandelier with Globe Bulbs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</si>
  <si>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</si>
  <si>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</si>
  <si>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</si>
  <si>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</si>
  <si>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</si>
  <si>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</si>
  <si>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</si>
  <si>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</si>
  <si>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II150-0131</t>
  </si>
  <si>
    <t>Gardham</t>
  </si>
  <si>
    <t>8-Light Sputnik Sphere Chandelier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</si>
  <si>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</si>
  <si>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</si>
  <si>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</si>
  <si>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</si>
  <si>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</si>
  <si>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</si>
  <si>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</si>
  <si>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II150-0130</t>
  </si>
  <si>
    <t>Abbott</t>
  </si>
  <si>
    <t>4-Light Metal Shade Chandelier</t>
  </si>
  <si>
    <t>II155-0145</t>
  </si>
  <si>
    <t>Rattan Weave Shade Wall Sconce</t>
  </si>
  <si>
    <t>CSNSTORES,JCPENNEY01,KOHLDSN,OLLIIX,OVERSTOCK01,TGTDVS,ZOLA</t>
  </si>
  <si>
    <t>6/22/2023</t>
  </si>
  <si>
    <t>7/17/2023</t>
  </si>
  <si>
    <t>6/18/2023</t>
  </si>
  <si>
    <t>3/3/2024</t>
  </si>
  <si>
    <t>12/7/2023</t>
  </si>
  <si>
    <t>12/8/2023</t>
  </si>
  <si>
    <t>MPS154-0087</t>
  </si>
  <si>
    <t>3-Globe Light Floor Lamp with Marble Base</t>
  </si>
  <si>
    <t>AMERSIGNDS,CSNSTORES,KOHLDSN,NRTPORT,OLLIIX,OVERSTOCK01,ROOMECOM,TGTDVS</t>
  </si>
  <si>
    <t>12/14/2017</t>
  </si>
  <si>
    <t>12/12/2017</t>
  </si>
  <si>
    <t>11/30/2017</t>
  </si>
  <si>
    <t>6/19/2020</t>
  </si>
  <si>
    <t>3/13/2019</t>
  </si>
  <si>
    <t>4/11/2019</t>
  </si>
  <si>
    <t>11/21/2018</t>
  </si>
  <si>
    <t>11/20/2018</t>
  </si>
  <si>
    <t>10/16/2018</t>
  </si>
  <si>
    <t>4/19/2024</t>
  </si>
  <si>
    <t>3/12/2018</t>
  </si>
  <si>
    <t>2/3/2019</t>
  </si>
  <si>
    <t>8/13/2021</t>
  </si>
  <si>
    <t>6/16/2020</t>
  </si>
  <si>
    <t>FPF21-0367</t>
  </si>
  <si>
    <t>Pacific</t>
  </si>
  <si>
    <t>Metal Tripod Floor Lamp with Glass Shade</t>
  </si>
  <si>
    <t>PF002773</t>
  </si>
  <si>
    <t>AMAZONDS,AMERSIGNDS,CSNSTORES,JCPENNEY01,OVERSTOCK01,TGTDVS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</si>
  <si>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</si>
  <si>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</si>
  <si>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</si>
  <si>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</si>
  <si>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</si>
  <si>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</si>
  <si>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</si>
  <si>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1/6/2017</t>
  </si>
  <si>
    <t>7/8/2022</t>
  </si>
  <si>
    <t>8/1/2016</t>
  </si>
  <si>
    <t>2/19/2016</t>
  </si>
  <si>
    <t>4/4/2016</t>
  </si>
  <si>
    <t>5/21/2021</t>
  </si>
  <si>
    <t>II154-0091</t>
  </si>
  <si>
    <t>AMERSIGNDS,CSNSTORES,KIRKLANDDS,KOHLDSN,ROOMECOM,TGTDVS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</si>
  <si>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</si>
  <si>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</si>
  <si>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</si>
  <si>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</si>
  <si>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</si>
  <si>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</si>
  <si>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</si>
  <si>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</si>
  <si>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</si>
  <si>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</si>
  <si>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12/16/2023</t>
  </si>
  <si>
    <t>11/26/2018</t>
  </si>
  <si>
    <t>II154-0117</t>
  </si>
  <si>
    <t>Keller</t>
  </si>
  <si>
    <t>Adjustable Arched Floor Lamp with Drum Shade</t>
  </si>
  <si>
    <t>Oil Rubbed Bronze/Cream</t>
  </si>
  <si>
    <t>CSNSTORES,KIRKLANDDS,OLLIIX,OVERSTOCK01,ZOLA</t>
  </si>
  <si>
    <t>11/30/2022</t>
  </si>
  <si>
    <t>12/18/2022</t>
  </si>
  <si>
    <t>II154-0124</t>
  </si>
  <si>
    <t>Bristol</t>
  </si>
  <si>
    <t>Arched Metal Floor Lamp with Frosted Glass Shade</t>
  </si>
  <si>
    <t>Matte Black Base/Frosted Shade</t>
  </si>
  <si>
    <t>OLLIIX,OVERSTOCK01,TGTDVS</t>
  </si>
  <si>
    <t>6/20/2023</t>
  </si>
  <si>
    <t>II154-0123</t>
  </si>
  <si>
    <t>Beacon</t>
  </si>
  <si>
    <t>Arched Metal Floor Lamp with Chimney Shade</t>
  </si>
  <si>
    <t>11/11/2022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</si>
  <si>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</si>
  <si>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</si>
  <si>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</si>
  <si>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</si>
  <si>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</si>
  <si>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</si>
  <si>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</si>
  <si>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</si>
  <si>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</si>
  <si>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</si>
  <si>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</si>
  <si>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</si>
  <si>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</si>
  <si>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</si>
  <si>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</si>
  <si>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</si>
  <si>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</si>
  <si>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</si>
  <si>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</si>
  <si>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</si>
  <si>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</si>
  <si>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</si>
  <si>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</si>
  <si>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</si>
  <si>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</si>
  <si>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</si>
  <si>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</si>
  <si>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</si>
  <si>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</si>
  <si>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</si>
  <si>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</si>
  <si>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</si>
  <si>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</si>
  <si>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</si>
  <si>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</si>
  <si>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CSNSTORES,KOHLDSN,OLLIIX,OVERSTOCK01,ROOMECOM,TGTDVS</t>
  </si>
  <si>
    <t>2/20/2023</t>
  </si>
  <si>
    <t>II151-0137</t>
  </si>
  <si>
    <t>Asher</t>
  </si>
  <si>
    <t>Bell Shaped Rope Pendant</t>
  </si>
  <si>
    <t>AMAZON,AMAZONDS,CSNSTORES,TGTDVS,ZOLA</t>
  </si>
  <si>
    <t>10/1/2023</t>
  </si>
  <si>
    <t>II151-0138</t>
  </si>
  <si>
    <t>Wren</t>
  </si>
  <si>
    <t>Bell Shaped Bamboo Pendant</t>
  </si>
  <si>
    <t>5/1/2023</t>
  </si>
  <si>
    <t>12/15/2023</t>
  </si>
  <si>
    <t>7/28/2023</t>
  </si>
  <si>
    <t>II151-0136</t>
  </si>
  <si>
    <t>Aria</t>
  </si>
  <si>
    <t>Geometric Bamboo Pendant</t>
  </si>
  <si>
    <t>HOUZZ,OLLIIX,ROOMECOM</t>
  </si>
  <si>
    <t>4/3/2024</t>
  </si>
  <si>
    <t>5/11/2023</t>
  </si>
  <si>
    <t>II151-0141</t>
  </si>
  <si>
    <t>Ramsey</t>
  </si>
  <si>
    <t>Natural Woven Rope Pendant</t>
  </si>
  <si>
    <t>Matte Black/Natural</t>
  </si>
  <si>
    <t>3/6/2023</t>
  </si>
  <si>
    <t>3/8/2023</t>
  </si>
  <si>
    <t>2/21/2023</t>
  </si>
  <si>
    <t>II151-0120</t>
  </si>
  <si>
    <t>saben</t>
  </si>
  <si>
    <t>2-Tier Layered Shade Pendant</t>
  </si>
  <si>
    <t>AMAZONDS,OLLIIX</t>
  </si>
  <si>
    <t>4/27/2023</t>
  </si>
  <si>
    <t>4/1/2022</t>
  </si>
  <si>
    <t>II151-0139</t>
  </si>
  <si>
    <t>Orion</t>
  </si>
  <si>
    <t>Natural Rope and Metal Mesh Cylinder Pendant</t>
  </si>
  <si>
    <t>Natural/Black</t>
  </si>
  <si>
    <t>3/29/2023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</si>
  <si>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</si>
  <si>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</si>
  <si>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</si>
  <si>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</si>
  <si>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</si>
  <si>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</si>
  <si>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</si>
  <si>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</si>
  <si>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</si>
  <si>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</si>
  <si>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</si>
  <si>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</si>
  <si>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</si>
  <si>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</si>
  <si>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</si>
  <si>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</si>
  <si>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</si>
  <si>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</si>
  <si>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II151-0135</t>
  </si>
  <si>
    <t>Astrid</t>
  </si>
  <si>
    <t>Bowl Shaped Bamboo Pendant</t>
  </si>
  <si>
    <t>4/9/2023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</si>
  <si>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</si>
  <si>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</si>
  <si>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</si>
  <si>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</si>
  <si>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</si>
  <si>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</si>
  <si>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</si>
  <si>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</si>
  <si>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</si>
  <si>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</si>
  <si>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</si>
  <si>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</si>
  <si>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</si>
  <si>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</si>
  <si>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</si>
  <si>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</si>
  <si>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AMERSIGNDS,CSNSTORES,HOUZZ,JCPENNEY01,KIRKLANDDS,KOHLDSN,MACY02,NRTPORT,OLLIIX,OVERSCONSIGN,OVERSTOCK01,ROOMECOM,TGTDVS</t>
  </si>
  <si>
    <t>1/23/2018</t>
  </si>
  <si>
    <t>4/19/2018</t>
  </si>
  <si>
    <t>5/9/2018</t>
  </si>
  <si>
    <t>5/22/2018</t>
  </si>
  <si>
    <t>8/29/2018</t>
  </si>
  <si>
    <t>1/21/2021</t>
  </si>
  <si>
    <t>11/7/2019</t>
  </si>
  <si>
    <t>10/4/2019</t>
  </si>
  <si>
    <t>6/1/2018</t>
  </si>
  <si>
    <t>8/14/2019</t>
  </si>
  <si>
    <t>7/31/2018</t>
  </si>
  <si>
    <t>2/16/2019</t>
  </si>
  <si>
    <t>5DS153-0018</t>
  </si>
  <si>
    <t>AMERSIGNDS,CSNSTORES,JCPENNEY01,KIRKLANDDS,KOHLDSN,OLLIIX,OVERSTOCK01,ROOMECOM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</si>
  <si>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</si>
  <si>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</si>
  <si>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</si>
  <si>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</si>
  <si>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</si>
  <si>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</si>
  <si>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</si>
  <si>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</si>
  <si>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</si>
  <si>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</si>
  <si>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</si>
  <si>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AMERSIGNDS,CSNSTORES,JCPENNEY01,KIRKLANDDS,OLLIIX,OVERSTOCK01,ROOMECOM</t>
  </si>
  <si>
    <t>10/24/2018</t>
  </si>
  <si>
    <t>9/23/2018</t>
  </si>
  <si>
    <t>9/3/2019</t>
  </si>
  <si>
    <t>1/14/2020</t>
  </si>
  <si>
    <t>2/10/2019</t>
  </si>
  <si>
    <t>1/26/2021</t>
  </si>
  <si>
    <t>2/20/2024</t>
  </si>
  <si>
    <t>1/27/2020</t>
  </si>
  <si>
    <t>4/4/2022</t>
  </si>
  <si>
    <t>6/1/2020</t>
  </si>
  <si>
    <t>7/22/2020</t>
  </si>
  <si>
    <t>5DS153-0020</t>
  </si>
  <si>
    <t>Pink</t>
  </si>
  <si>
    <t>CSNSTORES,JCPENNEY01,KOHLDSN,OVERSTOCK01,ROOMECOM</t>
  </si>
  <si>
    <t>2/15/2019</t>
  </si>
  <si>
    <t>6/3/2019</t>
  </si>
  <si>
    <t>3/5/2019</t>
  </si>
  <si>
    <t>3/12/2019</t>
  </si>
  <si>
    <t>3/24/2024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</si>
  <si>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</si>
  <si>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</si>
  <si>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</si>
  <si>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</si>
  <si>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</si>
  <si>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</si>
  <si>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</si>
  <si>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</si>
  <si>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</si>
  <si>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</si>
  <si>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AMAZON,CSNSTORES,HOUZZ,JCPENNEY01,KOHLDSN,OLLIIX,OVERSTOCK01,TGTDVS</t>
  </si>
  <si>
    <t>3/23/2023</t>
  </si>
  <si>
    <t>2/22/2024</t>
  </si>
  <si>
    <t>4/13/2023</t>
  </si>
  <si>
    <t>5DS153-0031</t>
  </si>
  <si>
    <t>Cortina</t>
  </si>
  <si>
    <t>Ombre Glass Table Lamp, Set of 2</t>
  </si>
  <si>
    <t>AMAZON,AMAZONDS,AMERSIGNDS,CSNSTORES,HOUZZ,JCPENNEY01,KIRKLANDDS,KOHLDSN,OLLIIX,OVERSTOCK01,ROOMECOM,TGTDVS</t>
  </si>
  <si>
    <t>12/21/2018</t>
  </si>
  <si>
    <t>1/21/2019</t>
  </si>
  <si>
    <t>5/17/2024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</si>
  <si>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</si>
  <si>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</si>
  <si>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</si>
  <si>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</si>
  <si>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</si>
  <si>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</si>
  <si>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</si>
  <si>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</si>
  <si>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</si>
  <si>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</si>
  <si>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</si>
  <si>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</si>
  <si>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</si>
  <si>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</si>
  <si>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</si>
  <si>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</si>
  <si>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</si>
  <si>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</si>
  <si>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</si>
  <si>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</si>
  <si>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</si>
  <si>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</si>
  <si>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</si>
  <si>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</si>
  <si>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AMAZON,AMERSIGNDS,CSNSTORES,JCPENNEY01,KIRKLANDDS,KOHLDSN,MACY02,OLLIIX,OVERSTOCK01,TGTDVS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</si>
  <si>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</si>
  <si>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</si>
  <si>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</si>
  <si>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</si>
  <si>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</si>
  <si>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</si>
  <si>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</si>
  <si>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</si>
  <si>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</si>
  <si>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</si>
  <si>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</si>
  <si>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</si>
  <si>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</si>
  <si>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</si>
  <si>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</si>
  <si>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6/15/2018</t>
  </si>
  <si>
    <t>12/16/2019</t>
  </si>
  <si>
    <t>12/3/2018</t>
  </si>
  <si>
    <t>2/27/2019</t>
  </si>
  <si>
    <t>5DS153-0021</t>
  </si>
  <si>
    <t>Harmony</t>
  </si>
  <si>
    <t>Angular Glass Table Lamp, Set of 2</t>
  </si>
  <si>
    <t>10/17/2018</t>
  </si>
  <si>
    <t>AMERSIGNDS,CSNSTORES,KIRKLANDDS,KOHLDSN,OLLIIX,OVERSTOCK01,ROOMECOM,TGTDVS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</si>
  <si>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</si>
  <si>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</si>
  <si>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</si>
  <si>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</si>
  <si>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</si>
  <si>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</si>
  <si>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</si>
  <si>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</si>
  <si>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</si>
  <si>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</si>
  <si>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</si>
  <si>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</si>
  <si>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</si>
  <si>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</si>
  <si>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</si>
  <si>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</si>
  <si>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</si>
  <si>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</si>
  <si>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</si>
  <si>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</si>
  <si>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</si>
  <si>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</si>
  <si>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</si>
  <si>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</si>
  <si>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</si>
  <si>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5DS153-0039</t>
  </si>
  <si>
    <t>Macey</t>
  </si>
  <si>
    <t>Yellow</t>
  </si>
  <si>
    <t>CSNSTORES,JCPENNEY01,OLLIIX,OVERSTOCK01,TGTDVS</t>
  </si>
  <si>
    <t>2/2/2022</t>
  </si>
  <si>
    <t>10/30/2022</t>
  </si>
  <si>
    <t>2/13/2024</t>
  </si>
  <si>
    <t>7/19/2023</t>
  </si>
  <si>
    <t>7/26/2023</t>
  </si>
  <si>
    <t>5DS153-0029</t>
  </si>
  <si>
    <t>Driggs</t>
  </si>
  <si>
    <t>Ceramic Textured Table Lamp</t>
  </si>
  <si>
    <t>Ivory/Grey</t>
  </si>
  <si>
    <t>AMERSIGNDS,CSNSTORES,JCPENNEY01,KIRKLANDDS,KOHLDSN,OLLIIX,ROOMECOM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</si>
  <si>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</si>
  <si>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</si>
  <si>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</si>
  <si>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</si>
  <si>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</si>
  <si>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</si>
  <si>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</si>
  <si>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1/15/2019</t>
  </si>
  <si>
    <t>1/11/2021</t>
  </si>
  <si>
    <t>1/9/2020</t>
  </si>
  <si>
    <t>12/13/2018</t>
  </si>
  <si>
    <t>7/4/2019</t>
  </si>
  <si>
    <t>1/25/2019</t>
  </si>
  <si>
    <t>5DS153-0008</t>
  </si>
  <si>
    <t>Covey</t>
  </si>
  <si>
    <t>AMERSIGNDS,CSNSTORES,JCPENNEY01,NRTPORT,OLLIIX,OVERSTOCK01,ROOMECOM</t>
  </si>
  <si>
    <t>9/10/2018</t>
  </si>
  <si>
    <t>5/23/2019</t>
  </si>
  <si>
    <t>6/27/2018</t>
  </si>
  <si>
    <t>7/9/2018</t>
  </si>
  <si>
    <t>6/13/2018</t>
  </si>
  <si>
    <t>8/21/2018</t>
  </si>
  <si>
    <t>6/3/2020</t>
  </si>
  <si>
    <t>5DS153-0023</t>
  </si>
  <si>
    <t>Ranier</t>
  </si>
  <si>
    <t>Iridescent Glass Table Lamp</t>
  </si>
  <si>
    <t>Iridescent</t>
  </si>
  <si>
    <t>11/8/2018</t>
  </si>
  <si>
    <t>AMAZONDS,CSNSTORES,KOHLDSN,OLLIIX,OVERSTOCK01,TGTDVS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</si>
  <si>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</si>
  <si>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</si>
  <si>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</si>
  <si>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</si>
  <si>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</si>
  <si>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</si>
  <si>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</si>
  <si>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</si>
  <si>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</si>
  <si>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</si>
  <si>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</si>
  <si>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</si>
  <si>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AMAZONDS,AMERSIGNDS,CSNSTORES,KIRKLANDDS,KOHLDSN,NRTPORT,OLLIIX,OVERSTOCK01,ROOMECOM,TGTDVS</t>
  </si>
  <si>
    <t>5/7/2019</t>
  </si>
  <si>
    <t>2/12/2019</t>
  </si>
  <si>
    <t>1/29/2019</t>
  </si>
  <si>
    <t>4/23/2019</t>
  </si>
  <si>
    <t>4/16/2024</t>
  </si>
  <si>
    <t>12/9/2018</t>
  </si>
  <si>
    <t>7/31/2019</t>
  </si>
  <si>
    <t>5/2/2019</t>
  </si>
  <si>
    <t>5DS153-0041</t>
  </si>
  <si>
    <t>Bayard</t>
  </si>
  <si>
    <t>Embossed Ceramic Table Lamp</t>
  </si>
  <si>
    <t>AMERSIGNDS,CSNSTORES,KOHLDSN,OLLIIX,ROOMECOM,TGTDVS</t>
  </si>
  <si>
    <t>1/13/2022</t>
  </si>
  <si>
    <t>3/3/2022</t>
  </si>
  <si>
    <t>1/13/2023</t>
  </si>
  <si>
    <t>5/6/2024</t>
  </si>
  <si>
    <t>3/26/2024</t>
  </si>
  <si>
    <t>5DS153-0047</t>
  </si>
  <si>
    <t>Liora</t>
  </si>
  <si>
    <t>2-Tone Ceramic Table Lamp Set of 2</t>
  </si>
  <si>
    <t>Sage Green/Gold</t>
  </si>
  <si>
    <t>AMERSIGNDS,CSNSTORES,OLLIIX</t>
  </si>
  <si>
    <t>1/20/2024</t>
  </si>
  <si>
    <t>4/28/2024</t>
  </si>
  <si>
    <t>5DS153-0049</t>
  </si>
  <si>
    <t>5DS153-0048</t>
  </si>
  <si>
    <t>White/Silver</t>
  </si>
  <si>
    <t>5DS153-0036</t>
  </si>
  <si>
    <t>Nicolo</t>
  </si>
  <si>
    <t>CSNSTORES,JCPENNEY01,KOHLDSN,OLLIIX,ROOMECOM</t>
  </si>
  <si>
    <t>4/27/2022</t>
  </si>
  <si>
    <t>3/14/2023</t>
  </si>
  <si>
    <t>10/2/2023</t>
  </si>
  <si>
    <t>3/2/2022</t>
  </si>
  <si>
    <t>5DS153-0037</t>
  </si>
  <si>
    <t>CSNSTORES,HOUZZ,JCPENNEY01,KOHLDSN,OLLIIX,ROOMECOM</t>
  </si>
  <si>
    <t>8/5/2022</t>
  </si>
  <si>
    <t>11/10/2022</t>
  </si>
  <si>
    <t>7/18/2023</t>
  </si>
  <si>
    <t>8/2/2022</t>
  </si>
  <si>
    <t>5DS153-0017</t>
  </si>
  <si>
    <t>Saxony</t>
  </si>
  <si>
    <t>Metallic Glass Table Lamp</t>
  </si>
  <si>
    <t>AMERSIGNDS,CSNSTORES,KIRKLANDDS,KOHLDSN,OLLIIX,ROOMECOM,TGTDVS</t>
  </si>
  <si>
    <t>10/7/2018</t>
  </si>
  <si>
    <t>9/30/2018</t>
  </si>
  <si>
    <t>5/19/2019</t>
  </si>
  <si>
    <t>11/13/2018</t>
  </si>
  <si>
    <t>6/26/2020</t>
  </si>
  <si>
    <t>1/13/2019</t>
  </si>
  <si>
    <t>5/25/2023</t>
  </si>
  <si>
    <t>1/2/2024</t>
  </si>
  <si>
    <t>9/25/2022</t>
  </si>
  <si>
    <t>3/7/2019</t>
  </si>
  <si>
    <t>11/6/2018</t>
  </si>
  <si>
    <t>6/22/2020</t>
  </si>
  <si>
    <t>5DS153-0045</t>
  </si>
  <si>
    <t>Crewe</t>
  </si>
  <si>
    <t>Textured Resin Table Lamp</t>
  </si>
  <si>
    <t>AMAZON,NRTPORT,OLLIIX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</si>
  <si>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</si>
  <si>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</si>
  <si>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</si>
  <si>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</si>
  <si>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</si>
  <si>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</si>
  <si>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</si>
  <si>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</si>
  <si>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</si>
  <si>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</si>
  <si>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</si>
  <si>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</si>
  <si>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</si>
  <si>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</si>
  <si>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5DS153-0051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</si>
  <si>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</si>
  <si>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</si>
  <si>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</si>
  <si>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</si>
  <si>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</si>
  <si>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</si>
  <si>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</si>
  <si>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</si>
  <si>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</si>
  <si>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</si>
  <si>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</si>
  <si>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MPS150-0093</t>
  </si>
  <si>
    <t>Urban Habitat</t>
  </si>
  <si>
    <t>Isla</t>
  </si>
  <si>
    <t>Layered Capiz Chandelier</t>
  </si>
  <si>
    <t>12/9/2017</t>
  </si>
  <si>
    <t>AMAZON,AMERSIGNDS,CSNSTORES,KIRKLANDDS,KOHLDSN,LAMPDS,OLLIIX,OVERSTOCK01,ROOMECOM,TGTDVS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</si>
  <si>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</si>
  <si>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</si>
  <si>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</si>
  <si>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</si>
  <si>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</si>
  <si>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</si>
  <si>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</si>
  <si>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</si>
  <si>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UH154-0051</t>
  </si>
  <si>
    <t>Alta</t>
  </si>
  <si>
    <t>3-Light Metal Floor Lamp</t>
  </si>
  <si>
    <t>10/5/2017</t>
  </si>
  <si>
    <t>AMERSIGNDS,OLLIIX,TGTDVS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</si>
  <si>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</si>
  <si>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</si>
  <si>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</si>
  <si>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</si>
  <si>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</si>
  <si>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</si>
  <si>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</si>
  <si>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</si>
  <si>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</si>
  <si>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</si>
  <si>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</si>
  <si>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</si>
  <si>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</si>
  <si>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</si>
  <si>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</si>
  <si>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</si>
  <si>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</si>
  <si>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</si>
  <si>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</si>
  <si>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</si>
  <si>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</si>
  <si>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</si>
  <si>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</si>
  <si>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</si>
  <si>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</si>
  <si>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</si>
  <si>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</si>
  <si>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</si>
  <si>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</si>
  <si>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7/19/2018</t>
  </si>
  <si>
    <t>10/12/2017</t>
  </si>
  <si>
    <t>7/2/2018</t>
  </si>
  <si>
    <t>9/9/2020</t>
  </si>
  <si>
    <t>7/11/2018</t>
  </si>
  <si>
    <t>12/21/2017</t>
  </si>
  <si>
    <t>10/25/2019</t>
  </si>
  <si>
    <t>UH153-0099</t>
  </si>
  <si>
    <t>Dark Blue</t>
  </si>
  <si>
    <t>AMERSIGNDS,ASHFURNDS,CSNSTORES,JCPENNEY01,KIRKLANDDS,KOHLDSN,OLLIIX,OVERSTOCK01,ROOMECOM</t>
  </si>
  <si>
    <t>2/11/2021</t>
  </si>
  <si>
    <t>4/16/2021</t>
  </si>
  <si>
    <t>6/27/2021</t>
  </si>
  <si>
    <t>3/26/2021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</si>
  <si>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</si>
  <si>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</si>
  <si>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</si>
  <si>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</si>
  <si>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</si>
  <si>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</si>
  <si>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</si>
  <si>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</si>
  <si>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</si>
  <si>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</si>
  <si>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</si>
  <si>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</si>
  <si>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</si>
  <si>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</si>
  <si>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</si>
  <si>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</si>
  <si>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</si>
  <si>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</si>
  <si>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</si>
  <si>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</si>
  <si>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AMAZON,AMAZONDS,CSNSTORES,JCPENNEY01,KOHLDSN,MACY02,OLLIIX,OVERSTOCK01,ZOLA</t>
  </si>
  <si>
    <t>MT154-0050</t>
  </si>
  <si>
    <t>Clyde</t>
  </si>
  <si>
    <t>Metal Tripod Floor Lamp 60"H</t>
  </si>
  <si>
    <t>8/4/2021</t>
  </si>
  <si>
    <t>CSNSTORES,JCPENNEY01,OLLIIX,TGTDVS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</si>
  <si>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</si>
  <si>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</si>
  <si>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</si>
  <si>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</si>
  <si>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</si>
  <si>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</si>
  <si>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</si>
  <si>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</si>
  <si>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</si>
  <si>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</si>
  <si>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</si>
  <si>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</si>
  <si>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AMAZON,CSNSTORES,OLLIIX</t>
  </si>
  <si>
    <t>11/13/2023</t>
  </si>
  <si>
    <t>MT154-0065</t>
  </si>
  <si>
    <t>Charlton</t>
  </si>
  <si>
    <t>Metal Floor Lamp with Glass Cylinder Shade</t>
  </si>
  <si>
    <t>MT153-0049</t>
  </si>
  <si>
    <t>Athena</t>
  </si>
  <si>
    <t>AMAZON,AMAZONDS,CSNSTORES,KOHLDSN,OVERSTOCK01,TGTDVS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</si>
  <si>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</si>
  <si>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</si>
  <si>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</si>
  <si>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</si>
  <si>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</si>
  <si>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</si>
  <si>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</si>
  <si>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</si>
  <si>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</si>
  <si>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</si>
  <si>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</si>
  <si>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</si>
  <si>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</si>
  <si>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</si>
  <si>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</si>
  <si>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CSNSTORES,HOUZZ,KOHLDSN,OLLIIX,OVERSTOCK01,TGTDVS</t>
  </si>
  <si>
    <t>12/30/2021</t>
  </si>
  <si>
    <t>1/20/2022</t>
  </si>
  <si>
    <t>12/10/2021</t>
  </si>
  <si>
    <t>2/16/2022</t>
  </si>
  <si>
    <t>MT153-0073</t>
  </si>
  <si>
    <t>Provencal</t>
  </si>
  <si>
    <t>29"H Resin Table Lamp Set of 2</t>
  </si>
  <si>
    <t>Reclaimed Grey</t>
  </si>
  <si>
    <t>12/9/2023</t>
  </si>
  <si>
    <t>CSNSTORES,KOHLDSN,OLLIIX</t>
  </si>
  <si>
    <t>12/10/2023</t>
  </si>
  <si>
    <t>12/25/2023</t>
  </si>
  <si>
    <t>MT153-0015</t>
  </si>
  <si>
    <t>Jemma</t>
  </si>
  <si>
    <t>6/2/2019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</si>
  <si>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</si>
  <si>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</si>
  <si>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</si>
  <si>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</si>
  <si>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</si>
  <si>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</si>
  <si>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</si>
  <si>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</si>
  <si>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MT153-0069</t>
  </si>
  <si>
    <t>Landsdown</t>
  </si>
  <si>
    <t>Black Faceted Table Lamp 24.25"H</t>
  </si>
  <si>
    <t>AMAZON,CSNSTORES,KOHLDSN,ROOMECOM</t>
  </si>
  <si>
    <t>12/6/2023</t>
  </si>
  <si>
    <t>10/29/2023</t>
  </si>
  <si>
    <t>MT153-0077</t>
  </si>
  <si>
    <t>Mystique</t>
  </si>
  <si>
    <t>Blue Ceramic Ginger Jar Table Lamp</t>
  </si>
  <si>
    <t>MT153-0072</t>
  </si>
  <si>
    <t>Hawley</t>
  </si>
  <si>
    <t>Faux Leather Table Lamp</t>
  </si>
  <si>
    <t>AMAZON,OLLIIX</t>
  </si>
  <si>
    <t>11/24/2023</t>
  </si>
  <si>
    <t>11/21/2023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</si>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</sst>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72</v>
      </c>
      <c r="M6" s="3">
        <v>75.6</v>
      </c>
      <c r="N6" s="3">
        <v>149.99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34</v>
      </c>
      <c r="AA6" s="4">
        <f>=ROUNDDOWN(4.25,0)</f>
      </c>
      <c r="AB6" s="5">
        <v>8</v>
      </c>
      <c r="AC6" s="2" t="s">
        <v>138</v>
      </c>
      <c r="AD6" s="4">
        <v>100</v>
      </c>
      <c r="AE6" s="4">
        <v>200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57</v>
      </c>
      <c r="AQ6" s="8">
        <v>4467.96</v>
      </c>
      <c r="AR6" s="4"/>
      <c r="AS6" s="8"/>
      <c r="AT6" s="7"/>
      <c r="AU6" s="7"/>
      <c r="AV6" s="4">
        <v>394</v>
      </c>
      <c r="AW6" s="8">
        <v>21949.63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0.2036</v>
      </c>
      <c r="BC6" s="4">
        <v>636</v>
      </c>
      <c r="BD6" s="8">
        <v>35389.72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0.6202</v>
      </c>
      <c r="BJ6" s="4">
        <v>57</v>
      </c>
      <c r="BK6" s="8">
        <v>4467.96</v>
      </c>
      <c r="BL6" s="2" t="s">
        <v>139</v>
      </c>
      <c r="BM6" s="7">
        <v>1</v>
      </c>
      <c r="BN6" s="7">
        <v>1</v>
      </c>
      <c r="BO6" s="4">
        <v>25</v>
      </c>
      <c r="BP6" s="8">
        <v>1821.96</v>
      </c>
      <c r="BQ6" s="4"/>
      <c r="BR6" s="8"/>
      <c r="BS6" s="7"/>
      <c r="BT6" s="7"/>
      <c r="BU6" s="2" t="s">
        <v>140</v>
      </c>
      <c r="BV6" s="2" t="s">
        <v>129</v>
      </c>
      <c r="BW6" s="2" t="s">
        <v>141</v>
      </c>
      <c r="BX6" s="2" t="s">
        <v>142</v>
      </c>
      <c r="BY6" s="2" t="s">
        <v>143</v>
      </c>
      <c r="BZ6" s="2" t="s">
        <v>132</v>
      </c>
      <c r="CA6" s="4"/>
      <c r="CB6" s="8"/>
      <c r="CC6" s="4"/>
      <c r="CD6" s="8"/>
      <c r="CE6" s="7"/>
      <c r="CF6" s="7"/>
      <c r="CG6" s="2" t="s">
        <v>140</v>
      </c>
      <c r="CH6" s="2" t="s">
        <v>129</v>
      </c>
      <c r="CI6" s="2" t="s">
        <v>132</v>
      </c>
      <c r="CJ6" s="2" t="s">
        <v>132</v>
      </c>
      <c r="CK6" s="2" t="s">
        <v>143</v>
      </c>
      <c r="CL6" s="2" t="s">
        <v>132</v>
      </c>
      <c r="CM6" s="4">
        <v>2</v>
      </c>
      <c r="CN6" s="8">
        <v>151.2</v>
      </c>
      <c r="CO6" s="4"/>
      <c r="CP6" s="8"/>
      <c r="CQ6" s="7"/>
      <c r="CR6" s="7"/>
      <c r="CS6" s="2" t="s">
        <v>140</v>
      </c>
      <c r="CT6" s="2" t="s">
        <v>129</v>
      </c>
      <c r="CU6" s="2" t="s">
        <v>144</v>
      </c>
      <c r="CV6" s="2" t="s">
        <v>145</v>
      </c>
      <c r="CW6" s="2" t="s">
        <v>143</v>
      </c>
      <c r="CX6" s="2" t="s">
        <v>132</v>
      </c>
      <c r="CY6" s="4">
        <v>30</v>
      </c>
      <c r="CZ6" s="8">
        <v>2494.8</v>
      </c>
      <c r="DA6" s="4"/>
      <c r="DB6" s="8"/>
      <c r="DC6" s="7"/>
      <c r="DD6" s="7"/>
      <c r="DE6" s="2" t="s">
        <v>140</v>
      </c>
      <c r="DF6" s="2" t="s">
        <v>129</v>
      </c>
      <c r="DG6" s="2" t="s">
        <v>146</v>
      </c>
      <c r="DH6" s="2" t="s">
        <v>147</v>
      </c>
      <c r="DI6" s="2" t="s">
        <v>143</v>
      </c>
      <c r="DJ6" s="2" t="s">
        <v>132</v>
      </c>
      <c r="DK6" s="4"/>
      <c r="DL6" s="8"/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132</v>
      </c>
      <c r="DU6" s="2" t="s">
        <v>143</v>
      </c>
      <c r="DV6" s="2" t="s">
        <v>132</v>
      </c>
      <c r="DW6" s="4"/>
      <c r="DX6" s="8"/>
      <c r="DY6" s="4"/>
      <c r="DZ6" s="8"/>
      <c r="EA6" s="7"/>
      <c r="EB6" s="7"/>
      <c r="EC6" s="2" t="s">
        <v>140</v>
      </c>
      <c r="ED6" s="2" t="s">
        <v>129</v>
      </c>
      <c r="EE6" s="2" t="s">
        <v>149</v>
      </c>
      <c r="EF6" s="2" t="s">
        <v>132</v>
      </c>
      <c r="EG6" s="2" t="s">
        <v>143</v>
      </c>
      <c r="EH6" s="2" t="s">
        <v>132</v>
      </c>
      <c r="EI6" s="4"/>
      <c r="EJ6" s="8"/>
      <c r="EK6" s="4"/>
      <c r="EL6" s="8"/>
      <c r="EM6" s="7"/>
      <c r="EN6" s="7"/>
      <c r="EO6" s="2" t="s">
        <v>150</v>
      </c>
      <c r="EP6" s="2" t="s">
        <v>129</v>
      </c>
      <c r="EQ6" s="2" t="s">
        <v>132</v>
      </c>
      <c r="ER6" s="2" t="s">
        <v>132</v>
      </c>
      <c r="ES6" s="2" t="s">
        <v>143</v>
      </c>
      <c r="ET6" s="2" t="s">
        <v>132</v>
      </c>
      <c r="EU6" s="4"/>
      <c r="EV6" s="8"/>
      <c r="EW6" s="4"/>
      <c r="EX6" s="8"/>
      <c r="EY6" s="7"/>
      <c r="EZ6" s="7"/>
      <c r="FA6" s="2" t="s">
        <v>151</v>
      </c>
      <c r="FB6" s="2" t="s">
        <v>129</v>
      </c>
      <c r="FC6" s="2" t="s">
        <v>132</v>
      </c>
      <c r="FD6" s="2" t="s">
        <v>132</v>
      </c>
      <c r="FE6" s="2" t="s">
        <v>143</v>
      </c>
      <c r="FF6" s="2" t="s">
        <v>132</v>
      </c>
      <c r="FG6" s="4"/>
      <c r="FH6" s="8"/>
      <c r="FI6" s="4"/>
      <c r="FJ6" s="8"/>
      <c r="FK6" s="7"/>
      <c r="FL6" s="7"/>
      <c r="FM6" s="2" t="s">
        <v>152</v>
      </c>
      <c r="FN6" s="2" t="s">
        <v>129</v>
      </c>
      <c r="FO6" s="2" t="s">
        <v>132</v>
      </c>
      <c r="FP6" s="2" t="s">
        <v>132</v>
      </c>
      <c r="FQ6" s="2" t="s">
        <v>143</v>
      </c>
      <c r="FR6" s="2" t="s">
        <v>132</v>
      </c>
      <c r="FS6" s="4"/>
      <c r="FT6" s="8"/>
      <c r="FU6" s="4"/>
      <c r="FV6" s="8"/>
      <c r="FW6" s="7"/>
      <c r="FX6" s="7"/>
      <c r="FY6" s="2" t="s">
        <v>140</v>
      </c>
      <c r="FZ6" s="2" t="s">
        <v>129</v>
      </c>
      <c r="GA6" s="2" t="s">
        <v>153</v>
      </c>
      <c r="GB6" s="2" t="s">
        <v>132</v>
      </c>
      <c r="GC6" s="2" t="s">
        <v>143</v>
      </c>
      <c r="GD6" s="2" t="s">
        <v>132</v>
      </c>
      <c r="GE6" s="4"/>
      <c r="GF6" s="8"/>
      <c r="GG6" s="4"/>
      <c r="GH6" s="8"/>
      <c r="GI6" s="7"/>
      <c r="GJ6" s="7"/>
      <c r="GK6" s="2" t="s">
        <v>140</v>
      </c>
      <c r="GL6" s="2" t="s">
        <v>129</v>
      </c>
      <c r="GM6" s="2" t="s">
        <v>154</v>
      </c>
      <c r="GN6" s="2" t="s">
        <v>132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155</v>
      </c>
      <c r="GX6" s="2" t="s">
        <v>129</v>
      </c>
      <c r="GY6" s="2" t="s">
        <v>132</v>
      </c>
      <c r="GZ6" s="2" t="s">
        <v>132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152</v>
      </c>
      <c r="HJ6" s="2" t="s">
        <v>129</v>
      </c>
      <c r="HK6" s="2" t="s">
        <v>132</v>
      </c>
      <c r="HL6" s="2" t="s">
        <v>132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156</v>
      </c>
      <c r="HX6" s="2" t="s">
        <v>132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140</v>
      </c>
      <c r="IH6" s="2" t="s">
        <v>129</v>
      </c>
      <c r="II6" s="2" t="s">
        <v>144</v>
      </c>
      <c r="IJ6" s="2" t="s">
        <v>132</v>
      </c>
      <c r="IK6" s="2" t="s">
        <v>143</v>
      </c>
      <c r="IL6" s="2" t="s">
        <v>132</v>
      </c>
      <c r="IM6" s="4"/>
      <c r="IN6" s="8"/>
      <c r="IO6" s="4"/>
      <c r="IP6" s="8"/>
      <c r="IQ6" s="7"/>
      <c r="IR6" s="7"/>
      <c r="IS6" s="2" t="s">
        <v>140</v>
      </c>
      <c r="IT6" s="2" t="s">
        <v>129</v>
      </c>
      <c r="IU6" s="2" t="s">
        <v>144</v>
      </c>
      <c r="IV6" s="2" t="s">
        <v>132</v>
      </c>
      <c r="IW6" s="2" t="s">
        <v>143</v>
      </c>
      <c r="IX6" s="2" t="s">
        <v>132</v>
      </c>
      <c r="IY6" s="4"/>
      <c r="IZ6" s="8"/>
      <c r="JA6" s="4"/>
      <c r="JB6" s="8"/>
      <c r="JC6" s="7"/>
      <c r="JD6" s="7"/>
      <c r="JE6" s="2" t="s">
        <v>151</v>
      </c>
      <c r="JF6" s="2" t="s">
        <v>129</v>
      </c>
      <c r="JG6" s="2" t="s">
        <v>132</v>
      </c>
      <c r="JH6" s="2" t="s">
        <v>132</v>
      </c>
      <c r="JI6" s="2" t="s">
        <v>143</v>
      </c>
      <c r="JJ6" s="2" t="s">
        <v>132</v>
      </c>
      <c r="JK6" s="4"/>
      <c r="JL6" s="8"/>
      <c r="JM6" s="4"/>
      <c r="JN6" s="8"/>
      <c r="JO6" s="7"/>
      <c r="JP6" s="7"/>
      <c r="JQ6" s="2" t="s">
        <v>151</v>
      </c>
      <c r="JR6" s="2" t="s">
        <v>129</v>
      </c>
      <c r="JS6" s="2" t="s">
        <v>132</v>
      </c>
      <c r="JT6" s="2" t="s">
        <v>132</v>
      </c>
      <c r="JU6" s="2" t="s">
        <v>143</v>
      </c>
      <c r="JV6" s="2" t="s">
        <v>132</v>
      </c>
      <c r="JW6" s="4"/>
      <c r="JX6" s="8"/>
      <c r="JY6" s="4"/>
      <c r="JZ6" s="8"/>
      <c r="KA6" s="7"/>
      <c r="KB6" s="7"/>
      <c r="KC6" s="2" t="s">
        <v>132</v>
      </c>
      <c r="KD6" s="2" t="s">
        <v>132</v>
      </c>
      <c r="KE6" s="2" t="s">
        <v>132</v>
      </c>
      <c r="KF6" s="2" t="s">
        <v>132</v>
      </c>
      <c r="KG6" s="2" t="s">
        <v>132</v>
      </c>
      <c r="KH6" s="2" t="s">
        <v>132</v>
      </c>
      <c r="KI6" s="4"/>
      <c r="KJ6" s="8"/>
      <c r="KK6" s="4"/>
      <c r="KL6" s="8"/>
      <c r="KM6" s="7"/>
      <c r="KN6" s="7"/>
      <c r="KO6" s="2" t="s">
        <v>151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151</v>
      </c>
      <c r="LB6" s="2" t="s">
        <v>129</v>
      </c>
      <c r="LC6" s="2" t="s">
        <v>132</v>
      </c>
      <c r="LD6" s="2" t="s">
        <v>132</v>
      </c>
      <c r="LE6" s="2" t="s">
        <v>143</v>
      </c>
      <c r="LF6" s="2" t="s">
        <v>132</v>
      </c>
      <c r="LG6" s="4"/>
      <c r="LH6" s="8"/>
      <c r="LI6" s="4"/>
      <c r="LJ6" s="8"/>
      <c r="LK6" s="7"/>
      <c r="LL6" s="7"/>
      <c r="LM6" s="2" t="s">
        <v>157</v>
      </c>
      <c r="LN6" s="2" t="s">
        <v>129</v>
      </c>
      <c r="LO6" s="2" t="s">
        <v>132</v>
      </c>
      <c r="LP6" s="2" t="s">
        <v>132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151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151</v>
      </c>
      <c r="ML6" s="2" t="s">
        <v>129</v>
      </c>
      <c r="MM6" s="2" t="s">
        <v>132</v>
      </c>
      <c r="MN6" s="2" t="s">
        <v>132</v>
      </c>
      <c r="MO6" s="2" t="s">
        <v>143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157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151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157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151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151</v>
      </c>
      <c r="PF6" s="2" t="s">
        <v>129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151</v>
      </c>
      <c r="PR6" s="2" t="s">
        <v>129</v>
      </c>
      <c r="PS6" s="2" t="s">
        <v>132</v>
      </c>
      <c r="PT6" s="2" t="s">
        <v>132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151</v>
      </c>
      <c r="QD6" s="2" t="s">
        <v>129</v>
      </c>
      <c r="QE6" s="2" t="s">
        <v>132</v>
      </c>
      <c r="QF6" s="2" t="s">
        <v>132</v>
      </c>
      <c r="QG6" s="2" t="s">
        <v>143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151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132</v>
      </c>
      <c r="RG6" s="4"/>
      <c r="RH6" s="8"/>
      <c r="RI6" s="4"/>
      <c r="RJ6" s="8"/>
      <c r="RK6" s="7"/>
      <c r="RL6" s="7"/>
      <c r="RM6" s="2" t="s">
        <v>151</v>
      </c>
      <c r="RN6" s="2" t="s">
        <v>129</v>
      </c>
      <c r="RO6" s="2" t="s">
        <v>132</v>
      </c>
      <c r="RP6" s="2" t="s">
        <v>132</v>
      </c>
      <c r="RQ6" s="2" t="s">
        <v>143</v>
      </c>
      <c r="RR6" s="2" t="s">
        <v>132</v>
      </c>
    </row>
    <row r="7">
      <c r="A7" s="2" t="s">
        <v>158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159</v>
      </c>
      <c r="K7" s="2" t="s">
        <v>128</v>
      </c>
      <c r="L7" s="3">
        <v>47.52</v>
      </c>
      <c r="M7" s="3">
        <v>49.9</v>
      </c>
      <c r="N7" s="3">
        <v>109.99</v>
      </c>
      <c r="O7" s="2" t="s">
        <v>129</v>
      </c>
      <c r="P7" s="2" t="s">
        <v>160</v>
      </c>
      <c r="Q7" s="2" t="s">
        <v>131</v>
      </c>
      <c r="R7" s="2" t="s">
        <v>132</v>
      </c>
      <c r="S7" s="2" t="s">
        <v>161</v>
      </c>
      <c r="T7" s="2" t="s">
        <v>132</v>
      </c>
      <c r="U7" s="2" t="s">
        <v>133</v>
      </c>
      <c r="V7" s="2" t="s">
        <v>162</v>
      </c>
      <c r="W7" s="2" t="s">
        <v>135</v>
      </c>
      <c r="X7" s="2" t="s">
        <v>136</v>
      </c>
      <c r="Y7" s="2" t="s">
        <v>163</v>
      </c>
      <c r="Z7" s="4">
        <v>1345</v>
      </c>
      <c r="AA7" s="4">
        <f>=ROUNDDOWN(23.1896551724138,0)</f>
      </c>
      <c r="AB7" s="5">
        <v>58</v>
      </c>
      <c r="AC7" s="2" t="s">
        <v>164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337</v>
      </c>
      <c r="AQ7" s="8">
        <v>17481.67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0.7964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337</v>
      </c>
      <c r="BK7" s="8">
        <v>17481.67</v>
      </c>
      <c r="BL7" s="2" t="s">
        <v>165</v>
      </c>
      <c r="BM7" s="7">
        <v>1</v>
      </c>
      <c r="BN7" s="7">
        <v>1</v>
      </c>
      <c r="BO7" s="4">
        <v>45</v>
      </c>
      <c r="BP7" s="8">
        <v>1955.68</v>
      </c>
      <c r="BQ7" s="4"/>
      <c r="BR7" s="8"/>
      <c r="BS7" s="7"/>
      <c r="BT7" s="7"/>
      <c r="BU7" s="2" t="s">
        <v>140</v>
      </c>
      <c r="BV7" s="2" t="s">
        <v>129</v>
      </c>
      <c r="BW7" s="2" t="s">
        <v>166</v>
      </c>
      <c r="BX7" s="2" t="s">
        <v>167</v>
      </c>
      <c r="BY7" s="2" t="s">
        <v>143</v>
      </c>
      <c r="BZ7" s="2" t="s">
        <v>132</v>
      </c>
      <c r="CA7" s="4">
        <v>194</v>
      </c>
      <c r="CB7" s="8">
        <v>10012.34</v>
      </c>
      <c r="CC7" s="4"/>
      <c r="CD7" s="8"/>
      <c r="CE7" s="7"/>
      <c r="CF7" s="7"/>
      <c r="CG7" s="2" t="s">
        <v>140</v>
      </c>
      <c r="CH7" s="2" t="s">
        <v>129</v>
      </c>
      <c r="CI7" s="2" t="s">
        <v>132</v>
      </c>
      <c r="CJ7" s="2" t="s">
        <v>168</v>
      </c>
      <c r="CK7" s="2" t="s">
        <v>143</v>
      </c>
      <c r="CL7" s="2" t="s">
        <v>132</v>
      </c>
      <c r="CM7" s="4">
        <v>15</v>
      </c>
      <c r="CN7" s="8">
        <v>944.63</v>
      </c>
      <c r="CO7" s="4"/>
      <c r="CP7" s="8"/>
      <c r="CQ7" s="7"/>
      <c r="CR7" s="7"/>
      <c r="CS7" s="2" t="s">
        <v>140</v>
      </c>
      <c r="CT7" s="2" t="s">
        <v>129</v>
      </c>
      <c r="CU7" s="2" t="s">
        <v>169</v>
      </c>
      <c r="CV7" s="2" t="s">
        <v>170</v>
      </c>
      <c r="CW7" s="2" t="s">
        <v>143</v>
      </c>
      <c r="CX7" s="2" t="s">
        <v>132</v>
      </c>
      <c r="CY7" s="4">
        <v>17</v>
      </c>
      <c r="CZ7" s="8">
        <v>984.81</v>
      </c>
      <c r="DA7" s="4"/>
      <c r="DB7" s="8"/>
      <c r="DC7" s="7"/>
      <c r="DD7" s="7"/>
      <c r="DE7" s="2" t="s">
        <v>140</v>
      </c>
      <c r="DF7" s="2" t="s">
        <v>129</v>
      </c>
      <c r="DG7" s="2" t="s">
        <v>171</v>
      </c>
      <c r="DH7" s="2" t="s">
        <v>172</v>
      </c>
      <c r="DI7" s="2" t="s">
        <v>143</v>
      </c>
      <c r="DJ7" s="2" t="s">
        <v>132</v>
      </c>
      <c r="DK7" s="4">
        <v>7</v>
      </c>
      <c r="DL7" s="8">
        <v>408.24</v>
      </c>
      <c r="DM7" s="4"/>
      <c r="DN7" s="8"/>
      <c r="DO7" s="7"/>
      <c r="DP7" s="7"/>
      <c r="DQ7" s="2" t="s">
        <v>140</v>
      </c>
      <c r="DR7" s="2" t="s">
        <v>129</v>
      </c>
      <c r="DS7" s="2" t="s">
        <v>173</v>
      </c>
      <c r="DT7" s="2" t="s">
        <v>174</v>
      </c>
      <c r="DU7" s="2" t="s">
        <v>143</v>
      </c>
      <c r="DV7" s="2" t="s">
        <v>132</v>
      </c>
      <c r="DW7" s="4"/>
      <c r="DX7" s="8"/>
      <c r="DY7" s="4"/>
      <c r="DZ7" s="8"/>
      <c r="EA7" s="7"/>
      <c r="EB7" s="7"/>
      <c r="EC7" s="2" t="s">
        <v>140</v>
      </c>
      <c r="ED7" s="2" t="s">
        <v>129</v>
      </c>
      <c r="EE7" s="2" t="s">
        <v>175</v>
      </c>
      <c r="EF7" s="2" t="s">
        <v>176</v>
      </c>
      <c r="EG7" s="2" t="s">
        <v>143</v>
      </c>
      <c r="EH7" s="2" t="s">
        <v>132</v>
      </c>
      <c r="EI7" s="4">
        <v>11</v>
      </c>
      <c r="EJ7" s="8">
        <v>576.29</v>
      </c>
      <c r="EK7" s="4"/>
      <c r="EL7" s="8"/>
      <c r="EM7" s="7"/>
      <c r="EN7" s="7"/>
      <c r="EO7" s="2" t="s">
        <v>140</v>
      </c>
      <c r="EP7" s="2" t="s">
        <v>129</v>
      </c>
      <c r="EQ7" s="2" t="s">
        <v>177</v>
      </c>
      <c r="ER7" s="2" t="s">
        <v>178</v>
      </c>
      <c r="ES7" s="2" t="s">
        <v>143</v>
      </c>
      <c r="ET7" s="2" t="s">
        <v>132</v>
      </c>
      <c r="EU7" s="4">
        <v>23</v>
      </c>
      <c r="EV7" s="8">
        <v>1239.47</v>
      </c>
      <c r="EW7" s="4"/>
      <c r="EX7" s="8"/>
      <c r="EY7" s="7"/>
      <c r="EZ7" s="7"/>
      <c r="FA7" s="2" t="s">
        <v>140</v>
      </c>
      <c r="FB7" s="2" t="s">
        <v>129</v>
      </c>
      <c r="FC7" s="2" t="s">
        <v>179</v>
      </c>
      <c r="FD7" s="2" t="s">
        <v>180</v>
      </c>
      <c r="FE7" s="2" t="s">
        <v>143</v>
      </c>
      <c r="FF7" s="2" t="s">
        <v>132</v>
      </c>
      <c r="FG7" s="4"/>
      <c r="FH7" s="8"/>
      <c r="FI7" s="4"/>
      <c r="FJ7" s="8"/>
      <c r="FK7" s="7"/>
      <c r="FL7" s="7"/>
      <c r="FM7" s="2" t="s">
        <v>140</v>
      </c>
      <c r="FN7" s="2" t="s">
        <v>181</v>
      </c>
      <c r="FO7" s="2" t="s">
        <v>182</v>
      </c>
      <c r="FP7" s="2" t="s">
        <v>183</v>
      </c>
      <c r="FQ7" s="2" t="s">
        <v>143</v>
      </c>
      <c r="FR7" s="2" t="s">
        <v>132</v>
      </c>
      <c r="FS7" s="4">
        <v>3</v>
      </c>
      <c r="FT7" s="8">
        <v>161.67</v>
      </c>
      <c r="FU7" s="4"/>
      <c r="FV7" s="8"/>
      <c r="FW7" s="7"/>
      <c r="FX7" s="7"/>
      <c r="FY7" s="2" t="s">
        <v>140</v>
      </c>
      <c r="FZ7" s="2" t="s">
        <v>129</v>
      </c>
      <c r="GA7" s="2" t="s">
        <v>184</v>
      </c>
      <c r="GB7" s="2" t="s">
        <v>185</v>
      </c>
      <c r="GC7" s="2" t="s">
        <v>143</v>
      </c>
      <c r="GD7" s="2" t="s">
        <v>132</v>
      </c>
      <c r="GE7" s="4"/>
      <c r="GF7" s="8"/>
      <c r="GG7" s="4"/>
      <c r="GH7" s="8"/>
      <c r="GI7" s="7"/>
      <c r="GJ7" s="7"/>
      <c r="GK7" s="2" t="s">
        <v>140</v>
      </c>
      <c r="GL7" s="2" t="s">
        <v>129</v>
      </c>
      <c r="GM7" s="2" t="s">
        <v>186</v>
      </c>
      <c r="GN7" s="2" t="s">
        <v>187</v>
      </c>
      <c r="GO7" s="2" t="s">
        <v>143</v>
      </c>
      <c r="GP7" s="2" t="s">
        <v>132</v>
      </c>
      <c r="GQ7" s="4">
        <v>3</v>
      </c>
      <c r="GR7" s="8">
        <v>161.67</v>
      </c>
      <c r="GS7" s="4"/>
      <c r="GT7" s="8"/>
      <c r="GU7" s="7"/>
      <c r="GV7" s="7"/>
      <c r="GW7" s="2" t="s">
        <v>140</v>
      </c>
      <c r="GX7" s="2" t="s">
        <v>129</v>
      </c>
      <c r="GY7" s="2" t="s">
        <v>188</v>
      </c>
      <c r="GZ7" s="2" t="s">
        <v>189</v>
      </c>
      <c r="HA7" s="2" t="s">
        <v>143</v>
      </c>
      <c r="HB7" s="2" t="s">
        <v>132</v>
      </c>
      <c r="HC7" s="4">
        <v>16</v>
      </c>
      <c r="HD7" s="8">
        <v>862.24</v>
      </c>
      <c r="HE7" s="4"/>
      <c r="HF7" s="8"/>
      <c r="HG7" s="7"/>
      <c r="HH7" s="7"/>
      <c r="HI7" s="2" t="s">
        <v>140</v>
      </c>
      <c r="HJ7" s="2" t="s">
        <v>129</v>
      </c>
      <c r="HK7" s="2" t="s">
        <v>190</v>
      </c>
      <c r="HL7" s="2" t="s">
        <v>191</v>
      </c>
      <c r="HM7" s="2" t="s">
        <v>143</v>
      </c>
      <c r="HN7" s="2" t="s">
        <v>132</v>
      </c>
      <c r="HO7" s="4">
        <v>3</v>
      </c>
      <c r="HP7" s="8">
        <v>174.63</v>
      </c>
      <c r="HQ7" s="4"/>
      <c r="HR7" s="8"/>
      <c r="HS7" s="7"/>
      <c r="HT7" s="7"/>
      <c r="HU7" s="2" t="s">
        <v>140</v>
      </c>
      <c r="HV7" s="2" t="s">
        <v>129</v>
      </c>
      <c r="HW7" s="2" t="s">
        <v>192</v>
      </c>
      <c r="HX7" s="2" t="s">
        <v>193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140</v>
      </c>
      <c r="IH7" s="2" t="s">
        <v>129</v>
      </c>
      <c r="II7" s="2" t="s">
        <v>194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140</v>
      </c>
      <c r="IT7" s="2" t="s">
        <v>129</v>
      </c>
      <c r="IU7" s="2" t="s">
        <v>169</v>
      </c>
      <c r="IV7" s="2" t="s">
        <v>176</v>
      </c>
      <c r="IW7" s="2" t="s">
        <v>143</v>
      </c>
      <c r="IX7" s="2" t="s">
        <v>132</v>
      </c>
      <c r="IY7" s="4"/>
      <c r="IZ7" s="8"/>
      <c r="JA7" s="4"/>
      <c r="JB7" s="8"/>
      <c r="JC7" s="7"/>
      <c r="JD7" s="7"/>
      <c r="JE7" s="2" t="s">
        <v>150</v>
      </c>
      <c r="JF7" s="2" t="s">
        <v>129</v>
      </c>
      <c r="JG7" s="2" t="s">
        <v>132</v>
      </c>
      <c r="JH7" s="2" t="s">
        <v>132</v>
      </c>
      <c r="JI7" s="2" t="s">
        <v>143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195</v>
      </c>
      <c r="KE7" s="2" t="s">
        <v>196</v>
      </c>
      <c r="KF7" s="2" t="s">
        <v>197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151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157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151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151</v>
      </c>
      <c r="ML7" s="2" t="s">
        <v>129</v>
      </c>
      <c r="MM7" s="2" t="s">
        <v>132</v>
      </c>
      <c r="MN7" s="2" t="s">
        <v>132</v>
      </c>
      <c r="MO7" s="2" t="s">
        <v>143</v>
      </c>
      <c r="MP7" s="2" t="s">
        <v>132</v>
      </c>
      <c r="MQ7" s="4"/>
      <c r="MR7" s="8"/>
      <c r="MS7" s="4"/>
      <c r="MT7" s="8"/>
      <c r="MU7" s="7"/>
      <c r="MV7" s="7"/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2" t="s">
        <v>132</v>
      </c>
      <c r="NC7" s="4"/>
      <c r="ND7" s="8"/>
      <c r="NE7" s="4"/>
      <c r="NF7" s="8"/>
      <c r="NG7" s="7"/>
      <c r="NH7" s="7"/>
      <c r="NI7" s="2" t="s">
        <v>151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151</v>
      </c>
      <c r="NV7" s="2" t="s">
        <v>181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140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151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181</v>
      </c>
      <c r="PS7" s="2" t="s">
        <v>198</v>
      </c>
      <c r="PT7" s="2" t="s">
        <v>199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140</v>
      </c>
      <c r="QP7" s="2" t="s">
        <v>181</v>
      </c>
      <c r="QQ7" s="2" t="s">
        <v>200</v>
      </c>
      <c r="QR7" s="2" t="s">
        <v>201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151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132</v>
      </c>
      <c r="RG7" s="4"/>
      <c r="RH7" s="8"/>
      <c r="RI7" s="4"/>
      <c r="RJ7" s="8"/>
      <c r="RK7" s="7"/>
      <c r="RL7" s="7"/>
      <c r="RM7" s="2" t="s">
        <v>140</v>
      </c>
      <c r="RN7" s="2" t="s">
        <v>181</v>
      </c>
      <c r="RO7" s="2" t="s">
        <v>202</v>
      </c>
      <c r="RP7" s="2" t="s">
        <v>203</v>
      </c>
      <c r="RQ7" s="2" t="s">
        <v>143</v>
      </c>
      <c r="RR7" s="2" t="s">
        <v>132</v>
      </c>
    </row>
    <row r="8">
      <c r="A8" s="2" t="s">
        <v>204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159</v>
      </c>
      <c r="K8" s="2" t="s">
        <v>205</v>
      </c>
      <c r="L8" s="3">
        <v>47.52</v>
      </c>
      <c r="M8" s="3">
        <v>49.9</v>
      </c>
      <c r="N8" s="3">
        <v>109.99</v>
      </c>
      <c r="O8" s="2" t="s">
        <v>129</v>
      </c>
      <c r="P8" s="2" t="s">
        <v>206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207</v>
      </c>
      <c r="Z8" s="4">
        <v>236</v>
      </c>
      <c r="AA8" s="4">
        <f>=ROUNDDOWN(11.2380952380952,0)</f>
      </c>
      <c r="AB8" s="5">
        <v>21</v>
      </c>
      <c r="AC8" s="2" t="s">
        <v>208</v>
      </c>
      <c r="AD8" s="4">
        <v>400</v>
      </c>
      <c r="AE8" s="4">
        <v>400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120</v>
      </c>
      <c r="AQ8" s="8">
        <v>6939.66</v>
      </c>
      <c r="AR8" s="4"/>
      <c r="AS8" s="8"/>
      <c r="AT8" s="7"/>
      <c r="AU8" s="7"/>
      <c r="AV8" s="4">
        <v>120</v>
      </c>
      <c r="AW8" s="8">
        <v>6939.66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0.1961</v>
      </c>
      <c r="BJ8" s="4">
        <v>120</v>
      </c>
      <c r="BK8" s="8">
        <v>6939.66</v>
      </c>
      <c r="BL8" s="2" t="s">
        <v>209</v>
      </c>
      <c r="BM8" s="7">
        <v>1</v>
      </c>
      <c r="BN8" s="7">
        <v>1</v>
      </c>
      <c r="BO8" s="4">
        <v>11</v>
      </c>
      <c r="BP8" s="8">
        <v>514.41</v>
      </c>
      <c r="BQ8" s="4"/>
      <c r="BR8" s="8"/>
      <c r="BS8" s="7"/>
      <c r="BT8" s="7"/>
      <c r="BU8" s="2" t="s">
        <v>140</v>
      </c>
      <c r="BV8" s="2" t="s">
        <v>129</v>
      </c>
      <c r="BW8" s="2" t="s">
        <v>210</v>
      </c>
      <c r="BX8" s="2" t="s">
        <v>211</v>
      </c>
      <c r="BY8" s="2" t="s">
        <v>143</v>
      </c>
      <c r="BZ8" s="2" t="s">
        <v>132</v>
      </c>
      <c r="CA8" s="4">
        <v>77</v>
      </c>
      <c r="CB8" s="8">
        <v>4675.44</v>
      </c>
      <c r="CC8" s="4"/>
      <c r="CD8" s="8"/>
      <c r="CE8" s="7"/>
      <c r="CF8" s="7"/>
      <c r="CG8" s="2" t="s">
        <v>140</v>
      </c>
      <c r="CH8" s="2" t="s">
        <v>129</v>
      </c>
      <c r="CI8" s="2" t="s">
        <v>132</v>
      </c>
      <c r="CJ8" s="2" t="s">
        <v>132</v>
      </c>
      <c r="CK8" s="2" t="s">
        <v>143</v>
      </c>
      <c r="CL8" s="2" t="s">
        <v>132</v>
      </c>
      <c r="CM8" s="4"/>
      <c r="CN8" s="8"/>
      <c r="CO8" s="4"/>
      <c r="CP8" s="8"/>
      <c r="CQ8" s="7"/>
      <c r="CR8" s="7"/>
      <c r="CS8" s="2" t="s">
        <v>140</v>
      </c>
      <c r="CT8" s="2" t="s">
        <v>129</v>
      </c>
      <c r="CU8" s="2" t="s">
        <v>207</v>
      </c>
      <c r="CV8" s="2" t="s">
        <v>212</v>
      </c>
      <c r="CW8" s="2" t="s">
        <v>143</v>
      </c>
      <c r="CX8" s="2" t="s">
        <v>132</v>
      </c>
      <c r="CY8" s="4">
        <v>6</v>
      </c>
      <c r="CZ8" s="8">
        <v>347.58</v>
      </c>
      <c r="DA8" s="4"/>
      <c r="DB8" s="8"/>
      <c r="DC8" s="7"/>
      <c r="DD8" s="7"/>
      <c r="DE8" s="2" t="s">
        <v>140</v>
      </c>
      <c r="DF8" s="2" t="s">
        <v>129</v>
      </c>
      <c r="DG8" s="2" t="s">
        <v>213</v>
      </c>
      <c r="DH8" s="2" t="s">
        <v>214</v>
      </c>
      <c r="DI8" s="2" t="s">
        <v>143</v>
      </c>
      <c r="DJ8" s="2" t="s">
        <v>132</v>
      </c>
      <c r="DK8" s="4">
        <v>7</v>
      </c>
      <c r="DL8" s="8">
        <v>426.86</v>
      </c>
      <c r="DM8" s="4"/>
      <c r="DN8" s="8"/>
      <c r="DO8" s="7"/>
      <c r="DP8" s="7"/>
      <c r="DQ8" s="2" t="s">
        <v>140</v>
      </c>
      <c r="DR8" s="2" t="s">
        <v>129</v>
      </c>
      <c r="DS8" s="2" t="s">
        <v>215</v>
      </c>
      <c r="DT8" s="2" t="s">
        <v>216</v>
      </c>
      <c r="DU8" s="2" t="s">
        <v>143</v>
      </c>
      <c r="DV8" s="2" t="s">
        <v>132</v>
      </c>
      <c r="DW8" s="4">
        <v>4</v>
      </c>
      <c r="DX8" s="8">
        <v>174.52</v>
      </c>
      <c r="DY8" s="4"/>
      <c r="DZ8" s="8"/>
      <c r="EA8" s="7"/>
      <c r="EB8" s="7"/>
      <c r="EC8" s="2" t="s">
        <v>140</v>
      </c>
      <c r="ED8" s="2" t="s">
        <v>129</v>
      </c>
      <c r="EE8" s="2" t="s">
        <v>217</v>
      </c>
      <c r="EF8" s="2" t="s">
        <v>218</v>
      </c>
      <c r="EG8" s="2" t="s">
        <v>143</v>
      </c>
      <c r="EH8" s="2" t="s">
        <v>132</v>
      </c>
      <c r="EI8" s="4">
        <v>5</v>
      </c>
      <c r="EJ8" s="8">
        <v>261.95</v>
      </c>
      <c r="EK8" s="4"/>
      <c r="EL8" s="8"/>
      <c r="EM8" s="7"/>
      <c r="EN8" s="7"/>
      <c r="EO8" s="2" t="s">
        <v>140</v>
      </c>
      <c r="EP8" s="2" t="s">
        <v>129</v>
      </c>
      <c r="EQ8" s="2" t="s">
        <v>219</v>
      </c>
      <c r="ER8" s="2" t="s">
        <v>220</v>
      </c>
      <c r="ES8" s="2" t="s">
        <v>143</v>
      </c>
      <c r="ET8" s="2" t="s">
        <v>132</v>
      </c>
      <c r="EU8" s="4">
        <v>8</v>
      </c>
      <c r="EV8" s="8">
        <v>431.12</v>
      </c>
      <c r="EW8" s="4"/>
      <c r="EX8" s="8"/>
      <c r="EY8" s="7"/>
      <c r="EZ8" s="7"/>
      <c r="FA8" s="2" t="s">
        <v>140</v>
      </c>
      <c r="FB8" s="2" t="s">
        <v>129</v>
      </c>
      <c r="FC8" s="2" t="s">
        <v>179</v>
      </c>
      <c r="FD8" s="2" t="s">
        <v>221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140</v>
      </c>
      <c r="FN8" s="2" t="s">
        <v>181</v>
      </c>
      <c r="FO8" s="2" t="s">
        <v>222</v>
      </c>
      <c r="FP8" s="2" t="s">
        <v>223</v>
      </c>
      <c r="FQ8" s="2" t="s">
        <v>143</v>
      </c>
      <c r="FR8" s="2" t="s">
        <v>132</v>
      </c>
      <c r="FS8" s="4">
        <v>2</v>
      </c>
      <c r="FT8" s="8">
        <v>107.78</v>
      </c>
      <c r="FU8" s="4"/>
      <c r="FV8" s="8"/>
      <c r="FW8" s="7"/>
      <c r="FX8" s="7"/>
      <c r="FY8" s="2" t="s">
        <v>140</v>
      </c>
      <c r="FZ8" s="2" t="s">
        <v>129</v>
      </c>
      <c r="GA8" s="2" t="s">
        <v>224</v>
      </c>
      <c r="GB8" s="2" t="s">
        <v>225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140</v>
      </c>
      <c r="GL8" s="2" t="s">
        <v>129</v>
      </c>
      <c r="GM8" s="2" t="s">
        <v>226</v>
      </c>
      <c r="GN8" s="2" t="s">
        <v>132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155</v>
      </c>
      <c r="GX8" s="2" t="s">
        <v>129</v>
      </c>
      <c r="GY8" s="2" t="s">
        <v>132</v>
      </c>
      <c r="GZ8" s="2" t="s">
        <v>132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227</v>
      </c>
      <c r="HL8" s="2" t="s">
        <v>228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229</v>
      </c>
      <c r="HX8" s="2" t="s">
        <v>132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140</v>
      </c>
      <c r="IH8" s="2" t="s">
        <v>129</v>
      </c>
      <c r="II8" s="2" t="s">
        <v>194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140</v>
      </c>
      <c r="IT8" s="2" t="s">
        <v>129</v>
      </c>
      <c r="IU8" s="2" t="s">
        <v>207</v>
      </c>
      <c r="IV8" s="2" t="s">
        <v>230</v>
      </c>
      <c r="IW8" s="2" t="s">
        <v>143</v>
      </c>
      <c r="IX8" s="2" t="s">
        <v>132</v>
      </c>
      <c r="IY8" s="4"/>
      <c r="IZ8" s="8"/>
      <c r="JA8" s="4"/>
      <c r="JB8" s="8"/>
      <c r="JC8" s="7"/>
      <c r="JD8" s="7"/>
      <c r="JE8" s="2" t="s">
        <v>150</v>
      </c>
      <c r="JF8" s="2" t="s">
        <v>129</v>
      </c>
      <c r="JG8" s="2" t="s">
        <v>132</v>
      </c>
      <c r="JH8" s="2" t="s">
        <v>132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195</v>
      </c>
      <c r="KE8" s="2" t="s">
        <v>231</v>
      </c>
      <c r="KF8" s="2" t="s">
        <v>232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151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157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151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151</v>
      </c>
      <c r="ML8" s="2" t="s">
        <v>129</v>
      </c>
      <c r="MM8" s="2" t="s">
        <v>132</v>
      </c>
      <c r="MN8" s="2" t="s">
        <v>132</v>
      </c>
      <c r="MO8" s="2" t="s">
        <v>143</v>
      </c>
      <c r="MP8" s="2" t="s">
        <v>132</v>
      </c>
      <c r="MQ8" s="4"/>
      <c r="MR8" s="8"/>
      <c r="MS8" s="4"/>
      <c r="MT8" s="8"/>
      <c r="MU8" s="7"/>
      <c r="MV8" s="7"/>
      <c r="MW8" s="2" t="s">
        <v>157</v>
      </c>
      <c r="MX8" s="2" t="s">
        <v>129</v>
      </c>
      <c r="MY8" s="2" t="s">
        <v>132</v>
      </c>
      <c r="MZ8" s="2" t="s">
        <v>132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151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151</v>
      </c>
      <c r="NV8" s="2" t="s">
        <v>181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157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151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181</v>
      </c>
      <c r="PS8" s="2" t="s">
        <v>233</v>
      </c>
      <c r="PT8" s="2" t="s">
        <v>234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152</v>
      </c>
      <c r="QP8" s="2" t="s">
        <v>181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151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132</v>
      </c>
      <c r="RG8" s="4"/>
      <c r="RH8" s="8"/>
      <c r="RI8" s="4"/>
      <c r="RJ8" s="8"/>
      <c r="RK8" s="7"/>
      <c r="RL8" s="7"/>
      <c r="RM8" s="2" t="s">
        <v>140</v>
      </c>
      <c r="RN8" s="2" t="s">
        <v>181</v>
      </c>
      <c r="RO8" s="2" t="s">
        <v>235</v>
      </c>
      <c r="RP8" s="2" t="s">
        <v>236</v>
      </c>
      <c r="RQ8" s="2" t="s">
        <v>143</v>
      </c>
      <c r="RR8" s="2" t="s">
        <v>132</v>
      </c>
    </row>
    <row r="9">
      <c r="A9" s="2" t="s">
        <v>237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159</v>
      </c>
      <c r="K9" s="2" t="s">
        <v>238</v>
      </c>
      <c r="L9" s="3">
        <v>47.52</v>
      </c>
      <c r="M9" s="3">
        <v>49.9</v>
      </c>
      <c r="N9" s="3">
        <v>109.99</v>
      </c>
      <c r="O9" s="2" t="s">
        <v>129</v>
      </c>
      <c r="P9" s="2" t="s">
        <v>206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207</v>
      </c>
      <c r="Z9" s="4">
        <v>186</v>
      </c>
      <c r="AA9" s="4">
        <f>=ROUNDDOWN(16.7567567567568,0)</f>
      </c>
      <c r="AB9" s="5">
        <v>11.1</v>
      </c>
      <c r="AC9" s="2" t="s">
        <v>239</v>
      </c>
      <c r="AD9" s="4">
        <v>170</v>
      </c>
      <c r="AE9" s="4">
        <v>370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75</v>
      </c>
      <c r="AQ9" s="8">
        <v>4078.57</v>
      </c>
      <c r="AR9" s="4"/>
      <c r="AS9" s="8"/>
      <c r="AT9" s="7"/>
      <c r="AU9" s="7"/>
      <c r="AV9" s="4">
        <v>75</v>
      </c>
      <c r="AW9" s="8">
        <v>4078.57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0.1152</v>
      </c>
      <c r="BJ9" s="4">
        <v>75</v>
      </c>
      <c r="BK9" s="8">
        <v>4078.57</v>
      </c>
      <c r="BL9" s="2" t="s">
        <v>240</v>
      </c>
      <c r="BM9" s="7">
        <v>1</v>
      </c>
      <c r="BN9" s="7">
        <v>1</v>
      </c>
      <c r="BO9" s="4">
        <v>15</v>
      </c>
      <c r="BP9" s="8">
        <v>676.36</v>
      </c>
      <c r="BQ9" s="4"/>
      <c r="BR9" s="8"/>
      <c r="BS9" s="7"/>
      <c r="BT9" s="7"/>
      <c r="BU9" s="2" t="s">
        <v>140</v>
      </c>
      <c r="BV9" s="2" t="s">
        <v>129</v>
      </c>
      <c r="BW9" s="2" t="s">
        <v>210</v>
      </c>
      <c r="BX9" s="2" t="s">
        <v>241</v>
      </c>
      <c r="BY9" s="2" t="s">
        <v>143</v>
      </c>
      <c r="BZ9" s="2" t="s">
        <v>132</v>
      </c>
      <c r="CA9" s="4">
        <v>41</v>
      </c>
      <c r="CB9" s="8">
        <v>2402.68</v>
      </c>
      <c r="CC9" s="4"/>
      <c r="CD9" s="8"/>
      <c r="CE9" s="7"/>
      <c r="CF9" s="7"/>
      <c r="CG9" s="2" t="s">
        <v>140</v>
      </c>
      <c r="CH9" s="2" t="s">
        <v>129</v>
      </c>
      <c r="CI9" s="2" t="s">
        <v>132</v>
      </c>
      <c r="CJ9" s="2" t="s">
        <v>132</v>
      </c>
      <c r="CK9" s="2" t="s">
        <v>143</v>
      </c>
      <c r="CL9" s="2" t="s">
        <v>132</v>
      </c>
      <c r="CM9" s="4"/>
      <c r="CN9" s="8"/>
      <c r="CO9" s="4"/>
      <c r="CP9" s="8"/>
      <c r="CQ9" s="7"/>
      <c r="CR9" s="7"/>
      <c r="CS9" s="2" t="s">
        <v>140</v>
      </c>
      <c r="CT9" s="2" t="s">
        <v>129</v>
      </c>
      <c r="CU9" s="2" t="s">
        <v>207</v>
      </c>
      <c r="CV9" s="2" t="s">
        <v>242</v>
      </c>
      <c r="CW9" s="2" t="s">
        <v>143</v>
      </c>
      <c r="CX9" s="2" t="s">
        <v>132</v>
      </c>
      <c r="CY9" s="4">
        <v>1</v>
      </c>
      <c r="CZ9" s="8">
        <v>57.93</v>
      </c>
      <c r="DA9" s="4"/>
      <c r="DB9" s="8"/>
      <c r="DC9" s="7"/>
      <c r="DD9" s="7"/>
      <c r="DE9" s="2" t="s">
        <v>140</v>
      </c>
      <c r="DF9" s="2" t="s">
        <v>129</v>
      </c>
      <c r="DG9" s="2" t="s">
        <v>213</v>
      </c>
      <c r="DH9" s="2" t="s">
        <v>243</v>
      </c>
      <c r="DI9" s="2" t="s">
        <v>143</v>
      </c>
      <c r="DJ9" s="2" t="s">
        <v>132</v>
      </c>
      <c r="DK9" s="4">
        <v>2</v>
      </c>
      <c r="DL9" s="8">
        <v>121.96</v>
      </c>
      <c r="DM9" s="4"/>
      <c r="DN9" s="8"/>
      <c r="DO9" s="7"/>
      <c r="DP9" s="7"/>
      <c r="DQ9" s="2" t="s">
        <v>140</v>
      </c>
      <c r="DR9" s="2" t="s">
        <v>129</v>
      </c>
      <c r="DS9" s="2" t="s">
        <v>215</v>
      </c>
      <c r="DT9" s="2" t="s">
        <v>244</v>
      </c>
      <c r="DU9" s="2" t="s">
        <v>143</v>
      </c>
      <c r="DV9" s="2" t="s">
        <v>132</v>
      </c>
      <c r="DW9" s="4">
        <v>3</v>
      </c>
      <c r="DX9" s="8">
        <v>131.55</v>
      </c>
      <c r="DY9" s="4"/>
      <c r="DZ9" s="8"/>
      <c r="EA9" s="7"/>
      <c r="EB9" s="7"/>
      <c r="EC9" s="2" t="s">
        <v>140</v>
      </c>
      <c r="ED9" s="2" t="s">
        <v>129</v>
      </c>
      <c r="EE9" s="2" t="s">
        <v>217</v>
      </c>
      <c r="EF9" s="2" t="s">
        <v>245</v>
      </c>
      <c r="EG9" s="2" t="s">
        <v>143</v>
      </c>
      <c r="EH9" s="2" t="s">
        <v>132</v>
      </c>
      <c r="EI9" s="4">
        <v>3</v>
      </c>
      <c r="EJ9" s="8">
        <v>157.17</v>
      </c>
      <c r="EK9" s="4"/>
      <c r="EL9" s="8"/>
      <c r="EM9" s="7"/>
      <c r="EN9" s="7"/>
      <c r="EO9" s="2" t="s">
        <v>140</v>
      </c>
      <c r="EP9" s="2" t="s">
        <v>129</v>
      </c>
      <c r="EQ9" s="2" t="s">
        <v>246</v>
      </c>
      <c r="ER9" s="2" t="s">
        <v>247</v>
      </c>
      <c r="ES9" s="2" t="s">
        <v>143</v>
      </c>
      <c r="ET9" s="2" t="s">
        <v>132</v>
      </c>
      <c r="EU9" s="4">
        <v>5</v>
      </c>
      <c r="EV9" s="8">
        <v>269.45</v>
      </c>
      <c r="EW9" s="4"/>
      <c r="EX9" s="8"/>
      <c r="EY9" s="7"/>
      <c r="EZ9" s="7"/>
      <c r="FA9" s="2" t="s">
        <v>140</v>
      </c>
      <c r="FB9" s="2" t="s">
        <v>129</v>
      </c>
      <c r="FC9" s="2" t="s">
        <v>179</v>
      </c>
      <c r="FD9" s="2" t="s">
        <v>248</v>
      </c>
      <c r="FE9" s="2" t="s">
        <v>143</v>
      </c>
      <c r="FF9" s="2" t="s">
        <v>132</v>
      </c>
      <c r="FG9" s="4"/>
      <c r="FH9" s="8"/>
      <c r="FI9" s="4"/>
      <c r="FJ9" s="8"/>
      <c r="FK9" s="7"/>
      <c r="FL9" s="7"/>
      <c r="FM9" s="2" t="s">
        <v>140</v>
      </c>
      <c r="FN9" s="2" t="s">
        <v>181</v>
      </c>
      <c r="FO9" s="2" t="s">
        <v>222</v>
      </c>
      <c r="FP9" s="2" t="s">
        <v>249</v>
      </c>
      <c r="FQ9" s="2" t="s">
        <v>143</v>
      </c>
      <c r="FR9" s="2" t="s">
        <v>132</v>
      </c>
      <c r="FS9" s="4"/>
      <c r="FT9" s="8"/>
      <c r="FU9" s="4"/>
      <c r="FV9" s="8"/>
      <c r="FW9" s="7"/>
      <c r="FX9" s="7"/>
      <c r="FY9" s="2" t="s">
        <v>140</v>
      </c>
      <c r="FZ9" s="2" t="s">
        <v>129</v>
      </c>
      <c r="GA9" s="2" t="s">
        <v>224</v>
      </c>
      <c r="GB9" s="2" t="s">
        <v>250</v>
      </c>
      <c r="GC9" s="2" t="s">
        <v>143</v>
      </c>
      <c r="GD9" s="2" t="s">
        <v>132</v>
      </c>
      <c r="GE9" s="4">
        <v>2</v>
      </c>
      <c r="GF9" s="8">
        <v>99.8</v>
      </c>
      <c r="GG9" s="4"/>
      <c r="GH9" s="8"/>
      <c r="GI9" s="7"/>
      <c r="GJ9" s="7"/>
      <c r="GK9" s="2" t="s">
        <v>140</v>
      </c>
      <c r="GL9" s="2" t="s">
        <v>129</v>
      </c>
      <c r="GM9" s="2" t="s">
        <v>226</v>
      </c>
      <c r="GN9" s="2" t="s">
        <v>251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155</v>
      </c>
      <c r="GX9" s="2" t="s">
        <v>129</v>
      </c>
      <c r="GY9" s="2" t="s">
        <v>132</v>
      </c>
      <c r="GZ9" s="2" t="s">
        <v>132</v>
      </c>
      <c r="HA9" s="2" t="s">
        <v>143</v>
      </c>
      <c r="HB9" s="2" t="s">
        <v>132</v>
      </c>
      <c r="HC9" s="4">
        <v>3</v>
      </c>
      <c r="HD9" s="8">
        <v>161.67</v>
      </c>
      <c r="HE9" s="4"/>
      <c r="HF9" s="8"/>
      <c r="HG9" s="7"/>
      <c r="HH9" s="7"/>
      <c r="HI9" s="2" t="s">
        <v>140</v>
      </c>
      <c r="HJ9" s="2" t="s">
        <v>129</v>
      </c>
      <c r="HK9" s="2" t="s">
        <v>227</v>
      </c>
      <c r="HL9" s="2" t="s">
        <v>252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229</v>
      </c>
      <c r="HX9" s="2" t="s">
        <v>132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140</v>
      </c>
      <c r="IH9" s="2" t="s">
        <v>129</v>
      </c>
      <c r="II9" s="2" t="s">
        <v>194</v>
      </c>
      <c r="IJ9" s="2" t="s">
        <v>132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140</v>
      </c>
      <c r="IT9" s="2" t="s">
        <v>129</v>
      </c>
      <c r="IU9" s="2" t="s">
        <v>207</v>
      </c>
      <c r="IV9" s="2" t="s">
        <v>253</v>
      </c>
      <c r="IW9" s="2" t="s">
        <v>143</v>
      </c>
      <c r="IX9" s="2" t="s">
        <v>132</v>
      </c>
      <c r="IY9" s="4"/>
      <c r="IZ9" s="8"/>
      <c r="JA9" s="4"/>
      <c r="JB9" s="8"/>
      <c r="JC9" s="7"/>
      <c r="JD9" s="7"/>
      <c r="JE9" s="2" t="s">
        <v>150</v>
      </c>
      <c r="JF9" s="2" t="s">
        <v>129</v>
      </c>
      <c r="JG9" s="2" t="s">
        <v>132</v>
      </c>
      <c r="JH9" s="2" t="s">
        <v>132</v>
      </c>
      <c r="JI9" s="2" t="s">
        <v>143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195</v>
      </c>
      <c r="KE9" s="2" t="s">
        <v>231</v>
      </c>
      <c r="KF9" s="2" t="s">
        <v>254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151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157</v>
      </c>
      <c r="LN9" s="2" t="s">
        <v>129</v>
      </c>
      <c r="LO9" s="2" t="s">
        <v>132</v>
      </c>
      <c r="LP9" s="2" t="s">
        <v>132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151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151</v>
      </c>
      <c r="ML9" s="2" t="s">
        <v>129</v>
      </c>
      <c r="MM9" s="2" t="s">
        <v>132</v>
      </c>
      <c r="MN9" s="2" t="s">
        <v>132</v>
      </c>
      <c r="MO9" s="2" t="s">
        <v>143</v>
      </c>
      <c r="MP9" s="2" t="s">
        <v>132</v>
      </c>
      <c r="MQ9" s="4"/>
      <c r="MR9" s="8"/>
      <c r="MS9" s="4"/>
      <c r="MT9" s="8"/>
      <c r="MU9" s="7"/>
      <c r="MV9" s="7"/>
      <c r="MW9" s="2" t="s">
        <v>157</v>
      </c>
      <c r="MX9" s="2" t="s">
        <v>129</v>
      </c>
      <c r="MY9" s="2" t="s">
        <v>132</v>
      </c>
      <c r="MZ9" s="2" t="s">
        <v>132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151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151</v>
      </c>
      <c r="NV9" s="2" t="s">
        <v>181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140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151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181</v>
      </c>
      <c r="PS9" s="2" t="s">
        <v>233</v>
      </c>
      <c r="PT9" s="2" t="s">
        <v>132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152</v>
      </c>
      <c r="QP9" s="2" t="s">
        <v>181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151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132</v>
      </c>
      <c r="RG9" s="4"/>
      <c r="RH9" s="8"/>
      <c r="RI9" s="4"/>
      <c r="RJ9" s="8"/>
      <c r="RK9" s="7"/>
      <c r="RL9" s="7"/>
      <c r="RM9" s="2" t="s">
        <v>140</v>
      </c>
      <c r="RN9" s="2" t="s">
        <v>181</v>
      </c>
      <c r="RO9" s="2" t="s">
        <v>235</v>
      </c>
      <c r="RP9" s="2" t="s">
        <v>255</v>
      </c>
      <c r="RQ9" s="2" t="s">
        <v>143</v>
      </c>
      <c r="RR9" s="2" t="s">
        <v>132</v>
      </c>
    </row>
    <row r="10">
      <c r="A10" s="2" t="s">
        <v>256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159</v>
      </c>
      <c r="K10" s="2" t="s">
        <v>257</v>
      </c>
      <c r="L10" s="3">
        <v>47.52</v>
      </c>
      <c r="M10" s="3">
        <v>49.9</v>
      </c>
      <c r="N10" s="3">
        <v>109.99</v>
      </c>
      <c r="O10" s="2" t="s">
        <v>129</v>
      </c>
      <c r="P10" s="2" t="s">
        <v>258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136</v>
      </c>
      <c r="Y10" s="2" t="s">
        <v>259</v>
      </c>
      <c r="Z10" s="4">
        <v>58</v>
      </c>
      <c r="AA10" s="4">
        <f>=ROUNDDOWN(8.65671641791045,0)</f>
      </c>
      <c r="AB10" s="5">
        <v>6.7</v>
      </c>
      <c r="AC10" s="2" t="s">
        <v>208</v>
      </c>
      <c r="AD10" s="4">
        <v>200</v>
      </c>
      <c r="AE10" s="4">
        <v>200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39</v>
      </c>
      <c r="AQ10" s="8">
        <v>1998.91</v>
      </c>
      <c r="AR10" s="4"/>
      <c r="AS10" s="8"/>
      <c r="AT10" s="7"/>
      <c r="AU10" s="7"/>
      <c r="AV10" s="4">
        <v>39</v>
      </c>
      <c r="AW10" s="8">
        <v>1998.91</v>
      </c>
      <c r="AX10" s="4"/>
      <c r="AY10" s="8"/>
      <c r="AZ10" s="7"/>
      <c r="BA10" s="7"/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0.0565</v>
      </c>
      <c r="BJ10" s="4">
        <v>39</v>
      </c>
      <c r="BK10" s="8">
        <v>1998.91</v>
      </c>
      <c r="BL10" s="2" t="s">
        <v>260</v>
      </c>
      <c r="BM10" s="7">
        <v>1</v>
      </c>
      <c r="BN10" s="7">
        <v>1</v>
      </c>
      <c r="BO10" s="4">
        <v>16</v>
      </c>
      <c r="BP10" s="8">
        <v>678.71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261</v>
      </c>
      <c r="BX10" s="2" t="s">
        <v>262</v>
      </c>
      <c r="BY10" s="2" t="s">
        <v>143</v>
      </c>
      <c r="BZ10" s="2" t="s">
        <v>132</v>
      </c>
      <c r="CA10" s="4">
        <v>7</v>
      </c>
      <c r="CB10" s="8">
        <v>408.34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132</v>
      </c>
      <c r="CJ10" s="2" t="s">
        <v>132</v>
      </c>
      <c r="CK10" s="2" t="s">
        <v>143</v>
      </c>
      <c r="CL10" s="2" t="s">
        <v>132</v>
      </c>
      <c r="CM10" s="4">
        <v>2</v>
      </c>
      <c r="CN10" s="8">
        <v>133.06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259</v>
      </c>
      <c r="CV10" s="2" t="s">
        <v>263</v>
      </c>
      <c r="CW10" s="2" t="s">
        <v>143</v>
      </c>
      <c r="CX10" s="2" t="s">
        <v>132</v>
      </c>
      <c r="CY10" s="4">
        <v>8</v>
      </c>
      <c r="CZ10" s="8">
        <v>463.44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264</v>
      </c>
      <c r="DH10" s="2" t="s">
        <v>265</v>
      </c>
      <c r="DI10" s="2" t="s">
        <v>143</v>
      </c>
      <c r="DJ10" s="2" t="s">
        <v>132</v>
      </c>
      <c r="DK10" s="4"/>
      <c r="DL10" s="8"/>
      <c r="DM10" s="4"/>
      <c r="DN10" s="8"/>
      <c r="DO10" s="7"/>
      <c r="DP10" s="7"/>
      <c r="DQ10" s="2" t="s">
        <v>140</v>
      </c>
      <c r="DR10" s="2" t="s">
        <v>129</v>
      </c>
      <c r="DS10" s="2" t="s">
        <v>266</v>
      </c>
      <c r="DT10" s="2" t="s">
        <v>267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140</v>
      </c>
      <c r="ED10" s="2" t="s">
        <v>129</v>
      </c>
      <c r="EE10" s="2" t="s">
        <v>268</v>
      </c>
      <c r="EF10" s="2" t="s">
        <v>269</v>
      </c>
      <c r="EG10" s="2" t="s">
        <v>143</v>
      </c>
      <c r="EH10" s="2" t="s">
        <v>132</v>
      </c>
      <c r="EI10" s="4"/>
      <c r="EJ10" s="8"/>
      <c r="EK10" s="4"/>
      <c r="EL10" s="8"/>
      <c r="EM10" s="7"/>
      <c r="EN10" s="7"/>
      <c r="EO10" s="2" t="s">
        <v>270</v>
      </c>
      <c r="EP10" s="2" t="s">
        <v>129</v>
      </c>
      <c r="EQ10" s="2" t="s">
        <v>132</v>
      </c>
      <c r="ER10" s="2" t="s">
        <v>132</v>
      </c>
      <c r="ES10" s="2" t="s">
        <v>143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271</v>
      </c>
      <c r="FD10" s="2" t="s">
        <v>132</v>
      </c>
      <c r="FE10" s="2" t="s">
        <v>143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272</v>
      </c>
      <c r="FP10" s="2" t="s">
        <v>132</v>
      </c>
      <c r="FQ10" s="2" t="s">
        <v>143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224</v>
      </c>
      <c r="GB10" s="2" t="s">
        <v>132</v>
      </c>
      <c r="GC10" s="2" t="s">
        <v>143</v>
      </c>
      <c r="GD10" s="2" t="s">
        <v>132</v>
      </c>
      <c r="GE10" s="4">
        <v>2</v>
      </c>
      <c r="GF10" s="8">
        <v>99.8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273</v>
      </c>
      <c r="GN10" s="2" t="s">
        <v>274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151</v>
      </c>
      <c r="GX10" s="2" t="s">
        <v>129</v>
      </c>
      <c r="GY10" s="2" t="s">
        <v>132</v>
      </c>
      <c r="GZ10" s="2" t="s">
        <v>132</v>
      </c>
      <c r="HA10" s="2" t="s">
        <v>143</v>
      </c>
      <c r="HB10" s="2" t="s">
        <v>132</v>
      </c>
      <c r="HC10" s="4">
        <v>4</v>
      </c>
      <c r="HD10" s="8">
        <v>215.56</v>
      </c>
      <c r="HE10" s="4"/>
      <c r="HF10" s="8"/>
      <c r="HG10" s="7"/>
      <c r="HH10" s="7"/>
      <c r="HI10" s="2" t="s">
        <v>140</v>
      </c>
      <c r="HJ10" s="2" t="s">
        <v>129</v>
      </c>
      <c r="HK10" s="2" t="s">
        <v>275</v>
      </c>
      <c r="HL10" s="2" t="s">
        <v>276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140</v>
      </c>
      <c r="HV10" s="2" t="s">
        <v>129</v>
      </c>
      <c r="HW10" s="2" t="s">
        <v>277</v>
      </c>
      <c r="HX10" s="2" t="s">
        <v>132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194</v>
      </c>
      <c r="IJ10" s="2" t="s">
        <v>132</v>
      </c>
      <c r="IK10" s="2" t="s">
        <v>143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129</v>
      </c>
      <c r="IU10" s="2" t="s">
        <v>259</v>
      </c>
      <c r="IV10" s="2" t="s">
        <v>132</v>
      </c>
      <c r="IW10" s="2" t="s">
        <v>143</v>
      </c>
      <c r="IX10" s="2" t="s">
        <v>132</v>
      </c>
      <c r="IY10" s="4"/>
      <c r="IZ10" s="8"/>
      <c r="JA10" s="4"/>
      <c r="JB10" s="8"/>
      <c r="JC10" s="7"/>
      <c r="JD10" s="7"/>
      <c r="JE10" s="2" t="s">
        <v>151</v>
      </c>
      <c r="JF10" s="2" t="s">
        <v>129</v>
      </c>
      <c r="JG10" s="2" t="s">
        <v>132</v>
      </c>
      <c r="JH10" s="2" t="s">
        <v>132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152</v>
      </c>
      <c r="KD10" s="2" t="s">
        <v>129</v>
      </c>
      <c r="KE10" s="2" t="s">
        <v>132</v>
      </c>
      <c r="KF10" s="2" t="s">
        <v>132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151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151</v>
      </c>
      <c r="LB10" s="2" t="s">
        <v>129</v>
      </c>
      <c r="LC10" s="2" t="s">
        <v>132</v>
      </c>
      <c r="LD10" s="2" t="s">
        <v>132</v>
      </c>
      <c r="LE10" s="2" t="s">
        <v>143</v>
      </c>
      <c r="LF10" s="2" t="s">
        <v>132</v>
      </c>
      <c r="LG10" s="4"/>
      <c r="LH10" s="8"/>
      <c r="LI10" s="4"/>
      <c r="LJ10" s="8"/>
      <c r="LK10" s="7"/>
      <c r="LL10" s="7"/>
      <c r="LM10" s="2" t="s">
        <v>157</v>
      </c>
      <c r="LN10" s="2" t="s">
        <v>129</v>
      </c>
      <c r="LO10" s="2" t="s">
        <v>132</v>
      </c>
      <c r="LP10" s="2" t="s">
        <v>132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151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151</v>
      </c>
      <c r="ML10" s="2" t="s">
        <v>129</v>
      </c>
      <c r="MM10" s="2" t="s">
        <v>132</v>
      </c>
      <c r="MN10" s="2" t="s">
        <v>132</v>
      </c>
      <c r="MO10" s="2" t="s">
        <v>143</v>
      </c>
      <c r="MP10" s="2" t="s">
        <v>132</v>
      </c>
      <c r="MQ10" s="4"/>
      <c r="MR10" s="8"/>
      <c r="MS10" s="4"/>
      <c r="MT10" s="8"/>
      <c r="MU10" s="7"/>
      <c r="MV10" s="7"/>
      <c r="MW10" s="2" t="s">
        <v>157</v>
      </c>
      <c r="MX10" s="2" t="s">
        <v>129</v>
      </c>
      <c r="MY10" s="2" t="s">
        <v>132</v>
      </c>
      <c r="MZ10" s="2" t="s">
        <v>132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151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157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151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181</v>
      </c>
      <c r="PS10" s="2" t="s">
        <v>278</v>
      </c>
      <c r="PT10" s="2" t="s">
        <v>132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151</v>
      </c>
      <c r="QD10" s="2" t="s">
        <v>129</v>
      </c>
      <c r="QE10" s="2" t="s">
        <v>132</v>
      </c>
      <c r="QF10" s="2" t="s">
        <v>132</v>
      </c>
      <c r="QG10" s="2" t="s">
        <v>143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151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132</v>
      </c>
      <c r="RG10" s="4"/>
      <c r="RH10" s="8"/>
      <c r="RI10" s="4"/>
      <c r="RJ10" s="8"/>
      <c r="RK10" s="7"/>
      <c r="RL10" s="7"/>
      <c r="RM10" s="2" t="s">
        <v>140</v>
      </c>
      <c r="RN10" s="2" t="s">
        <v>181</v>
      </c>
      <c r="RO10" s="2" t="s">
        <v>279</v>
      </c>
      <c r="RP10" s="2" t="s">
        <v>280</v>
      </c>
      <c r="RQ10" s="2" t="s">
        <v>143</v>
      </c>
      <c r="RR10" s="2" t="s">
        <v>132</v>
      </c>
    </row>
    <row r="11">
      <c r="A11" s="2" t="s">
        <v>281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159</v>
      </c>
      <c r="K11" s="2" t="s">
        <v>282</v>
      </c>
      <c r="L11" s="3">
        <v>47.52</v>
      </c>
      <c r="M11" s="3">
        <v>49.9</v>
      </c>
      <c r="N11" s="3">
        <v>109.99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136</v>
      </c>
      <c r="Y11" s="2" t="s">
        <v>283</v>
      </c>
      <c r="Z11" s="4">
        <v>103</v>
      </c>
      <c r="AA11" s="4">
        <f>=ROUNDDOWN(25.75,0)</f>
      </c>
      <c r="AB11" s="5">
        <v>4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8</v>
      </c>
      <c r="AQ11" s="8">
        <v>422.95</v>
      </c>
      <c r="AR11" s="4"/>
      <c r="AS11" s="8"/>
      <c r="AT11" s="7"/>
      <c r="AU11" s="7"/>
      <c r="AV11" s="4">
        <v>8</v>
      </c>
      <c r="AW11" s="8">
        <v>422.95</v>
      </c>
      <c r="AX11" s="4"/>
      <c r="AY11" s="8"/>
      <c r="AZ11" s="7"/>
      <c r="BA11" s="7"/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0.012</v>
      </c>
      <c r="BJ11" s="4">
        <v>8</v>
      </c>
      <c r="BK11" s="8">
        <v>422.95</v>
      </c>
      <c r="BL11" s="2" t="s">
        <v>284</v>
      </c>
      <c r="BM11" s="7">
        <v>1</v>
      </c>
      <c r="BN11" s="7">
        <v>1</v>
      </c>
      <c r="BO11" s="4">
        <v>3</v>
      </c>
      <c r="BP11" s="8">
        <v>149.7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145</v>
      </c>
      <c r="BX11" s="2" t="s">
        <v>285</v>
      </c>
      <c r="BY11" s="2" t="s">
        <v>143</v>
      </c>
      <c r="BZ11" s="2" t="s">
        <v>132</v>
      </c>
      <c r="CA11" s="4">
        <v>5</v>
      </c>
      <c r="CB11" s="8">
        <v>273.25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132</v>
      </c>
      <c r="CJ11" s="2" t="s">
        <v>286</v>
      </c>
      <c r="CK11" s="2" t="s">
        <v>143</v>
      </c>
      <c r="CL11" s="2" t="s">
        <v>132</v>
      </c>
      <c r="CM11" s="4"/>
      <c r="CN11" s="8"/>
      <c r="CO11" s="4"/>
      <c r="CP11" s="8"/>
      <c r="CQ11" s="7"/>
      <c r="CR11" s="7"/>
      <c r="CS11" s="2" t="s">
        <v>140</v>
      </c>
      <c r="CT11" s="2" t="s">
        <v>129</v>
      </c>
      <c r="CU11" s="2" t="s">
        <v>287</v>
      </c>
      <c r="CV11" s="2" t="s">
        <v>132</v>
      </c>
      <c r="CW11" s="2" t="s">
        <v>143</v>
      </c>
      <c r="CX11" s="2" t="s">
        <v>132</v>
      </c>
      <c r="CY11" s="4"/>
      <c r="CZ11" s="8"/>
      <c r="DA11" s="4"/>
      <c r="DB11" s="8"/>
      <c r="DC11" s="7"/>
      <c r="DD11" s="7"/>
      <c r="DE11" s="2" t="s">
        <v>140</v>
      </c>
      <c r="DF11" s="2" t="s">
        <v>129</v>
      </c>
      <c r="DG11" s="2" t="s">
        <v>156</v>
      </c>
      <c r="DH11" s="2" t="s">
        <v>132</v>
      </c>
      <c r="DI11" s="2" t="s">
        <v>143</v>
      </c>
      <c r="DJ11" s="2" t="s">
        <v>132</v>
      </c>
      <c r="DK11" s="4"/>
      <c r="DL11" s="8"/>
      <c r="DM11" s="4"/>
      <c r="DN11" s="8"/>
      <c r="DO11" s="7"/>
      <c r="DP11" s="7"/>
      <c r="DQ11" s="2" t="s">
        <v>140</v>
      </c>
      <c r="DR11" s="2" t="s">
        <v>129</v>
      </c>
      <c r="DS11" s="2" t="s">
        <v>148</v>
      </c>
      <c r="DT11" s="2" t="s">
        <v>132</v>
      </c>
      <c r="DU11" s="2" t="s">
        <v>143</v>
      </c>
      <c r="DV11" s="2" t="s">
        <v>132</v>
      </c>
      <c r="DW11" s="4"/>
      <c r="DX11" s="8"/>
      <c r="DY11" s="4"/>
      <c r="DZ11" s="8"/>
      <c r="EA11" s="7"/>
      <c r="EB11" s="7"/>
      <c r="EC11" s="2" t="s">
        <v>140</v>
      </c>
      <c r="ED11" s="2" t="s">
        <v>129</v>
      </c>
      <c r="EE11" s="2" t="s">
        <v>149</v>
      </c>
      <c r="EF11" s="2" t="s">
        <v>132</v>
      </c>
      <c r="EG11" s="2" t="s">
        <v>143</v>
      </c>
      <c r="EH11" s="2" t="s">
        <v>132</v>
      </c>
      <c r="EI11" s="4"/>
      <c r="EJ11" s="8"/>
      <c r="EK11" s="4"/>
      <c r="EL11" s="8"/>
      <c r="EM11" s="7"/>
      <c r="EN11" s="7"/>
      <c r="EO11" s="2" t="s">
        <v>270</v>
      </c>
      <c r="EP11" s="2" t="s">
        <v>129</v>
      </c>
      <c r="EQ11" s="2" t="s">
        <v>132</v>
      </c>
      <c r="ER11" s="2" t="s">
        <v>132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151</v>
      </c>
      <c r="FB11" s="2" t="s">
        <v>129</v>
      </c>
      <c r="FC11" s="2" t="s">
        <v>132</v>
      </c>
      <c r="FD11" s="2" t="s">
        <v>132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152</v>
      </c>
      <c r="FN11" s="2" t="s">
        <v>129</v>
      </c>
      <c r="FO11" s="2" t="s">
        <v>132</v>
      </c>
      <c r="FP11" s="2" t="s">
        <v>132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151</v>
      </c>
      <c r="FZ11" s="2" t="s">
        <v>129</v>
      </c>
      <c r="GA11" s="2" t="s">
        <v>132</v>
      </c>
      <c r="GB11" s="2" t="s">
        <v>132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151</v>
      </c>
      <c r="GL11" s="2" t="s">
        <v>129</v>
      </c>
      <c r="GM11" s="2" t="s">
        <v>132</v>
      </c>
      <c r="GN11" s="2" t="s">
        <v>132</v>
      </c>
      <c r="GO11" s="2" t="s">
        <v>143</v>
      </c>
      <c r="GP11" s="2" t="s">
        <v>132</v>
      </c>
      <c r="GQ11" s="4"/>
      <c r="GR11" s="8"/>
      <c r="GS11" s="4"/>
      <c r="GT11" s="8"/>
      <c r="GU11" s="7"/>
      <c r="GV11" s="7"/>
      <c r="GW11" s="2" t="s">
        <v>151</v>
      </c>
      <c r="GX11" s="2" t="s">
        <v>129</v>
      </c>
      <c r="GY11" s="2" t="s">
        <v>132</v>
      </c>
      <c r="GZ11" s="2" t="s">
        <v>132</v>
      </c>
      <c r="HA11" s="2" t="s">
        <v>143</v>
      </c>
      <c r="HB11" s="2" t="s">
        <v>132</v>
      </c>
      <c r="HC11" s="4"/>
      <c r="HD11" s="8"/>
      <c r="HE11" s="4"/>
      <c r="HF11" s="8"/>
      <c r="HG11" s="7"/>
      <c r="HH11" s="7"/>
      <c r="HI11" s="2" t="s">
        <v>152</v>
      </c>
      <c r="HJ11" s="2" t="s">
        <v>129</v>
      </c>
      <c r="HK11" s="2" t="s">
        <v>132</v>
      </c>
      <c r="HL11" s="2" t="s">
        <v>132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152</v>
      </c>
      <c r="HV11" s="2" t="s">
        <v>129</v>
      </c>
      <c r="HW11" s="2" t="s">
        <v>132</v>
      </c>
      <c r="HX11" s="2" t="s">
        <v>132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287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287</v>
      </c>
      <c r="IV11" s="2" t="s">
        <v>132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151</v>
      </c>
      <c r="JF11" s="2" t="s">
        <v>129</v>
      </c>
      <c r="JG11" s="2" t="s">
        <v>132</v>
      </c>
      <c r="JH11" s="2" t="s">
        <v>132</v>
      </c>
      <c r="JI11" s="2" t="s">
        <v>143</v>
      </c>
      <c r="JJ11" s="2" t="s">
        <v>132</v>
      </c>
      <c r="JK11" s="4"/>
      <c r="JL11" s="8"/>
      <c r="JM11" s="4"/>
      <c r="JN11" s="8"/>
      <c r="JO11" s="7"/>
      <c r="JP11" s="7"/>
      <c r="JQ11" s="2" t="s">
        <v>151</v>
      </c>
      <c r="JR11" s="2" t="s">
        <v>129</v>
      </c>
      <c r="JS11" s="2" t="s">
        <v>132</v>
      </c>
      <c r="JT11" s="2" t="s">
        <v>132</v>
      </c>
      <c r="JU11" s="2" t="s">
        <v>143</v>
      </c>
      <c r="JV11" s="2" t="s">
        <v>132</v>
      </c>
      <c r="JW11" s="4"/>
      <c r="JX11" s="8"/>
      <c r="JY11" s="4"/>
      <c r="JZ11" s="8"/>
      <c r="KA11" s="7"/>
      <c r="KB11" s="7"/>
      <c r="KC11" s="2" t="s">
        <v>132</v>
      </c>
      <c r="KD11" s="2" t="s">
        <v>132</v>
      </c>
      <c r="KE11" s="2" t="s">
        <v>132</v>
      </c>
      <c r="KF11" s="2" t="s">
        <v>132</v>
      </c>
      <c r="KG11" s="2" t="s">
        <v>132</v>
      </c>
      <c r="KH11" s="2" t="s">
        <v>132</v>
      </c>
      <c r="KI11" s="4"/>
      <c r="KJ11" s="8"/>
      <c r="KK11" s="4"/>
      <c r="KL11" s="8"/>
      <c r="KM11" s="7"/>
      <c r="KN11" s="7"/>
      <c r="KO11" s="2" t="s">
        <v>151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151</v>
      </c>
      <c r="LB11" s="2" t="s">
        <v>129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157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151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2" t="s">
        <v>132</v>
      </c>
      <c r="ME11" s="4"/>
      <c r="MF11" s="8"/>
      <c r="MG11" s="4"/>
      <c r="MH11" s="8"/>
      <c r="MI11" s="7"/>
      <c r="MJ11" s="7"/>
      <c r="MK11" s="2" t="s">
        <v>151</v>
      </c>
      <c r="ML11" s="2" t="s">
        <v>129</v>
      </c>
      <c r="MM11" s="2" t="s">
        <v>132</v>
      </c>
      <c r="MN11" s="2" t="s">
        <v>132</v>
      </c>
      <c r="MO11" s="2" t="s">
        <v>143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157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151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157</v>
      </c>
      <c r="OH11" s="2" t="s">
        <v>129</v>
      </c>
      <c r="OI11" s="2" t="s">
        <v>132</v>
      </c>
      <c r="OJ11" s="2" t="s">
        <v>132</v>
      </c>
      <c r="OK11" s="2" t="s">
        <v>143</v>
      </c>
      <c r="OL11" s="2" t="s">
        <v>132</v>
      </c>
      <c r="OM11" s="4"/>
      <c r="ON11" s="8"/>
      <c r="OO11" s="4"/>
      <c r="OP11" s="8"/>
      <c r="OQ11" s="7"/>
      <c r="OR11" s="7"/>
      <c r="OS11" s="2" t="s">
        <v>151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151</v>
      </c>
      <c r="PF11" s="2" t="s">
        <v>129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151</v>
      </c>
      <c r="PR11" s="2" t="s">
        <v>129</v>
      </c>
      <c r="PS11" s="2" t="s">
        <v>132</v>
      </c>
      <c r="PT11" s="2" t="s">
        <v>132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151</v>
      </c>
      <c r="QD11" s="2" t="s">
        <v>129</v>
      </c>
      <c r="QE11" s="2" t="s">
        <v>132</v>
      </c>
      <c r="QF11" s="2" t="s">
        <v>132</v>
      </c>
      <c r="QG11" s="2" t="s">
        <v>143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151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132</v>
      </c>
      <c r="RG11" s="4"/>
      <c r="RH11" s="8"/>
      <c r="RI11" s="4"/>
      <c r="RJ11" s="8"/>
      <c r="RK11" s="7"/>
      <c r="RL11" s="7"/>
      <c r="RM11" s="2" t="s">
        <v>151</v>
      </c>
      <c r="RN11" s="2" t="s">
        <v>129</v>
      </c>
      <c r="RO11" s="2" t="s">
        <v>132</v>
      </c>
      <c r="RP11" s="2" t="s">
        <v>132</v>
      </c>
      <c r="RQ11" s="2" t="s">
        <v>143</v>
      </c>
      <c r="RR11" s="2" t="s">
        <v>132</v>
      </c>
    </row>
    <row r="12">
      <c r="A12" s="2" t="s">
        <v>288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289</v>
      </c>
      <c r="G12" s="2" t="s">
        <v>289</v>
      </c>
      <c r="H12" s="2" t="s">
        <v>289</v>
      </c>
      <c r="I12" s="2" t="s">
        <v>290</v>
      </c>
      <c r="J12" s="2" t="s">
        <v>291</v>
      </c>
      <c r="K12" s="2" t="s">
        <v>292</v>
      </c>
      <c r="L12" s="3">
        <v>39.9</v>
      </c>
      <c r="M12" s="3">
        <v>41.9</v>
      </c>
      <c r="N12" s="3">
        <v>84.99</v>
      </c>
      <c r="O12" s="2" t="s">
        <v>129</v>
      </c>
      <c r="P12" s="2" t="s">
        <v>293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136</v>
      </c>
      <c r="X12" s="2" t="s">
        <v>132</v>
      </c>
      <c r="Y12" s="2" t="s">
        <v>294</v>
      </c>
      <c r="Z12" s="4">
        <v>159</v>
      </c>
      <c r="AA12" s="4">
        <f>=ROUNDDOWN(159,0)</f>
      </c>
      <c r="AB12" s="5">
        <v>1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8</v>
      </c>
      <c r="AQ12" s="8">
        <v>310.73</v>
      </c>
      <c r="AR12" s="4"/>
      <c r="AS12" s="8"/>
      <c r="AT12" s="7"/>
      <c r="AU12" s="7"/>
      <c r="AV12" s="4">
        <v>8</v>
      </c>
      <c r="AW12" s="8">
        <v>310.73</v>
      </c>
      <c r="AX12" s="4"/>
      <c r="AY12" s="8"/>
      <c r="AZ12" s="7"/>
      <c r="BA12" s="7"/>
      <c r="BB12" s="7">
        <v>1</v>
      </c>
      <c r="BC12" s="4">
        <v>8</v>
      </c>
      <c r="BD12" s="8">
        <v>310.73</v>
      </c>
      <c r="BE12" s="4"/>
      <c r="BF12" s="8"/>
      <c r="BG12" s="7"/>
      <c r="BH12" s="7"/>
      <c r="BI12" s="7">
        <v>1</v>
      </c>
      <c r="BJ12" s="4">
        <v>8</v>
      </c>
      <c r="BK12" s="8">
        <v>310.73</v>
      </c>
      <c r="BL12" s="2" t="s">
        <v>295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140</v>
      </c>
      <c r="BV12" s="2" t="s">
        <v>129</v>
      </c>
      <c r="BW12" s="2" t="s">
        <v>296</v>
      </c>
      <c r="BX12" s="2" t="s">
        <v>297</v>
      </c>
      <c r="BY12" s="2" t="s">
        <v>143</v>
      </c>
      <c r="BZ12" s="2" t="s">
        <v>132</v>
      </c>
      <c r="CA12" s="4"/>
      <c r="CB12" s="8"/>
      <c r="CC12" s="4"/>
      <c r="CD12" s="8"/>
      <c r="CE12" s="7"/>
      <c r="CF12" s="7"/>
      <c r="CG12" s="2" t="s">
        <v>140</v>
      </c>
      <c r="CH12" s="2" t="s">
        <v>129</v>
      </c>
      <c r="CI12" s="2" t="s">
        <v>132</v>
      </c>
      <c r="CJ12" s="2" t="s">
        <v>132</v>
      </c>
      <c r="CK12" s="2" t="s">
        <v>143</v>
      </c>
      <c r="CL12" s="2" t="s">
        <v>132</v>
      </c>
      <c r="CM12" s="4"/>
      <c r="CN12" s="8"/>
      <c r="CO12" s="4"/>
      <c r="CP12" s="8"/>
      <c r="CQ12" s="7"/>
      <c r="CR12" s="7"/>
      <c r="CS12" s="2" t="s">
        <v>140</v>
      </c>
      <c r="CT12" s="2" t="s">
        <v>129</v>
      </c>
      <c r="CU12" s="2" t="s">
        <v>294</v>
      </c>
      <c r="CV12" s="2" t="s">
        <v>298</v>
      </c>
      <c r="CW12" s="2" t="s">
        <v>143</v>
      </c>
      <c r="CX12" s="2" t="s">
        <v>132</v>
      </c>
      <c r="CY12" s="4">
        <v>3</v>
      </c>
      <c r="CZ12" s="8">
        <v>97.02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296</v>
      </c>
      <c r="DH12" s="2" t="s">
        <v>149</v>
      </c>
      <c r="DI12" s="2" t="s">
        <v>143</v>
      </c>
      <c r="DJ12" s="2" t="s">
        <v>132</v>
      </c>
      <c r="DK12" s="4"/>
      <c r="DL12" s="8"/>
      <c r="DM12" s="4"/>
      <c r="DN12" s="8"/>
      <c r="DO12" s="7"/>
      <c r="DP12" s="7"/>
      <c r="DQ12" s="2" t="s">
        <v>140</v>
      </c>
      <c r="DR12" s="2" t="s">
        <v>129</v>
      </c>
      <c r="DS12" s="2" t="s">
        <v>299</v>
      </c>
      <c r="DT12" s="2" t="s">
        <v>300</v>
      </c>
      <c r="DU12" s="2" t="s">
        <v>143</v>
      </c>
      <c r="DV12" s="2" t="s">
        <v>132</v>
      </c>
      <c r="DW12" s="4"/>
      <c r="DX12" s="8"/>
      <c r="DY12" s="4"/>
      <c r="DZ12" s="8"/>
      <c r="EA12" s="7"/>
      <c r="EB12" s="7"/>
      <c r="EC12" s="2" t="s">
        <v>140</v>
      </c>
      <c r="ED12" s="2" t="s">
        <v>129</v>
      </c>
      <c r="EE12" s="2" t="s">
        <v>296</v>
      </c>
      <c r="EF12" s="2" t="s">
        <v>301</v>
      </c>
      <c r="EG12" s="2" t="s">
        <v>143</v>
      </c>
      <c r="EH12" s="2" t="s">
        <v>132</v>
      </c>
      <c r="EI12" s="4"/>
      <c r="EJ12" s="8"/>
      <c r="EK12" s="4"/>
      <c r="EL12" s="8"/>
      <c r="EM12" s="7"/>
      <c r="EN12" s="7"/>
      <c r="EO12" s="2" t="s">
        <v>155</v>
      </c>
      <c r="EP12" s="2" t="s">
        <v>129</v>
      </c>
      <c r="EQ12" s="2" t="s">
        <v>132</v>
      </c>
      <c r="ER12" s="2" t="s">
        <v>132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151</v>
      </c>
      <c r="FB12" s="2" t="s">
        <v>129</v>
      </c>
      <c r="FC12" s="2" t="s">
        <v>132</v>
      </c>
      <c r="FD12" s="2" t="s">
        <v>132</v>
      </c>
      <c r="FE12" s="2" t="s">
        <v>143</v>
      </c>
      <c r="FF12" s="2" t="s">
        <v>132</v>
      </c>
      <c r="FG12" s="4">
        <v>2</v>
      </c>
      <c r="FH12" s="8">
        <v>92.6</v>
      </c>
      <c r="FI12" s="4"/>
      <c r="FJ12" s="8"/>
      <c r="FK12" s="7"/>
      <c r="FL12" s="7"/>
      <c r="FM12" s="2" t="s">
        <v>140</v>
      </c>
      <c r="FN12" s="2" t="s">
        <v>129</v>
      </c>
      <c r="FO12" s="2" t="s">
        <v>302</v>
      </c>
      <c r="FP12" s="2" t="s">
        <v>303</v>
      </c>
      <c r="FQ12" s="2" t="s">
        <v>143</v>
      </c>
      <c r="FR12" s="2" t="s">
        <v>132</v>
      </c>
      <c r="FS12" s="4"/>
      <c r="FT12" s="8"/>
      <c r="FU12" s="4"/>
      <c r="FV12" s="8"/>
      <c r="FW12" s="7"/>
      <c r="FX12" s="7"/>
      <c r="FY12" s="2" t="s">
        <v>151</v>
      </c>
      <c r="FZ12" s="2" t="s">
        <v>129</v>
      </c>
      <c r="GA12" s="2" t="s">
        <v>132</v>
      </c>
      <c r="GB12" s="2" t="s">
        <v>132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151</v>
      </c>
      <c r="GL12" s="2" t="s">
        <v>129</v>
      </c>
      <c r="GM12" s="2" t="s">
        <v>132</v>
      </c>
      <c r="GN12" s="2" t="s">
        <v>132</v>
      </c>
      <c r="GO12" s="2" t="s">
        <v>143</v>
      </c>
      <c r="GP12" s="2" t="s">
        <v>132</v>
      </c>
      <c r="GQ12" s="4">
        <v>1</v>
      </c>
      <c r="GR12" s="8">
        <v>45.25</v>
      </c>
      <c r="GS12" s="4"/>
      <c r="GT12" s="8"/>
      <c r="GU12" s="7"/>
      <c r="GV12" s="7"/>
      <c r="GW12" s="2" t="s">
        <v>140</v>
      </c>
      <c r="GX12" s="2" t="s">
        <v>129</v>
      </c>
      <c r="GY12" s="2" t="s">
        <v>304</v>
      </c>
      <c r="GZ12" s="2" t="s">
        <v>305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140</v>
      </c>
      <c r="HJ12" s="2" t="s">
        <v>129</v>
      </c>
      <c r="HK12" s="2" t="s">
        <v>306</v>
      </c>
      <c r="HL12" s="2" t="s">
        <v>132</v>
      </c>
      <c r="HM12" s="2" t="s">
        <v>143</v>
      </c>
      <c r="HN12" s="2" t="s">
        <v>132</v>
      </c>
      <c r="HO12" s="4">
        <v>2</v>
      </c>
      <c r="HP12" s="8">
        <v>75.86</v>
      </c>
      <c r="HQ12" s="4"/>
      <c r="HR12" s="8"/>
      <c r="HS12" s="7"/>
      <c r="HT12" s="7"/>
      <c r="HU12" s="2" t="s">
        <v>140</v>
      </c>
      <c r="HV12" s="2" t="s">
        <v>129</v>
      </c>
      <c r="HW12" s="2" t="s">
        <v>277</v>
      </c>
      <c r="HX12" s="2" t="s">
        <v>307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132</v>
      </c>
      <c r="IH12" s="2" t="s">
        <v>132</v>
      </c>
      <c r="II12" s="2" t="s">
        <v>132</v>
      </c>
      <c r="IJ12" s="2" t="s">
        <v>132</v>
      </c>
      <c r="IK12" s="2" t="s">
        <v>132</v>
      </c>
      <c r="IL12" s="2" t="s">
        <v>132</v>
      </c>
      <c r="IM12" s="4"/>
      <c r="IN12" s="8"/>
      <c r="IO12" s="4"/>
      <c r="IP12" s="8"/>
      <c r="IQ12" s="7"/>
      <c r="IR12" s="7"/>
      <c r="IS12" s="2" t="s">
        <v>140</v>
      </c>
      <c r="IT12" s="2" t="s">
        <v>129</v>
      </c>
      <c r="IU12" s="2" t="s">
        <v>296</v>
      </c>
      <c r="IV12" s="2" t="s">
        <v>132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151</v>
      </c>
      <c r="JF12" s="2" t="s">
        <v>129</v>
      </c>
      <c r="JG12" s="2" t="s">
        <v>132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195</v>
      </c>
      <c r="KE12" s="2" t="s">
        <v>308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151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151</v>
      </c>
      <c r="LB12" s="2" t="s">
        <v>129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157</v>
      </c>
      <c r="LN12" s="2" t="s">
        <v>129</v>
      </c>
      <c r="LO12" s="2" t="s">
        <v>132</v>
      </c>
      <c r="LP12" s="2" t="s">
        <v>132</v>
      </c>
      <c r="LQ12" s="2" t="s">
        <v>143</v>
      </c>
      <c r="LR12" s="2" t="s">
        <v>132</v>
      </c>
      <c r="LS12" s="4"/>
      <c r="LT12" s="8"/>
      <c r="LU12" s="4"/>
      <c r="LV12" s="8"/>
      <c r="LW12" s="7"/>
      <c r="LX12" s="7"/>
      <c r="LY12" s="2" t="s">
        <v>151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151</v>
      </c>
      <c r="ML12" s="2" t="s">
        <v>129</v>
      </c>
      <c r="MM12" s="2" t="s">
        <v>132</v>
      </c>
      <c r="MN12" s="2" t="s">
        <v>132</v>
      </c>
      <c r="MO12" s="2" t="s">
        <v>143</v>
      </c>
      <c r="MP12" s="2" t="s">
        <v>132</v>
      </c>
      <c r="MQ12" s="4"/>
      <c r="MR12" s="8"/>
      <c r="MS12" s="4"/>
      <c r="MT12" s="8"/>
      <c r="MU12" s="7"/>
      <c r="MV12" s="7"/>
      <c r="MW12" s="2" t="s">
        <v>157</v>
      </c>
      <c r="MX12" s="2" t="s">
        <v>129</v>
      </c>
      <c r="MY12" s="2" t="s">
        <v>132</v>
      </c>
      <c r="MZ12" s="2" t="s">
        <v>132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157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4"/>
      <c r="OB12" s="8"/>
      <c r="OC12" s="4"/>
      <c r="OD12" s="8"/>
      <c r="OE12" s="7"/>
      <c r="OF12" s="7"/>
      <c r="OG12" s="2" t="s">
        <v>157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151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140</v>
      </c>
      <c r="PR12" s="2" t="s">
        <v>181</v>
      </c>
      <c r="PS12" s="2" t="s">
        <v>233</v>
      </c>
      <c r="PT12" s="2" t="s">
        <v>309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151</v>
      </c>
      <c r="QD12" s="2" t="s">
        <v>129</v>
      </c>
      <c r="QE12" s="2" t="s">
        <v>132</v>
      </c>
      <c r="QF12" s="2" t="s">
        <v>132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151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132</v>
      </c>
      <c r="RG12" s="4"/>
      <c r="RH12" s="8"/>
      <c r="RI12" s="4"/>
      <c r="RJ12" s="8"/>
      <c r="RK12" s="7"/>
      <c r="RL12" s="7"/>
      <c r="RM12" s="2" t="s">
        <v>140</v>
      </c>
      <c r="RN12" s="2" t="s">
        <v>181</v>
      </c>
      <c r="RO12" s="2" t="s">
        <v>310</v>
      </c>
      <c r="RP12" s="2" t="s">
        <v>132</v>
      </c>
      <c r="RQ12" s="2" t="s">
        <v>143</v>
      </c>
      <c r="RR12" s="2" t="s">
        <v>132</v>
      </c>
    </row>
    <row r="13">
      <c r="A13" s="2" t="s">
        <v>311</v>
      </c>
      <c r="B13" s="2" t="s">
        <v>121</v>
      </c>
      <c r="C13" s="2" t="s">
        <v>122</v>
      </c>
      <c r="D13" s="2" t="s">
        <v>312</v>
      </c>
      <c r="E13" s="2" t="s">
        <v>313</v>
      </c>
      <c r="F13" s="2" t="s">
        <v>314</v>
      </c>
      <c r="G13" s="2" t="s">
        <v>314</v>
      </c>
      <c r="H13" s="2" t="s">
        <v>314</v>
      </c>
      <c r="I13" s="2" t="s">
        <v>315</v>
      </c>
      <c r="J13" s="2" t="s">
        <v>291</v>
      </c>
      <c r="K13" s="2" t="s">
        <v>316</v>
      </c>
      <c r="L13" s="3">
        <v>123.35</v>
      </c>
      <c r="M13" s="3">
        <v>129.52</v>
      </c>
      <c r="N13" s="3">
        <v>259.99</v>
      </c>
      <c r="O13" s="2" t="s">
        <v>129</v>
      </c>
      <c r="P13" s="2" t="s">
        <v>160</v>
      </c>
      <c r="Q13" s="2" t="s">
        <v>131</v>
      </c>
      <c r="R13" s="2" t="s">
        <v>132</v>
      </c>
      <c r="S13" s="2" t="s">
        <v>317</v>
      </c>
      <c r="T13" s="2" t="s">
        <v>132</v>
      </c>
      <c r="U13" s="2" t="s">
        <v>132</v>
      </c>
      <c r="V13" s="2" t="s">
        <v>162</v>
      </c>
      <c r="W13" s="2" t="s">
        <v>135</v>
      </c>
      <c r="X13" s="2" t="s">
        <v>132</v>
      </c>
      <c r="Y13" s="2" t="s">
        <v>318</v>
      </c>
      <c r="Z13" s="4">
        <v>841</v>
      </c>
      <c r="AA13" s="4">
        <f>=ROUNDDOWN(70.0833333333333,0)</f>
      </c>
      <c r="AB13" s="5">
        <v>12</v>
      </c>
      <c r="AC13" s="2" t="s">
        <v>132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90</v>
      </c>
      <c r="AQ13" s="8">
        <v>12967.27</v>
      </c>
      <c r="AR13" s="4"/>
      <c r="AS13" s="8"/>
      <c r="AT13" s="7"/>
      <c r="AU13" s="7"/>
      <c r="AV13" s="4">
        <v>90</v>
      </c>
      <c r="AW13" s="8">
        <v>12967.27</v>
      </c>
      <c r="AX13" s="4"/>
      <c r="AY13" s="8"/>
      <c r="AZ13" s="7"/>
      <c r="BA13" s="7"/>
      <c r="BB13" s="7">
        <v>1</v>
      </c>
      <c r="BC13" s="4">
        <v>192</v>
      </c>
      <c r="BD13" s="8">
        <v>27148.73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0.4776</v>
      </c>
      <c r="BJ13" s="4">
        <v>90</v>
      </c>
      <c r="BK13" s="8">
        <v>12967.27</v>
      </c>
      <c r="BL13" s="2" t="s">
        <v>319</v>
      </c>
      <c r="BM13" s="7">
        <v>1</v>
      </c>
      <c r="BN13" s="7">
        <v>1</v>
      </c>
      <c r="BO13" s="4">
        <v>24</v>
      </c>
      <c r="BP13" s="8">
        <v>2787.05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320</v>
      </c>
      <c r="BX13" s="2" t="s">
        <v>321</v>
      </c>
      <c r="BY13" s="2" t="s">
        <v>143</v>
      </c>
      <c r="BZ13" s="2" t="s">
        <v>132</v>
      </c>
      <c r="CA13" s="4">
        <v>36</v>
      </c>
      <c r="CB13" s="8">
        <v>5495.95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132</v>
      </c>
      <c r="CJ13" s="2" t="s">
        <v>322</v>
      </c>
      <c r="CK13" s="2" t="s">
        <v>143</v>
      </c>
      <c r="CL13" s="2" t="s">
        <v>132</v>
      </c>
      <c r="CM13" s="4">
        <v>4</v>
      </c>
      <c r="CN13" s="8">
        <v>614.32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323</v>
      </c>
      <c r="CV13" s="2" t="s">
        <v>324</v>
      </c>
      <c r="CW13" s="2" t="s">
        <v>143</v>
      </c>
      <c r="CX13" s="2" t="s">
        <v>132</v>
      </c>
      <c r="CY13" s="4">
        <v>7</v>
      </c>
      <c r="CZ13" s="8">
        <v>1102.08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325</v>
      </c>
      <c r="DH13" s="2" t="s">
        <v>326</v>
      </c>
      <c r="DI13" s="2" t="s">
        <v>143</v>
      </c>
      <c r="DJ13" s="2" t="s">
        <v>132</v>
      </c>
      <c r="DK13" s="4">
        <v>9</v>
      </c>
      <c r="DL13" s="8">
        <v>1562.49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215</v>
      </c>
      <c r="DT13" s="2" t="s">
        <v>327</v>
      </c>
      <c r="DU13" s="2" t="s">
        <v>143</v>
      </c>
      <c r="DV13" s="2" t="s">
        <v>132</v>
      </c>
      <c r="DW13" s="4">
        <v>2</v>
      </c>
      <c r="DX13" s="8">
        <v>327.7</v>
      </c>
      <c r="DY13" s="4"/>
      <c r="DZ13" s="8"/>
      <c r="EA13" s="7"/>
      <c r="EB13" s="7"/>
      <c r="EC13" s="2" t="s">
        <v>140</v>
      </c>
      <c r="ED13" s="2" t="s">
        <v>129</v>
      </c>
      <c r="EE13" s="2" t="s">
        <v>328</v>
      </c>
      <c r="EF13" s="2" t="s">
        <v>329</v>
      </c>
      <c r="EG13" s="2" t="s">
        <v>143</v>
      </c>
      <c r="EH13" s="2" t="s">
        <v>132</v>
      </c>
      <c r="EI13" s="4"/>
      <c r="EJ13" s="8"/>
      <c r="EK13" s="4"/>
      <c r="EL13" s="8"/>
      <c r="EM13" s="7"/>
      <c r="EN13" s="7"/>
      <c r="EO13" s="2" t="s">
        <v>150</v>
      </c>
      <c r="EP13" s="2" t="s">
        <v>129</v>
      </c>
      <c r="EQ13" s="2" t="s">
        <v>132</v>
      </c>
      <c r="ER13" s="2" t="s">
        <v>132</v>
      </c>
      <c r="ES13" s="2" t="s">
        <v>143</v>
      </c>
      <c r="ET13" s="2" t="s">
        <v>132</v>
      </c>
      <c r="EU13" s="4">
        <v>6</v>
      </c>
      <c r="EV13" s="8">
        <v>839.28</v>
      </c>
      <c r="EW13" s="4"/>
      <c r="EX13" s="8"/>
      <c r="EY13" s="7"/>
      <c r="EZ13" s="7"/>
      <c r="FA13" s="2" t="s">
        <v>140</v>
      </c>
      <c r="FB13" s="2" t="s">
        <v>129</v>
      </c>
      <c r="FC13" s="2" t="s">
        <v>330</v>
      </c>
      <c r="FD13" s="2" t="s">
        <v>331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140</v>
      </c>
      <c r="FN13" s="2" t="s">
        <v>129</v>
      </c>
      <c r="FO13" s="2" t="s">
        <v>332</v>
      </c>
      <c r="FP13" s="2" t="s">
        <v>333</v>
      </c>
      <c r="FQ13" s="2" t="s">
        <v>143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184</v>
      </c>
      <c r="GB13" s="2" t="s">
        <v>334</v>
      </c>
      <c r="GC13" s="2" t="s">
        <v>143</v>
      </c>
      <c r="GD13" s="2" t="s">
        <v>132</v>
      </c>
      <c r="GE13" s="4"/>
      <c r="GF13" s="8"/>
      <c r="GG13" s="4"/>
      <c r="GH13" s="8"/>
      <c r="GI13" s="7"/>
      <c r="GJ13" s="7"/>
      <c r="GK13" s="2" t="s">
        <v>140</v>
      </c>
      <c r="GL13" s="2" t="s">
        <v>129</v>
      </c>
      <c r="GM13" s="2" t="s">
        <v>330</v>
      </c>
      <c r="GN13" s="2" t="s">
        <v>335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155</v>
      </c>
      <c r="GX13" s="2" t="s">
        <v>129</v>
      </c>
      <c r="GY13" s="2" t="s">
        <v>132</v>
      </c>
      <c r="GZ13" s="2" t="s">
        <v>132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190</v>
      </c>
      <c r="HL13" s="2" t="s">
        <v>336</v>
      </c>
      <c r="HM13" s="2" t="s">
        <v>143</v>
      </c>
      <c r="HN13" s="2" t="s">
        <v>132</v>
      </c>
      <c r="HO13" s="4">
        <v>2</v>
      </c>
      <c r="HP13" s="8">
        <v>238.4</v>
      </c>
      <c r="HQ13" s="4"/>
      <c r="HR13" s="8"/>
      <c r="HS13" s="7"/>
      <c r="HT13" s="7"/>
      <c r="HU13" s="2" t="s">
        <v>140</v>
      </c>
      <c r="HV13" s="2" t="s">
        <v>129</v>
      </c>
      <c r="HW13" s="2" t="s">
        <v>337</v>
      </c>
      <c r="HX13" s="2" t="s">
        <v>338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140</v>
      </c>
      <c r="IH13" s="2" t="s">
        <v>129</v>
      </c>
      <c r="II13" s="2" t="s">
        <v>194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323</v>
      </c>
      <c r="IV13" s="2" t="s">
        <v>321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150</v>
      </c>
      <c r="JF13" s="2" t="s">
        <v>129</v>
      </c>
      <c r="JG13" s="2" t="s">
        <v>132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195</v>
      </c>
      <c r="KE13" s="2" t="s">
        <v>339</v>
      </c>
      <c r="KF13" s="2" t="s">
        <v>340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151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/>
      <c r="LH13" s="8"/>
      <c r="LI13" s="4"/>
      <c r="LJ13" s="8"/>
      <c r="LK13" s="7"/>
      <c r="LL13" s="7"/>
      <c r="LM13" s="2" t="s">
        <v>157</v>
      </c>
      <c r="LN13" s="2" t="s">
        <v>129</v>
      </c>
      <c r="LO13" s="2" t="s">
        <v>132</v>
      </c>
      <c r="LP13" s="2" t="s">
        <v>132</v>
      </c>
      <c r="LQ13" s="2" t="s">
        <v>143</v>
      </c>
      <c r="LR13" s="2" t="s">
        <v>132</v>
      </c>
      <c r="LS13" s="4"/>
      <c r="LT13" s="8"/>
      <c r="LU13" s="4"/>
      <c r="LV13" s="8"/>
      <c r="LW13" s="7"/>
      <c r="LX13" s="7"/>
      <c r="LY13" s="2" t="s">
        <v>151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151</v>
      </c>
      <c r="ML13" s="2" t="s">
        <v>129</v>
      </c>
      <c r="MM13" s="2" t="s">
        <v>132</v>
      </c>
      <c r="MN13" s="2" t="s">
        <v>132</v>
      </c>
      <c r="MO13" s="2" t="s">
        <v>143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151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151</v>
      </c>
      <c r="NV13" s="2" t="s">
        <v>181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157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151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140</v>
      </c>
      <c r="PR13" s="2" t="s">
        <v>181</v>
      </c>
      <c r="PS13" s="2" t="s">
        <v>198</v>
      </c>
      <c r="PT13" s="2" t="s">
        <v>341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140</v>
      </c>
      <c r="QP13" s="2" t="s">
        <v>181</v>
      </c>
      <c r="QQ13" s="2" t="s">
        <v>342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151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132</v>
      </c>
      <c r="RG13" s="4"/>
      <c r="RH13" s="8"/>
      <c r="RI13" s="4"/>
      <c r="RJ13" s="8"/>
      <c r="RK13" s="7"/>
      <c r="RL13" s="7"/>
      <c r="RM13" s="2" t="s">
        <v>140</v>
      </c>
      <c r="RN13" s="2" t="s">
        <v>181</v>
      </c>
      <c r="RO13" s="2" t="s">
        <v>343</v>
      </c>
      <c r="RP13" s="2" t="s">
        <v>344</v>
      </c>
      <c r="RQ13" s="2" t="s">
        <v>143</v>
      </c>
      <c r="RR13" s="2" t="s">
        <v>132</v>
      </c>
    </row>
    <row r="14">
      <c r="A14" s="2" t="s">
        <v>345</v>
      </c>
      <c r="B14" s="2" t="s">
        <v>121</v>
      </c>
      <c r="C14" s="2" t="s">
        <v>122</v>
      </c>
      <c r="D14" s="2" t="s">
        <v>312</v>
      </c>
      <c r="E14" s="2" t="s">
        <v>313</v>
      </c>
      <c r="F14" s="2" t="s">
        <v>314</v>
      </c>
      <c r="G14" s="2" t="s">
        <v>314</v>
      </c>
      <c r="H14" s="2" t="s">
        <v>314</v>
      </c>
      <c r="I14" s="2" t="s">
        <v>346</v>
      </c>
      <c r="J14" s="2" t="s">
        <v>291</v>
      </c>
      <c r="K14" s="2" t="s">
        <v>347</v>
      </c>
      <c r="L14" s="3">
        <v>123.35</v>
      </c>
      <c r="M14" s="3">
        <v>129.52</v>
      </c>
      <c r="N14" s="3">
        <v>259.99</v>
      </c>
      <c r="O14" s="2" t="s">
        <v>129</v>
      </c>
      <c r="P14" s="2" t="s">
        <v>206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134</v>
      </c>
      <c r="W14" s="2" t="s">
        <v>135</v>
      </c>
      <c r="X14" s="2" t="s">
        <v>132</v>
      </c>
      <c r="Y14" s="2" t="s">
        <v>348</v>
      </c>
      <c r="Z14" s="4">
        <v>259</v>
      </c>
      <c r="AA14" s="4">
        <f>=ROUNDDOWN(32.375,0)</f>
      </c>
      <c r="AB14" s="5">
        <v>8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59</v>
      </c>
      <c r="AQ14" s="8">
        <v>8307.3</v>
      </c>
      <c r="AR14" s="4"/>
      <c r="AS14" s="8"/>
      <c r="AT14" s="7"/>
      <c r="AU14" s="7"/>
      <c r="AV14" s="4">
        <v>59</v>
      </c>
      <c r="AW14" s="8">
        <v>8307.3</v>
      </c>
      <c r="AX14" s="4"/>
      <c r="AY14" s="8"/>
      <c r="AZ14" s="7"/>
      <c r="BA14" s="7"/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0.306</v>
      </c>
      <c r="BJ14" s="4">
        <v>59</v>
      </c>
      <c r="BK14" s="8">
        <v>8307.3</v>
      </c>
      <c r="BL14" s="2" t="s">
        <v>349</v>
      </c>
      <c r="BM14" s="7">
        <v>1</v>
      </c>
      <c r="BN14" s="7">
        <v>1</v>
      </c>
      <c r="BO14" s="4">
        <v>16</v>
      </c>
      <c r="BP14" s="8">
        <v>1843.85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348</v>
      </c>
      <c r="BX14" s="2" t="s">
        <v>350</v>
      </c>
      <c r="BY14" s="2" t="s">
        <v>143</v>
      </c>
      <c r="BZ14" s="2" t="s">
        <v>132</v>
      </c>
      <c r="CA14" s="4">
        <v>10</v>
      </c>
      <c r="CB14" s="8">
        <v>1493.2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132</v>
      </c>
      <c r="CJ14" s="2" t="s">
        <v>132</v>
      </c>
      <c r="CK14" s="2" t="s">
        <v>143</v>
      </c>
      <c r="CL14" s="2" t="s">
        <v>132</v>
      </c>
      <c r="CM14" s="4">
        <v>3</v>
      </c>
      <c r="CN14" s="8">
        <v>439.05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348</v>
      </c>
      <c r="CV14" s="2" t="s">
        <v>351</v>
      </c>
      <c r="CW14" s="2" t="s">
        <v>143</v>
      </c>
      <c r="CX14" s="2" t="s">
        <v>132</v>
      </c>
      <c r="CY14" s="4">
        <v>2</v>
      </c>
      <c r="CZ14" s="8">
        <v>314.88</v>
      </c>
      <c r="DA14" s="4"/>
      <c r="DB14" s="8"/>
      <c r="DC14" s="7"/>
      <c r="DD14" s="7"/>
      <c r="DE14" s="2" t="s">
        <v>140</v>
      </c>
      <c r="DF14" s="2" t="s">
        <v>129</v>
      </c>
      <c r="DG14" s="2" t="s">
        <v>348</v>
      </c>
      <c r="DH14" s="2" t="s">
        <v>352</v>
      </c>
      <c r="DI14" s="2" t="s">
        <v>143</v>
      </c>
      <c r="DJ14" s="2" t="s">
        <v>132</v>
      </c>
      <c r="DK14" s="4">
        <v>9</v>
      </c>
      <c r="DL14" s="8">
        <v>1562.49</v>
      </c>
      <c r="DM14" s="4"/>
      <c r="DN14" s="8"/>
      <c r="DO14" s="7"/>
      <c r="DP14" s="7"/>
      <c r="DQ14" s="2" t="s">
        <v>140</v>
      </c>
      <c r="DR14" s="2" t="s">
        <v>129</v>
      </c>
      <c r="DS14" s="2" t="s">
        <v>299</v>
      </c>
      <c r="DT14" s="2" t="s">
        <v>353</v>
      </c>
      <c r="DU14" s="2" t="s">
        <v>143</v>
      </c>
      <c r="DV14" s="2" t="s">
        <v>132</v>
      </c>
      <c r="DW14" s="4"/>
      <c r="DX14" s="8"/>
      <c r="DY14" s="4"/>
      <c r="DZ14" s="8"/>
      <c r="EA14" s="7"/>
      <c r="EB14" s="7"/>
      <c r="EC14" s="2" t="s">
        <v>140</v>
      </c>
      <c r="ED14" s="2" t="s">
        <v>129</v>
      </c>
      <c r="EE14" s="2" t="s">
        <v>354</v>
      </c>
      <c r="EF14" s="2" t="s">
        <v>303</v>
      </c>
      <c r="EG14" s="2" t="s">
        <v>143</v>
      </c>
      <c r="EH14" s="2" t="s">
        <v>132</v>
      </c>
      <c r="EI14" s="4">
        <v>1</v>
      </c>
      <c r="EJ14" s="8">
        <v>135.99</v>
      </c>
      <c r="EK14" s="4"/>
      <c r="EL14" s="8"/>
      <c r="EM14" s="7"/>
      <c r="EN14" s="7"/>
      <c r="EO14" s="2" t="s">
        <v>140</v>
      </c>
      <c r="EP14" s="2" t="s">
        <v>129</v>
      </c>
      <c r="EQ14" s="2" t="s">
        <v>355</v>
      </c>
      <c r="ER14" s="2" t="s">
        <v>330</v>
      </c>
      <c r="ES14" s="2" t="s">
        <v>143</v>
      </c>
      <c r="ET14" s="2" t="s">
        <v>132</v>
      </c>
      <c r="EU14" s="4">
        <v>16</v>
      </c>
      <c r="EV14" s="8">
        <v>2238.08</v>
      </c>
      <c r="EW14" s="4"/>
      <c r="EX14" s="8"/>
      <c r="EY14" s="7"/>
      <c r="EZ14" s="7"/>
      <c r="FA14" s="2" t="s">
        <v>140</v>
      </c>
      <c r="FB14" s="2" t="s">
        <v>129</v>
      </c>
      <c r="FC14" s="2" t="s">
        <v>179</v>
      </c>
      <c r="FD14" s="2" t="s">
        <v>356</v>
      </c>
      <c r="FE14" s="2" t="s">
        <v>143</v>
      </c>
      <c r="FF14" s="2" t="s">
        <v>132</v>
      </c>
      <c r="FG14" s="4"/>
      <c r="FH14" s="8"/>
      <c r="FI14" s="4"/>
      <c r="FJ14" s="8"/>
      <c r="FK14" s="7"/>
      <c r="FL14" s="7"/>
      <c r="FM14" s="2" t="s">
        <v>140</v>
      </c>
      <c r="FN14" s="2" t="s">
        <v>129</v>
      </c>
      <c r="FO14" s="2" t="s">
        <v>222</v>
      </c>
      <c r="FP14" s="2" t="s">
        <v>223</v>
      </c>
      <c r="FQ14" s="2" t="s">
        <v>143</v>
      </c>
      <c r="FR14" s="2" t="s">
        <v>132</v>
      </c>
      <c r="FS14" s="4">
        <v>1</v>
      </c>
      <c r="FT14" s="8">
        <v>139.88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224</v>
      </c>
      <c r="GB14" s="2" t="s">
        <v>357</v>
      </c>
      <c r="GC14" s="2" t="s">
        <v>143</v>
      </c>
      <c r="GD14" s="2" t="s">
        <v>132</v>
      </c>
      <c r="GE14" s="4"/>
      <c r="GF14" s="8"/>
      <c r="GG14" s="4"/>
      <c r="GH14" s="8"/>
      <c r="GI14" s="7"/>
      <c r="GJ14" s="7"/>
      <c r="GK14" s="2" t="s">
        <v>140</v>
      </c>
      <c r="GL14" s="2" t="s">
        <v>129</v>
      </c>
      <c r="GM14" s="2" t="s">
        <v>226</v>
      </c>
      <c r="GN14" s="2" t="s">
        <v>358</v>
      </c>
      <c r="GO14" s="2" t="s">
        <v>143</v>
      </c>
      <c r="GP14" s="2" t="s">
        <v>132</v>
      </c>
      <c r="GQ14" s="4">
        <v>1</v>
      </c>
      <c r="GR14" s="8">
        <v>139.88</v>
      </c>
      <c r="GS14" s="4"/>
      <c r="GT14" s="8"/>
      <c r="GU14" s="7"/>
      <c r="GV14" s="7"/>
      <c r="GW14" s="2" t="s">
        <v>140</v>
      </c>
      <c r="GX14" s="2" t="s">
        <v>129</v>
      </c>
      <c r="GY14" s="2" t="s">
        <v>359</v>
      </c>
      <c r="GZ14" s="2" t="s">
        <v>360</v>
      </c>
      <c r="HA14" s="2" t="s">
        <v>143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361</v>
      </c>
      <c r="HL14" s="2" t="s">
        <v>362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363</v>
      </c>
      <c r="HX14" s="2" t="s">
        <v>132</v>
      </c>
      <c r="HY14" s="2" t="s">
        <v>143</v>
      </c>
      <c r="HZ14" s="2" t="s">
        <v>132</v>
      </c>
      <c r="IA14" s="4"/>
      <c r="IB14" s="8"/>
      <c r="IC14" s="4"/>
      <c r="ID14" s="8"/>
      <c r="IE14" s="7"/>
      <c r="IF14" s="7"/>
      <c r="IG14" s="2" t="s">
        <v>140</v>
      </c>
      <c r="IH14" s="2" t="s">
        <v>129</v>
      </c>
      <c r="II14" s="2" t="s">
        <v>194</v>
      </c>
      <c r="IJ14" s="2" t="s">
        <v>132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140</v>
      </c>
      <c r="IT14" s="2" t="s">
        <v>129</v>
      </c>
      <c r="IU14" s="2" t="s">
        <v>348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364</v>
      </c>
      <c r="JH14" s="2" t="s">
        <v>365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195</v>
      </c>
      <c r="KE14" s="2" t="s">
        <v>366</v>
      </c>
      <c r="KF14" s="2" t="s">
        <v>367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151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157</v>
      </c>
      <c r="LN14" s="2" t="s">
        <v>129</v>
      </c>
      <c r="LO14" s="2" t="s">
        <v>132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151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2" t="s">
        <v>132</v>
      </c>
      <c r="ME14" s="4"/>
      <c r="MF14" s="8"/>
      <c r="MG14" s="4"/>
      <c r="MH14" s="8"/>
      <c r="MI14" s="7"/>
      <c r="MJ14" s="7"/>
      <c r="MK14" s="2" t="s">
        <v>151</v>
      </c>
      <c r="ML14" s="2" t="s">
        <v>129</v>
      </c>
      <c r="MM14" s="2" t="s">
        <v>132</v>
      </c>
      <c r="MN14" s="2" t="s">
        <v>132</v>
      </c>
      <c r="MO14" s="2" t="s">
        <v>143</v>
      </c>
      <c r="MP14" s="2" t="s">
        <v>132</v>
      </c>
      <c r="MQ14" s="4"/>
      <c r="MR14" s="8"/>
      <c r="MS14" s="4"/>
      <c r="MT14" s="8"/>
      <c r="MU14" s="7"/>
      <c r="MV14" s="7"/>
      <c r="MW14" s="2" t="s">
        <v>157</v>
      </c>
      <c r="MX14" s="2" t="s">
        <v>129</v>
      </c>
      <c r="MY14" s="2" t="s">
        <v>132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151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151</v>
      </c>
      <c r="NV14" s="2" t="s">
        <v>181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140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151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140</v>
      </c>
      <c r="PR14" s="2" t="s">
        <v>181</v>
      </c>
      <c r="PS14" s="2" t="s">
        <v>278</v>
      </c>
      <c r="PT14" s="2" t="s">
        <v>132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152</v>
      </c>
      <c r="QP14" s="2" t="s">
        <v>181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151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132</v>
      </c>
      <c r="RG14" s="4"/>
      <c r="RH14" s="8"/>
      <c r="RI14" s="4"/>
      <c r="RJ14" s="8"/>
      <c r="RK14" s="7"/>
      <c r="RL14" s="7"/>
      <c r="RM14" s="2" t="s">
        <v>140</v>
      </c>
      <c r="RN14" s="2" t="s">
        <v>181</v>
      </c>
      <c r="RO14" s="2" t="s">
        <v>368</v>
      </c>
      <c r="RP14" s="2" t="s">
        <v>369</v>
      </c>
      <c r="RQ14" s="2" t="s">
        <v>143</v>
      </c>
      <c r="RR14" s="2" t="s">
        <v>132</v>
      </c>
    </row>
    <row r="15">
      <c r="A15" s="2" t="s">
        <v>370</v>
      </c>
      <c r="B15" s="2" t="s">
        <v>121</v>
      </c>
      <c r="C15" s="2" t="s">
        <v>122</v>
      </c>
      <c r="D15" s="2" t="s">
        <v>312</v>
      </c>
      <c r="E15" s="2" t="s">
        <v>313</v>
      </c>
      <c r="F15" s="2" t="s">
        <v>314</v>
      </c>
      <c r="G15" s="2" t="s">
        <v>314</v>
      </c>
      <c r="H15" s="2" t="s">
        <v>314</v>
      </c>
      <c r="I15" s="2" t="s">
        <v>315</v>
      </c>
      <c r="J15" s="2" t="s">
        <v>291</v>
      </c>
      <c r="K15" s="2" t="s">
        <v>371</v>
      </c>
      <c r="L15" s="3">
        <v>123.35</v>
      </c>
      <c r="M15" s="3">
        <v>129.52</v>
      </c>
      <c r="N15" s="3">
        <v>259.99</v>
      </c>
      <c r="O15" s="2" t="s">
        <v>129</v>
      </c>
      <c r="P15" s="2" t="s">
        <v>206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132</v>
      </c>
      <c r="V15" s="2" t="s">
        <v>134</v>
      </c>
      <c r="W15" s="2" t="s">
        <v>135</v>
      </c>
      <c r="X15" s="2" t="s">
        <v>132</v>
      </c>
      <c r="Y15" s="2" t="s">
        <v>372</v>
      </c>
      <c r="Z15" s="4">
        <v>119</v>
      </c>
      <c r="AA15" s="4">
        <f>=ROUNDDOWN(19.8333333333333,0)</f>
      </c>
      <c r="AB15" s="5">
        <v>6</v>
      </c>
      <c r="AC15" s="2" t="s">
        <v>208</v>
      </c>
      <c r="AD15" s="4">
        <v>150</v>
      </c>
      <c r="AE15" s="4">
        <v>150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43</v>
      </c>
      <c r="AQ15" s="8">
        <v>5874.16</v>
      </c>
      <c r="AR15" s="4"/>
      <c r="AS15" s="8"/>
      <c r="AT15" s="7"/>
      <c r="AU15" s="7"/>
      <c r="AV15" s="4">
        <v>43</v>
      </c>
      <c r="AW15" s="8">
        <v>5874.16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0.2164</v>
      </c>
      <c r="BJ15" s="4">
        <v>43</v>
      </c>
      <c r="BK15" s="8">
        <v>5874.16</v>
      </c>
      <c r="BL15" s="2" t="s">
        <v>373</v>
      </c>
      <c r="BM15" s="7">
        <v>1</v>
      </c>
      <c r="BN15" s="7">
        <v>1</v>
      </c>
      <c r="BO15" s="4">
        <v>18</v>
      </c>
      <c r="BP15" s="8">
        <v>2031.97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374</v>
      </c>
      <c r="BX15" s="2" t="s">
        <v>375</v>
      </c>
      <c r="BY15" s="2" t="s">
        <v>143</v>
      </c>
      <c r="BZ15" s="2" t="s">
        <v>132</v>
      </c>
      <c r="CA15" s="4">
        <v>15</v>
      </c>
      <c r="CB15" s="8">
        <v>2239.8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132</v>
      </c>
      <c r="CJ15" s="2" t="s">
        <v>132</v>
      </c>
      <c r="CK15" s="2" t="s">
        <v>143</v>
      </c>
      <c r="CL15" s="2" t="s">
        <v>132</v>
      </c>
      <c r="CM15" s="4">
        <v>3</v>
      </c>
      <c r="CN15" s="8">
        <v>467.97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372</v>
      </c>
      <c r="CV15" s="2" t="s">
        <v>376</v>
      </c>
      <c r="CW15" s="2" t="s">
        <v>143</v>
      </c>
      <c r="CX15" s="2" t="s">
        <v>132</v>
      </c>
      <c r="CY15" s="4">
        <v>5</v>
      </c>
      <c r="CZ15" s="8">
        <v>787.2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213</v>
      </c>
      <c r="DH15" s="2" t="s">
        <v>377</v>
      </c>
      <c r="DI15" s="2" t="s">
        <v>143</v>
      </c>
      <c r="DJ15" s="2" t="s">
        <v>132</v>
      </c>
      <c r="DK15" s="4">
        <v>2</v>
      </c>
      <c r="DL15" s="8">
        <v>347.22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378</v>
      </c>
      <c r="DT15" s="2" t="s">
        <v>379</v>
      </c>
      <c r="DU15" s="2" t="s">
        <v>143</v>
      </c>
      <c r="DV15" s="2" t="s">
        <v>132</v>
      </c>
      <c r="DW15" s="4"/>
      <c r="DX15" s="8"/>
      <c r="DY15" s="4"/>
      <c r="DZ15" s="8"/>
      <c r="EA15" s="7"/>
      <c r="EB15" s="7"/>
      <c r="EC15" s="2" t="s">
        <v>140</v>
      </c>
      <c r="ED15" s="2" t="s">
        <v>129</v>
      </c>
      <c r="EE15" s="2" t="s">
        <v>378</v>
      </c>
      <c r="EF15" s="2" t="s">
        <v>380</v>
      </c>
      <c r="EG15" s="2" t="s">
        <v>143</v>
      </c>
      <c r="EH15" s="2" t="s">
        <v>132</v>
      </c>
      <c r="EI15" s="4"/>
      <c r="EJ15" s="8"/>
      <c r="EK15" s="4"/>
      <c r="EL15" s="8"/>
      <c r="EM15" s="7"/>
      <c r="EN15" s="7"/>
      <c r="EO15" s="2" t="s">
        <v>140</v>
      </c>
      <c r="EP15" s="2" t="s">
        <v>181</v>
      </c>
      <c r="EQ15" s="2" t="s">
        <v>219</v>
      </c>
      <c r="ER15" s="2" t="s">
        <v>381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140</v>
      </c>
      <c r="FB15" s="2" t="s">
        <v>129</v>
      </c>
      <c r="FC15" s="2" t="s">
        <v>179</v>
      </c>
      <c r="FD15" s="2" t="s">
        <v>248</v>
      </c>
      <c r="FE15" s="2" t="s">
        <v>143</v>
      </c>
      <c r="FF15" s="2" t="s">
        <v>132</v>
      </c>
      <c r="FG15" s="4"/>
      <c r="FH15" s="8"/>
      <c r="FI15" s="4"/>
      <c r="FJ15" s="8"/>
      <c r="FK15" s="7"/>
      <c r="FL15" s="7"/>
      <c r="FM15" s="2" t="s">
        <v>140</v>
      </c>
      <c r="FN15" s="2" t="s">
        <v>129</v>
      </c>
      <c r="FO15" s="2" t="s">
        <v>222</v>
      </c>
      <c r="FP15" s="2" t="s">
        <v>382</v>
      </c>
      <c r="FQ15" s="2" t="s">
        <v>143</v>
      </c>
      <c r="FR15" s="2" t="s">
        <v>132</v>
      </c>
      <c r="FS15" s="4"/>
      <c r="FT15" s="8"/>
      <c r="FU15" s="4"/>
      <c r="FV15" s="8"/>
      <c r="FW15" s="7"/>
      <c r="FX15" s="7"/>
      <c r="FY15" s="2" t="s">
        <v>140</v>
      </c>
      <c r="FZ15" s="2" t="s">
        <v>129</v>
      </c>
      <c r="GA15" s="2" t="s">
        <v>224</v>
      </c>
      <c r="GB15" s="2" t="s">
        <v>132</v>
      </c>
      <c r="GC15" s="2" t="s">
        <v>143</v>
      </c>
      <c r="GD15" s="2" t="s">
        <v>132</v>
      </c>
      <c r="GE15" s="4"/>
      <c r="GF15" s="8"/>
      <c r="GG15" s="4"/>
      <c r="GH15" s="8"/>
      <c r="GI15" s="7"/>
      <c r="GJ15" s="7"/>
      <c r="GK15" s="2" t="s">
        <v>140</v>
      </c>
      <c r="GL15" s="2" t="s">
        <v>129</v>
      </c>
      <c r="GM15" s="2" t="s">
        <v>226</v>
      </c>
      <c r="GN15" s="2" t="s">
        <v>383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155</v>
      </c>
      <c r="GX15" s="2" t="s">
        <v>129</v>
      </c>
      <c r="GY15" s="2" t="s">
        <v>132</v>
      </c>
      <c r="GZ15" s="2" t="s">
        <v>132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227</v>
      </c>
      <c r="HL15" s="2" t="s">
        <v>384</v>
      </c>
      <c r="HM15" s="2" t="s">
        <v>143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229</v>
      </c>
      <c r="HX15" s="2" t="s">
        <v>132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140</v>
      </c>
      <c r="IH15" s="2" t="s">
        <v>129</v>
      </c>
      <c r="II15" s="2" t="s">
        <v>194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129</v>
      </c>
      <c r="IU15" s="2" t="s">
        <v>372</v>
      </c>
      <c r="IV15" s="2" t="s">
        <v>384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150</v>
      </c>
      <c r="JF15" s="2" t="s">
        <v>129</v>
      </c>
      <c r="JG15" s="2" t="s">
        <v>132</v>
      </c>
      <c r="JH15" s="2" t="s">
        <v>132</v>
      </c>
      <c r="JI15" s="2" t="s">
        <v>143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195</v>
      </c>
      <c r="KE15" s="2" t="s">
        <v>385</v>
      </c>
      <c r="KF15" s="2" t="s">
        <v>386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151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132</v>
      </c>
      <c r="LB15" s="2" t="s">
        <v>132</v>
      </c>
      <c r="LC15" s="2" t="s">
        <v>132</v>
      </c>
      <c r="LD15" s="2" t="s">
        <v>132</v>
      </c>
      <c r="LE15" s="2" t="s">
        <v>132</v>
      </c>
      <c r="LF15" s="2" t="s">
        <v>132</v>
      </c>
      <c r="LG15" s="4"/>
      <c r="LH15" s="8"/>
      <c r="LI15" s="4"/>
      <c r="LJ15" s="8"/>
      <c r="LK15" s="7"/>
      <c r="LL15" s="7"/>
      <c r="LM15" s="2" t="s">
        <v>157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151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151</v>
      </c>
      <c r="ML15" s="2" t="s">
        <v>129</v>
      </c>
      <c r="MM15" s="2" t="s">
        <v>132</v>
      </c>
      <c r="MN15" s="2" t="s">
        <v>132</v>
      </c>
      <c r="MO15" s="2" t="s">
        <v>143</v>
      </c>
      <c r="MP15" s="2" t="s">
        <v>132</v>
      </c>
      <c r="MQ15" s="4"/>
      <c r="MR15" s="8"/>
      <c r="MS15" s="4"/>
      <c r="MT15" s="8"/>
      <c r="MU15" s="7"/>
      <c r="MV15" s="7"/>
      <c r="MW15" s="2" t="s">
        <v>157</v>
      </c>
      <c r="MX15" s="2" t="s">
        <v>129</v>
      </c>
      <c r="MY15" s="2" t="s">
        <v>132</v>
      </c>
      <c r="MZ15" s="2" t="s">
        <v>132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151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151</v>
      </c>
      <c r="NV15" s="2" t="s">
        <v>181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140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151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140</v>
      </c>
      <c r="PR15" s="2" t="s">
        <v>181</v>
      </c>
      <c r="PS15" s="2" t="s">
        <v>278</v>
      </c>
      <c r="PT15" s="2" t="s">
        <v>132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152</v>
      </c>
      <c r="QP15" s="2" t="s">
        <v>181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151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132</v>
      </c>
      <c r="RG15" s="4"/>
      <c r="RH15" s="8"/>
      <c r="RI15" s="4"/>
      <c r="RJ15" s="8"/>
      <c r="RK15" s="7"/>
      <c r="RL15" s="7"/>
      <c r="RM15" s="2" t="s">
        <v>140</v>
      </c>
      <c r="RN15" s="2" t="s">
        <v>181</v>
      </c>
      <c r="RO15" s="2" t="s">
        <v>387</v>
      </c>
      <c r="RP15" s="2" t="s">
        <v>388</v>
      </c>
      <c r="RQ15" s="2" t="s">
        <v>143</v>
      </c>
      <c r="RR15" s="2" t="s">
        <v>132</v>
      </c>
    </row>
    <row r="16">
      <c r="A16" s="2" t="s">
        <v>389</v>
      </c>
      <c r="B16" s="2" t="s">
        <v>121</v>
      </c>
      <c r="C16" s="2" t="s">
        <v>122</v>
      </c>
      <c r="D16" s="2" t="s">
        <v>312</v>
      </c>
      <c r="E16" s="2" t="s">
        <v>313</v>
      </c>
      <c r="F16" s="2" t="s">
        <v>390</v>
      </c>
      <c r="G16" s="2" t="s">
        <v>390</v>
      </c>
      <c r="H16" s="2" t="s">
        <v>390</v>
      </c>
      <c r="I16" s="2" t="s">
        <v>391</v>
      </c>
      <c r="J16" s="2" t="s">
        <v>291</v>
      </c>
      <c r="K16" s="2" t="s">
        <v>392</v>
      </c>
      <c r="L16" s="3">
        <v>130.68</v>
      </c>
      <c r="M16" s="3">
        <v>137.21</v>
      </c>
      <c r="N16" s="3">
        <v>299.99</v>
      </c>
      <c r="O16" s="2" t="s">
        <v>129</v>
      </c>
      <c r="P16" s="2" t="s">
        <v>160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133</v>
      </c>
      <c r="V16" s="2" t="s">
        <v>162</v>
      </c>
      <c r="W16" s="2" t="s">
        <v>135</v>
      </c>
      <c r="X16" s="2" t="s">
        <v>132</v>
      </c>
      <c r="Y16" s="2" t="s">
        <v>393</v>
      </c>
      <c r="Z16" s="4">
        <v>252</v>
      </c>
      <c r="AA16" s="4">
        <f>=ROUNDDOWN(50.4,0)</f>
      </c>
      <c r="AB16" s="5">
        <v>5</v>
      </c>
      <c r="AC16" s="2" t="s">
        <v>394</v>
      </c>
      <c r="AD16" s="4">
        <v>200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32</v>
      </c>
      <c r="AQ16" s="8">
        <v>4366.62</v>
      </c>
      <c r="AR16" s="4"/>
      <c r="AS16" s="8"/>
      <c r="AT16" s="7"/>
      <c r="AU16" s="7"/>
      <c r="AV16" s="4">
        <v>32</v>
      </c>
      <c r="AW16" s="8">
        <v>4366.62</v>
      </c>
      <c r="AX16" s="4"/>
      <c r="AY16" s="8"/>
      <c r="AZ16" s="7"/>
      <c r="BA16" s="7"/>
      <c r="BB16" s="7">
        <v>1</v>
      </c>
      <c r="BC16" s="4">
        <v>32</v>
      </c>
      <c r="BD16" s="8">
        <v>4366.62</v>
      </c>
      <c r="BE16" s="4"/>
      <c r="BF16" s="8"/>
      <c r="BG16" s="7"/>
      <c r="BH16" s="7"/>
      <c r="BI16" s="7">
        <v>1</v>
      </c>
      <c r="BJ16" s="4">
        <v>32</v>
      </c>
      <c r="BK16" s="8">
        <v>4366.62</v>
      </c>
      <c r="BL16" s="2" t="s">
        <v>395</v>
      </c>
      <c r="BM16" s="7">
        <v>1</v>
      </c>
      <c r="BN16" s="7">
        <v>1</v>
      </c>
      <c r="BO16" s="4">
        <v>16</v>
      </c>
      <c r="BP16" s="8">
        <v>1970.51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396</v>
      </c>
      <c r="BX16" s="2" t="s">
        <v>397</v>
      </c>
      <c r="BY16" s="2" t="s">
        <v>143</v>
      </c>
      <c r="BZ16" s="2" t="s">
        <v>132</v>
      </c>
      <c r="CA16" s="4">
        <v>2</v>
      </c>
      <c r="CB16" s="8">
        <v>315.58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132</v>
      </c>
      <c r="CJ16" s="2" t="s">
        <v>398</v>
      </c>
      <c r="CK16" s="2" t="s">
        <v>143</v>
      </c>
      <c r="CL16" s="2" t="s">
        <v>132</v>
      </c>
      <c r="CM16" s="4">
        <v>1</v>
      </c>
      <c r="CN16" s="8">
        <v>148.19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393</v>
      </c>
      <c r="CV16" s="2" t="s">
        <v>399</v>
      </c>
      <c r="CW16" s="2" t="s">
        <v>143</v>
      </c>
      <c r="CX16" s="2" t="s">
        <v>132</v>
      </c>
      <c r="CY16" s="4">
        <v>4</v>
      </c>
      <c r="CZ16" s="8">
        <v>612.6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400</v>
      </c>
      <c r="DH16" s="2" t="s">
        <v>401</v>
      </c>
      <c r="DI16" s="2" t="s">
        <v>143</v>
      </c>
      <c r="DJ16" s="2" t="s">
        <v>132</v>
      </c>
      <c r="DK16" s="4">
        <v>2</v>
      </c>
      <c r="DL16" s="8">
        <v>306.3</v>
      </c>
      <c r="DM16" s="4"/>
      <c r="DN16" s="8"/>
      <c r="DO16" s="7"/>
      <c r="DP16" s="7"/>
      <c r="DQ16" s="2" t="s">
        <v>140</v>
      </c>
      <c r="DR16" s="2" t="s">
        <v>129</v>
      </c>
      <c r="DS16" s="2" t="s">
        <v>400</v>
      </c>
      <c r="DT16" s="2" t="s">
        <v>402</v>
      </c>
      <c r="DU16" s="2" t="s">
        <v>143</v>
      </c>
      <c r="DV16" s="2" t="s">
        <v>132</v>
      </c>
      <c r="DW16" s="4">
        <v>1</v>
      </c>
      <c r="DX16" s="8">
        <v>124.3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403</v>
      </c>
      <c r="EF16" s="2" t="s">
        <v>404</v>
      </c>
      <c r="EG16" s="2" t="s">
        <v>143</v>
      </c>
      <c r="EH16" s="2" t="s">
        <v>132</v>
      </c>
      <c r="EI16" s="4"/>
      <c r="EJ16" s="8"/>
      <c r="EK16" s="4"/>
      <c r="EL16" s="8"/>
      <c r="EM16" s="7"/>
      <c r="EN16" s="7"/>
      <c r="EO16" s="2" t="s">
        <v>140</v>
      </c>
      <c r="EP16" s="2" t="s">
        <v>181</v>
      </c>
      <c r="EQ16" s="2" t="s">
        <v>405</v>
      </c>
      <c r="ER16" s="2" t="s">
        <v>406</v>
      </c>
      <c r="ES16" s="2" t="s">
        <v>143</v>
      </c>
      <c r="ET16" s="2" t="s">
        <v>132</v>
      </c>
      <c r="EU16" s="4">
        <v>5</v>
      </c>
      <c r="EV16" s="8">
        <v>740.95</v>
      </c>
      <c r="EW16" s="4"/>
      <c r="EX16" s="8"/>
      <c r="EY16" s="7"/>
      <c r="EZ16" s="7"/>
      <c r="FA16" s="2" t="s">
        <v>140</v>
      </c>
      <c r="FB16" s="2" t="s">
        <v>129</v>
      </c>
      <c r="FC16" s="2" t="s">
        <v>179</v>
      </c>
      <c r="FD16" s="2" t="s">
        <v>180</v>
      </c>
      <c r="FE16" s="2" t="s">
        <v>143</v>
      </c>
      <c r="FF16" s="2" t="s">
        <v>132</v>
      </c>
      <c r="FG16" s="4"/>
      <c r="FH16" s="8"/>
      <c r="FI16" s="4"/>
      <c r="FJ16" s="8"/>
      <c r="FK16" s="7"/>
      <c r="FL16" s="7"/>
      <c r="FM16" s="2" t="s">
        <v>155</v>
      </c>
      <c r="FN16" s="2" t="s">
        <v>181</v>
      </c>
      <c r="FO16" s="2" t="s">
        <v>132</v>
      </c>
      <c r="FP16" s="2" t="s">
        <v>132</v>
      </c>
      <c r="FQ16" s="2" t="s">
        <v>143</v>
      </c>
      <c r="FR16" s="2" t="s">
        <v>132</v>
      </c>
      <c r="FS16" s="4"/>
      <c r="FT16" s="8"/>
      <c r="FU16" s="4"/>
      <c r="FV16" s="8"/>
      <c r="FW16" s="7"/>
      <c r="FX16" s="7"/>
      <c r="FY16" s="2" t="s">
        <v>140</v>
      </c>
      <c r="FZ16" s="2" t="s">
        <v>129</v>
      </c>
      <c r="GA16" s="2" t="s">
        <v>407</v>
      </c>
      <c r="GB16" s="2" t="s">
        <v>408</v>
      </c>
      <c r="GC16" s="2" t="s">
        <v>143</v>
      </c>
      <c r="GD16" s="2" t="s">
        <v>132</v>
      </c>
      <c r="GE16" s="4"/>
      <c r="GF16" s="8"/>
      <c r="GG16" s="4"/>
      <c r="GH16" s="8"/>
      <c r="GI16" s="7"/>
      <c r="GJ16" s="7"/>
      <c r="GK16" s="2" t="s">
        <v>140</v>
      </c>
      <c r="GL16" s="2" t="s">
        <v>129</v>
      </c>
      <c r="GM16" s="2" t="s">
        <v>226</v>
      </c>
      <c r="GN16" s="2" t="s">
        <v>409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155</v>
      </c>
      <c r="GX16" s="2" t="s">
        <v>129</v>
      </c>
      <c r="GY16" s="2" t="s">
        <v>132</v>
      </c>
      <c r="GZ16" s="2" t="s">
        <v>132</v>
      </c>
      <c r="HA16" s="2" t="s">
        <v>143</v>
      </c>
      <c r="HB16" s="2" t="s">
        <v>132</v>
      </c>
      <c r="HC16" s="4">
        <v>1</v>
      </c>
      <c r="HD16" s="8">
        <v>148.19</v>
      </c>
      <c r="HE16" s="4"/>
      <c r="HF16" s="8"/>
      <c r="HG16" s="7"/>
      <c r="HH16" s="7"/>
      <c r="HI16" s="2" t="s">
        <v>140</v>
      </c>
      <c r="HJ16" s="2" t="s">
        <v>129</v>
      </c>
      <c r="HK16" s="2" t="s">
        <v>410</v>
      </c>
      <c r="HL16" s="2" t="s">
        <v>377</v>
      </c>
      <c r="HM16" s="2" t="s">
        <v>143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411</v>
      </c>
      <c r="HX16" s="2" t="s">
        <v>356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129</v>
      </c>
      <c r="II16" s="2" t="s">
        <v>194</v>
      </c>
      <c r="IJ16" s="2" t="s">
        <v>132</v>
      </c>
      <c r="IK16" s="2" t="s">
        <v>143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412</v>
      </c>
      <c r="IV16" s="2" t="s">
        <v>413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150</v>
      </c>
      <c r="JF16" s="2" t="s">
        <v>129</v>
      </c>
      <c r="JG16" s="2" t="s">
        <v>132</v>
      </c>
      <c r="JH16" s="2" t="s">
        <v>132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195</v>
      </c>
      <c r="KE16" s="2" t="s">
        <v>414</v>
      </c>
      <c r="KF16" s="2" t="s">
        <v>372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151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157</v>
      </c>
      <c r="LN16" s="2" t="s">
        <v>129</v>
      </c>
      <c r="LO16" s="2" t="s">
        <v>132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151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2" t="s">
        <v>132</v>
      </c>
      <c r="ME16" s="4"/>
      <c r="MF16" s="8"/>
      <c r="MG16" s="4"/>
      <c r="MH16" s="8"/>
      <c r="MI16" s="7"/>
      <c r="MJ16" s="7"/>
      <c r="MK16" s="2" t="s">
        <v>151</v>
      </c>
      <c r="ML16" s="2" t="s">
        <v>129</v>
      </c>
      <c r="MM16" s="2" t="s">
        <v>132</v>
      </c>
      <c r="MN16" s="2" t="s">
        <v>132</v>
      </c>
      <c r="MO16" s="2" t="s">
        <v>143</v>
      </c>
      <c r="MP16" s="2" t="s">
        <v>132</v>
      </c>
      <c r="MQ16" s="4"/>
      <c r="MR16" s="8"/>
      <c r="MS16" s="4"/>
      <c r="MT16" s="8"/>
      <c r="MU16" s="7"/>
      <c r="MV16" s="7"/>
      <c r="MW16" s="2" t="s">
        <v>157</v>
      </c>
      <c r="MX16" s="2" t="s">
        <v>129</v>
      </c>
      <c r="MY16" s="2" t="s">
        <v>132</v>
      </c>
      <c r="MZ16" s="2" t="s">
        <v>132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151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151</v>
      </c>
      <c r="NV16" s="2" t="s">
        <v>181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140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151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140</v>
      </c>
      <c r="PR16" s="2" t="s">
        <v>181</v>
      </c>
      <c r="PS16" s="2" t="s">
        <v>198</v>
      </c>
      <c r="PT16" s="2" t="s">
        <v>415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140</v>
      </c>
      <c r="QP16" s="2" t="s">
        <v>181</v>
      </c>
      <c r="QQ16" s="2" t="s">
        <v>342</v>
      </c>
      <c r="QR16" s="2" t="s">
        <v>132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151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132</v>
      </c>
      <c r="RG16" s="4"/>
      <c r="RH16" s="8"/>
      <c r="RI16" s="4"/>
      <c r="RJ16" s="8"/>
      <c r="RK16" s="7"/>
      <c r="RL16" s="7"/>
      <c r="RM16" s="2" t="s">
        <v>140</v>
      </c>
      <c r="RN16" s="2" t="s">
        <v>181</v>
      </c>
      <c r="RO16" s="2" t="s">
        <v>416</v>
      </c>
      <c r="RP16" s="2" t="s">
        <v>344</v>
      </c>
      <c r="RQ16" s="2" t="s">
        <v>143</v>
      </c>
      <c r="RR16" s="2" t="s">
        <v>132</v>
      </c>
    </row>
    <row r="17">
      <c r="A17" s="2" t="s">
        <v>417</v>
      </c>
      <c r="B17" s="2" t="s">
        <v>121</v>
      </c>
      <c r="C17" s="2" t="s">
        <v>122</v>
      </c>
      <c r="D17" s="2" t="s">
        <v>312</v>
      </c>
      <c r="E17" s="2" t="s">
        <v>313</v>
      </c>
      <c r="F17" s="2" t="s">
        <v>418</v>
      </c>
      <c r="G17" s="2" t="s">
        <v>418</v>
      </c>
      <c r="H17" s="2" t="s">
        <v>418</v>
      </c>
      <c r="I17" s="2" t="s">
        <v>419</v>
      </c>
      <c r="J17" s="2" t="s">
        <v>291</v>
      </c>
      <c r="K17" s="2" t="s">
        <v>420</v>
      </c>
      <c r="L17" s="3">
        <v>96.12</v>
      </c>
      <c r="M17" s="3">
        <v>100.93</v>
      </c>
      <c r="N17" s="3">
        <v>214.99</v>
      </c>
      <c r="O17" s="2" t="s">
        <v>129</v>
      </c>
      <c r="P17" s="2" t="s">
        <v>293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134</v>
      </c>
      <c r="W17" s="2" t="s">
        <v>136</v>
      </c>
      <c r="X17" s="2" t="s">
        <v>421</v>
      </c>
      <c r="Y17" s="2" t="s">
        <v>422</v>
      </c>
      <c r="Z17" s="4">
        <v>54</v>
      </c>
      <c r="AA17" s="4">
        <f>=ROUNDDOWN(54,0)</f>
      </c>
      <c r="AB17" s="5">
        <v>1</v>
      </c>
      <c r="AC17" s="2" t="s">
        <v>132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12</v>
      </c>
      <c r="AQ17" s="8">
        <v>991.79</v>
      </c>
      <c r="AR17" s="4"/>
      <c r="AS17" s="8"/>
      <c r="AT17" s="7"/>
      <c r="AU17" s="7"/>
      <c r="AV17" s="4">
        <v>12</v>
      </c>
      <c r="AW17" s="8">
        <v>991.79</v>
      </c>
      <c r="AX17" s="4"/>
      <c r="AY17" s="8"/>
      <c r="AZ17" s="7"/>
      <c r="BA17" s="7"/>
      <c r="BB17" s="7">
        <v>1</v>
      </c>
      <c r="BC17" s="4">
        <v>12</v>
      </c>
      <c r="BD17" s="8">
        <v>991.79</v>
      </c>
      <c r="BE17" s="4"/>
      <c r="BF17" s="8"/>
      <c r="BG17" s="7"/>
      <c r="BH17" s="7"/>
      <c r="BI17" s="7">
        <v>1</v>
      </c>
      <c r="BJ17" s="4">
        <v>12</v>
      </c>
      <c r="BK17" s="8">
        <v>991.79</v>
      </c>
      <c r="BL17" s="2" t="s">
        <v>423</v>
      </c>
      <c r="BM17" s="7">
        <v>1</v>
      </c>
      <c r="BN17" s="7">
        <v>1</v>
      </c>
      <c r="BO17" s="4">
        <v>10</v>
      </c>
      <c r="BP17" s="8">
        <v>820.95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424</v>
      </c>
      <c r="BX17" s="2" t="s">
        <v>425</v>
      </c>
      <c r="BY17" s="2" t="s">
        <v>143</v>
      </c>
      <c r="BZ17" s="2" t="s">
        <v>132</v>
      </c>
      <c r="CA17" s="4"/>
      <c r="CB17" s="8"/>
      <c r="CC17" s="4"/>
      <c r="CD17" s="8"/>
      <c r="CE17" s="7"/>
      <c r="CF17" s="7"/>
      <c r="CG17" s="2" t="s">
        <v>152</v>
      </c>
      <c r="CH17" s="2" t="s">
        <v>129</v>
      </c>
      <c r="CI17" s="2" t="s">
        <v>132</v>
      </c>
      <c r="CJ17" s="2" t="s">
        <v>132</v>
      </c>
      <c r="CK17" s="2" t="s">
        <v>143</v>
      </c>
      <c r="CL17" s="2" t="s">
        <v>132</v>
      </c>
      <c r="CM17" s="4"/>
      <c r="CN17" s="8"/>
      <c r="CO17" s="4"/>
      <c r="CP17" s="8"/>
      <c r="CQ17" s="7"/>
      <c r="CR17" s="7"/>
      <c r="CS17" s="2" t="s">
        <v>140</v>
      </c>
      <c r="CT17" s="2" t="s">
        <v>129</v>
      </c>
      <c r="CU17" s="2" t="s">
        <v>341</v>
      </c>
      <c r="CV17" s="2" t="s">
        <v>426</v>
      </c>
      <c r="CW17" s="2" t="s">
        <v>143</v>
      </c>
      <c r="CX17" s="2" t="s">
        <v>132</v>
      </c>
      <c r="CY17" s="4"/>
      <c r="CZ17" s="8"/>
      <c r="DA17" s="4"/>
      <c r="DB17" s="8"/>
      <c r="DC17" s="7"/>
      <c r="DD17" s="7"/>
      <c r="DE17" s="2" t="s">
        <v>140</v>
      </c>
      <c r="DF17" s="2" t="s">
        <v>129</v>
      </c>
      <c r="DG17" s="2" t="s">
        <v>427</v>
      </c>
      <c r="DH17" s="2" t="s">
        <v>428</v>
      </c>
      <c r="DI17" s="2" t="s">
        <v>143</v>
      </c>
      <c r="DJ17" s="2" t="s">
        <v>132</v>
      </c>
      <c r="DK17" s="4">
        <v>1</v>
      </c>
      <c r="DL17" s="8">
        <v>118.99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266</v>
      </c>
      <c r="DT17" s="2" t="s">
        <v>429</v>
      </c>
      <c r="DU17" s="2" t="s">
        <v>143</v>
      </c>
      <c r="DV17" s="2" t="s">
        <v>132</v>
      </c>
      <c r="DW17" s="4">
        <v>1</v>
      </c>
      <c r="DX17" s="8">
        <v>51.85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268</v>
      </c>
      <c r="EF17" s="2" t="s">
        <v>430</v>
      </c>
      <c r="EG17" s="2" t="s">
        <v>143</v>
      </c>
      <c r="EH17" s="2" t="s">
        <v>132</v>
      </c>
      <c r="EI17" s="4"/>
      <c r="EJ17" s="8"/>
      <c r="EK17" s="4"/>
      <c r="EL17" s="8"/>
      <c r="EM17" s="7"/>
      <c r="EN17" s="7"/>
      <c r="EO17" s="2" t="s">
        <v>140</v>
      </c>
      <c r="EP17" s="2" t="s">
        <v>129</v>
      </c>
      <c r="EQ17" s="2" t="s">
        <v>431</v>
      </c>
      <c r="ER17" s="2" t="s">
        <v>432</v>
      </c>
      <c r="ES17" s="2" t="s">
        <v>143</v>
      </c>
      <c r="ET17" s="2" t="s">
        <v>132</v>
      </c>
      <c r="EU17" s="4"/>
      <c r="EV17" s="8"/>
      <c r="EW17" s="4"/>
      <c r="EX17" s="8"/>
      <c r="EY17" s="7"/>
      <c r="EZ17" s="7"/>
      <c r="FA17" s="2" t="s">
        <v>140</v>
      </c>
      <c r="FB17" s="2" t="s">
        <v>129</v>
      </c>
      <c r="FC17" s="2" t="s">
        <v>271</v>
      </c>
      <c r="FD17" s="2" t="s">
        <v>132</v>
      </c>
      <c r="FE17" s="2" t="s">
        <v>143</v>
      </c>
      <c r="FF17" s="2" t="s">
        <v>132</v>
      </c>
      <c r="FG17" s="4"/>
      <c r="FH17" s="8"/>
      <c r="FI17" s="4"/>
      <c r="FJ17" s="8"/>
      <c r="FK17" s="7"/>
      <c r="FL17" s="7"/>
      <c r="FM17" s="2" t="s">
        <v>140</v>
      </c>
      <c r="FN17" s="2" t="s">
        <v>129</v>
      </c>
      <c r="FO17" s="2" t="s">
        <v>272</v>
      </c>
      <c r="FP17" s="2" t="s">
        <v>132</v>
      </c>
      <c r="FQ17" s="2" t="s">
        <v>143</v>
      </c>
      <c r="FR17" s="2" t="s">
        <v>132</v>
      </c>
      <c r="FS17" s="4"/>
      <c r="FT17" s="8"/>
      <c r="FU17" s="4"/>
      <c r="FV17" s="8"/>
      <c r="FW17" s="7"/>
      <c r="FX17" s="7"/>
      <c r="FY17" s="2" t="s">
        <v>151</v>
      </c>
      <c r="FZ17" s="2" t="s">
        <v>129</v>
      </c>
      <c r="GA17" s="2" t="s">
        <v>132</v>
      </c>
      <c r="GB17" s="2" t="s">
        <v>132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151</v>
      </c>
      <c r="GL17" s="2" t="s">
        <v>129</v>
      </c>
      <c r="GM17" s="2" t="s">
        <v>132</v>
      </c>
      <c r="GN17" s="2" t="s">
        <v>132</v>
      </c>
      <c r="GO17" s="2" t="s">
        <v>143</v>
      </c>
      <c r="GP17" s="2" t="s">
        <v>132</v>
      </c>
      <c r="GQ17" s="4"/>
      <c r="GR17" s="8"/>
      <c r="GS17" s="4"/>
      <c r="GT17" s="8"/>
      <c r="GU17" s="7"/>
      <c r="GV17" s="7"/>
      <c r="GW17" s="2" t="s">
        <v>151</v>
      </c>
      <c r="GX17" s="2" t="s">
        <v>129</v>
      </c>
      <c r="GY17" s="2" t="s">
        <v>132</v>
      </c>
      <c r="GZ17" s="2" t="s">
        <v>132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140</v>
      </c>
      <c r="HJ17" s="2" t="s">
        <v>129</v>
      </c>
      <c r="HK17" s="2" t="s">
        <v>433</v>
      </c>
      <c r="HL17" s="2" t="s">
        <v>434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140</v>
      </c>
      <c r="HV17" s="2" t="s">
        <v>129</v>
      </c>
      <c r="HW17" s="2" t="s">
        <v>277</v>
      </c>
      <c r="HX17" s="2" t="s">
        <v>435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194</v>
      </c>
      <c r="IJ17" s="2" t="s">
        <v>132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341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151</v>
      </c>
      <c r="JF17" s="2" t="s">
        <v>129</v>
      </c>
      <c r="JG17" s="2" t="s">
        <v>132</v>
      </c>
      <c r="JH17" s="2" t="s">
        <v>132</v>
      </c>
      <c r="JI17" s="2" t="s">
        <v>143</v>
      </c>
      <c r="JJ17" s="2" t="s">
        <v>132</v>
      </c>
      <c r="JK17" s="4"/>
      <c r="JL17" s="8"/>
      <c r="JM17" s="4"/>
      <c r="JN17" s="8"/>
      <c r="JO17" s="7"/>
      <c r="JP17" s="7"/>
      <c r="JQ17" s="2" t="s">
        <v>132</v>
      </c>
      <c r="JR17" s="2" t="s">
        <v>132</v>
      </c>
      <c r="JS17" s="2" t="s">
        <v>132</v>
      </c>
      <c r="JT17" s="2" t="s">
        <v>132</v>
      </c>
      <c r="JU17" s="2" t="s">
        <v>132</v>
      </c>
      <c r="JV17" s="2" t="s">
        <v>132</v>
      </c>
      <c r="JW17" s="4"/>
      <c r="JX17" s="8"/>
      <c r="JY17" s="4"/>
      <c r="JZ17" s="8"/>
      <c r="KA17" s="7"/>
      <c r="KB17" s="7"/>
      <c r="KC17" s="2" t="s">
        <v>152</v>
      </c>
      <c r="KD17" s="2" t="s">
        <v>129</v>
      </c>
      <c r="KE17" s="2" t="s">
        <v>132</v>
      </c>
      <c r="KF17" s="2" t="s">
        <v>132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151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151</v>
      </c>
      <c r="LB17" s="2" t="s">
        <v>129</v>
      </c>
      <c r="LC17" s="2" t="s">
        <v>132</v>
      </c>
      <c r="LD17" s="2" t="s">
        <v>132</v>
      </c>
      <c r="LE17" s="2" t="s">
        <v>143</v>
      </c>
      <c r="LF17" s="2" t="s">
        <v>132</v>
      </c>
      <c r="LG17" s="4"/>
      <c r="LH17" s="8"/>
      <c r="LI17" s="4"/>
      <c r="LJ17" s="8"/>
      <c r="LK17" s="7"/>
      <c r="LL17" s="7"/>
      <c r="LM17" s="2" t="s">
        <v>157</v>
      </c>
      <c r="LN17" s="2" t="s">
        <v>129</v>
      </c>
      <c r="LO17" s="2" t="s">
        <v>132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151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151</v>
      </c>
      <c r="ML17" s="2" t="s">
        <v>129</v>
      </c>
      <c r="MM17" s="2" t="s">
        <v>132</v>
      </c>
      <c r="MN17" s="2" t="s">
        <v>132</v>
      </c>
      <c r="MO17" s="2" t="s">
        <v>143</v>
      </c>
      <c r="MP17" s="2" t="s">
        <v>132</v>
      </c>
      <c r="MQ17" s="4"/>
      <c r="MR17" s="8"/>
      <c r="MS17" s="4"/>
      <c r="MT17" s="8"/>
      <c r="MU17" s="7"/>
      <c r="MV17" s="7"/>
      <c r="MW17" s="2" t="s">
        <v>157</v>
      </c>
      <c r="MX17" s="2" t="s">
        <v>129</v>
      </c>
      <c r="MY17" s="2" t="s">
        <v>132</v>
      </c>
      <c r="MZ17" s="2" t="s">
        <v>132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157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132</v>
      </c>
      <c r="NV17" s="2" t="s">
        <v>132</v>
      </c>
      <c r="NW17" s="2" t="s">
        <v>132</v>
      </c>
      <c r="NX17" s="2" t="s">
        <v>132</v>
      </c>
      <c r="NY17" s="2" t="s">
        <v>132</v>
      </c>
      <c r="NZ17" s="2" t="s">
        <v>132</v>
      </c>
      <c r="OA17" s="4"/>
      <c r="OB17" s="8"/>
      <c r="OC17" s="4"/>
      <c r="OD17" s="8"/>
      <c r="OE17" s="7"/>
      <c r="OF17" s="7"/>
      <c r="OG17" s="2" t="s">
        <v>157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151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181</v>
      </c>
      <c r="PS17" s="2" t="s">
        <v>278</v>
      </c>
      <c r="PT17" s="2" t="s">
        <v>132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151</v>
      </c>
      <c r="QD17" s="2" t="s">
        <v>129</v>
      </c>
      <c r="QE17" s="2" t="s">
        <v>132</v>
      </c>
      <c r="QF17" s="2" t="s">
        <v>132</v>
      </c>
      <c r="QG17" s="2" t="s">
        <v>143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151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132</v>
      </c>
      <c r="RG17" s="4"/>
      <c r="RH17" s="8"/>
      <c r="RI17" s="4"/>
      <c r="RJ17" s="8"/>
      <c r="RK17" s="7"/>
      <c r="RL17" s="7"/>
      <c r="RM17" s="2" t="s">
        <v>140</v>
      </c>
      <c r="RN17" s="2" t="s">
        <v>181</v>
      </c>
      <c r="RO17" s="2" t="s">
        <v>303</v>
      </c>
      <c r="RP17" s="2" t="s">
        <v>132</v>
      </c>
      <c r="RQ17" s="2" t="s">
        <v>143</v>
      </c>
      <c r="RR17" s="2" t="s">
        <v>132</v>
      </c>
    </row>
    <row r="18">
      <c r="A18" s="2" t="s">
        <v>436</v>
      </c>
      <c r="B18" s="2" t="s">
        <v>121</v>
      </c>
      <c r="C18" s="2" t="s">
        <v>122</v>
      </c>
      <c r="D18" s="2" t="s">
        <v>312</v>
      </c>
      <c r="E18" s="2" t="s">
        <v>313</v>
      </c>
      <c r="F18" s="2" t="s">
        <v>437</v>
      </c>
      <c r="G18" s="2" t="s">
        <v>437</v>
      </c>
      <c r="H18" s="2" t="s">
        <v>437</v>
      </c>
      <c r="I18" s="2" t="s">
        <v>438</v>
      </c>
      <c r="J18" s="2" t="s">
        <v>291</v>
      </c>
      <c r="K18" s="2" t="s">
        <v>439</v>
      </c>
      <c r="L18" s="3">
        <v>109.35</v>
      </c>
      <c r="M18" s="3">
        <v>114.82</v>
      </c>
      <c r="N18" s="3">
        <v>254.99</v>
      </c>
      <c r="O18" s="2" t="s">
        <v>129</v>
      </c>
      <c r="P18" s="2" t="s">
        <v>293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134</v>
      </c>
      <c r="W18" s="2" t="s">
        <v>440</v>
      </c>
      <c r="X18" s="2" t="s">
        <v>132</v>
      </c>
      <c r="Y18" s="2" t="s">
        <v>180</v>
      </c>
      <c r="Z18" s="4">
        <v>62</v>
      </c>
      <c r="AA18" s="4">
        <f>=ROUNDDOWN(206.666666666667,0)</f>
      </c>
      <c r="AB18" s="5">
        <v>0.3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3</v>
      </c>
      <c r="AQ18" s="8">
        <v>382.02</v>
      </c>
      <c r="AR18" s="4"/>
      <c r="AS18" s="8"/>
      <c r="AT18" s="7"/>
      <c r="AU18" s="7"/>
      <c r="AV18" s="4">
        <v>3</v>
      </c>
      <c r="AW18" s="8">
        <v>382.02</v>
      </c>
      <c r="AX18" s="4"/>
      <c r="AY18" s="8"/>
      <c r="AZ18" s="7"/>
      <c r="BA18" s="7"/>
      <c r="BB18" s="7">
        <v>1</v>
      </c>
      <c r="BC18" s="4">
        <v>3</v>
      </c>
      <c r="BD18" s="8">
        <v>382.02</v>
      </c>
      <c r="BE18" s="4"/>
      <c r="BF18" s="8"/>
      <c r="BG18" s="7"/>
      <c r="BH18" s="7"/>
      <c r="BI18" s="7">
        <v>1</v>
      </c>
      <c r="BJ18" s="4">
        <v>3</v>
      </c>
      <c r="BK18" s="8">
        <v>382.02</v>
      </c>
      <c r="BL18" s="2" t="s">
        <v>441</v>
      </c>
      <c r="BM18" s="7">
        <v>1</v>
      </c>
      <c r="BN18" s="7">
        <v>1</v>
      </c>
      <c r="BO18" s="4">
        <v>1</v>
      </c>
      <c r="BP18" s="8">
        <v>108.44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442</v>
      </c>
      <c r="BX18" s="2" t="s">
        <v>335</v>
      </c>
      <c r="BY18" s="2" t="s">
        <v>143</v>
      </c>
      <c r="BZ18" s="2" t="s">
        <v>132</v>
      </c>
      <c r="CA18" s="4"/>
      <c r="CB18" s="8"/>
      <c r="CC18" s="4"/>
      <c r="CD18" s="8"/>
      <c r="CE18" s="7"/>
      <c r="CF18" s="7"/>
      <c r="CG18" s="2" t="s">
        <v>140</v>
      </c>
      <c r="CH18" s="2" t="s">
        <v>129</v>
      </c>
      <c r="CI18" s="2" t="s">
        <v>132</v>
      </c>
      <c r="CJ18" s="2" t="s">
        <v>132</v>
      </c>
      <c r="CK18" s="2" t="s">
        <v>143</v>
      </c>
      <c r="CL18" s="2" t="s">
        <v>132</v>
      </c>
      <c r="CM18" s="4">
        <v>1</v>
      </c>
      <c r="CN18" s="8">
        <v>114.82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180</v>
      </c>
      <c r="CV18" s="2" t="s">
        <v>443</v>
      </c>
      <c r="CW18" s="2" t="s">
        <v>143</v>
      </c>
      <c r="CX18" s="2" t="s">
        <v>132</v>
      </c>
      <c r="CY18" s="4"/>
      <c r="CZ18" s="8"/>
      <c r="DA18" s="4"/>
      <c r="DB18" s="8"/>
      <c r="DC18" s="7"/>
      <c r="DD18" s="7"/>
      <c r="DE18" s="2" t="s">
        <v>140</v>
      </c>
      <c r="DF18" s="2" t="s">
        <v>129</v>
      </c>
      <c r="DG18" s="2" t="s">
        <v>442</v>
      </c>
      <c r="DH18" s="2" t="s">
        <v>444</v>
      </c>
      <c r="DI18" s="2" t="s">
        <v>143</v>
      </c>
      <c r="DJ18" s="2" t="s">
        <v>132</v>
      </c>
      <c r="DK18" s="4">
        <v>1</v>
      </c>
      <c r="DL18" s="8">
        <v>158.76</v>
      </c>
      <c r="DM18" s="4"/>
      <c r="DN18" s="8"/>
      <c r="DO18" s="7"/>
      <c r="DP18" s="7"/>
      <c r="DQ18" s="2" t="s">
        <v>140</v>
      </c>
      <c r="DR18" s="2" t="s">
        <v>129</v>
      </c>
      <c r="DS18" s="2" t="s">
        <v>442</v>
      </c>
      <c r="DT18" s="2" t="s">
        <v>445</v>
      </c>
      <c r="DU18" s="2" t="s">
        <v>143</v>
      </c>
      <c r="DV18" s="2" t="s">
        <v>132</v>
      </c>
      <c r="DW18" s="4"/>
      <c r="DX18" s="8"/>
      <c r="DY18" s="4"/>
      <c r="DZ18" s="8"/>
      <c r="EA18" s="7"/>
      <c r="EB18" s="7"/>
      <c r="EC18" s="2" t="s">
        <v>140</v>
      </c>
      <c r="ED18" s="2" t="s">
        <v>129</v>
      </c>
      <c r="EE18" s="2" t="s">
        <v>442</v>
      </c>
      <c r="EF18" s="2" t="s">
        <v>446</v>
      </c>
      <c r="EG18" s="2" t="s">
        <v>143</v>
      </c>
      <c r="EH18" s="2" t="s">
        <v>132</v>
      </c>
      <c r="EI18" s="4"/>
      <c r="EJ18" s="8"/>
      <c r="EK18" s="4"/>
      <c r="EL18" s="8"/>
      <c r="EM18" s="7"/>
      <c r="EN18" s="7"/>
      <c r="EO18" s="2" t="s">
        <v>150</v>
      </c>
      <c r="EP18" s="2" t="s">
        <v>129</v>
      </c>
      <c r="EQ18" s="2" t="s">
        <v>132</v>
      </c>
      <c r="ER18" s="2" t="s">
        <v>132</v>
      </c>
      <c r="ES18" s="2" t="s">
        <v>143</v>
      </c>
      <c r="ET18" s="2" t="s">
        <v>132</v>
      </c>
      <c r="EU18" s="4"/>
      <c r="EV18" s="8"/>
      <c r="EW18" s="4"/>
      <c r="EX18" s="8"/>
      <c r="EY18" s="7"/>
      <c r="EZ18" s="7"/>
      <c r="FA18" s="2" t="s">
        <v>151</v>
      </c>
      <c r="FB18" s="2" t="s">
        <v>129</v>
      </c>
      <c r="FC18" s="2" t="s">
        <v>132</v>
      </c>
      <c r="FD18" s="2" t="s">
        <v>132</v>
      </c>
      <c r="FE18" s="2" t="s">
        <v>143</v>
      </c>
      <c r="FF18" s="2" t="s">
        <v>132</v>
      </c>
      <c r="FG18" s="4"/>
      <c r="FH18" s="8"/>
      <c r="FI18" s="4"/>
      <c r="FJ18" s="8"/>
      <c r="FK18" s="7"/>
      <c r="FL18" s="7"/>
      <c r="FM18" s="2" t="s">
        <v>140</v>
      </c>
      <c r="FN18" s="2" t="s">
        <v>129</v>
      </c>
      <c r="FO18" s="2" t="s">
        <v>302</v>
      </c>
      <c r="FP18" s="2" t="s">
        <v>447</v>
      </c>
      <c r="FQ18" s="2" t="s">
        <v>143</v>
      </c>
      <c r="FR18" s="2" t="s">
        <v>132</v>
      </c>
      <c r="FS18" s="4"/>
      <c r="FT18" s="8"/>
      <c r="FU18" s="4"/>
      <c r="FV18" s="8"/>
      <c r="FW18" s="7"/>
      <c r="FX18" s="7"/>
      <c r="FY18" s="2" t="s">
        <v>151</v>
      </c>
      <c r="FZ18" s="2" t="s">
        <v>129</v>
      </c>
      <c r="GA18" s="2" t="s">
        <v>132</v>
      </c>
      <c r="GB18" s="2" t="s">
        <v>132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151</v>
      </c>
      <c r="GL18" s="2" t="s">
        <v>129</v>
      </c>
      <c r="GM18" s="2" t="s">
        <v>132</v>
      </c>
      <c r="GN18" s="2" t="s">
        <v>132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448</v>
      </c>
      <c r="GZ18" s="2" t="s">
        <v>449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450</v>
      </c>
      <c r="HL18" s="2" t="s">
        <v>132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277</v>
      </c>
      <c r="HX18" s="2" t="s">
        <v>132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194</v>
      </c>
      <c r="IJ18" s="2" t="s">
        <v>132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129</v>
      </c>
      <c r="IU18" s="2" t="s">
        <v>442</v>
      </c>
      <c r="IV18" s="2" t="s">
        <v>132</v>
      </c>
      <c r="IW18" s="2" t="s">
        <v>143</v>
      </c>
      <c r="IX18" s="2" t="s">
        <v>132</v>
      </c>
      <c r="IY18" s="4"/>
      <c r="IZ18" s="8"/>
      <c r="JA18" s="4"/>
      <c r="JB18" s="8"/>
      <c r="JC18" s="7"/>
      <c r="JD18" s="7"/>
      <c r="JE18" s="2" t="s">
        <v>151</v>
      </c>
      <c r="JF18" s="2" t="s">
        <v>129</v>
      </c>
      <c r="JG18" s="2" t="s">
        <v>132</v>
      </c>
      <c r="JH18" s="2" t="s">
        <v>132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132</v>
      </c>
      <c r="JR18" s="2" t="s">
        <v>132</v>
      </c>
      <c r="JS18" s="2" t="s">
        <v>132</v>
      </c>
      <c r="JT18" s="2" t="s">
        <v>132</v>
      </c>
      <c r="JU18" s="2" t="s">
        <v>132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195</v>
      </c>
      <c r="KE18" s="2" t="s">
        <v>308</v>
      </c>
      <c r="KF18" s="2" t="s">
        <v>451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151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151</v>
      </c>
      <c r="LB18" s="2" t="s">
        <v>129</v>
      </c>
      <c r="LC18" s="2" t="s">
        <v>132</v>
      </c>
      <c r="LD18" s="2" t="s">
        <v>132</v>
      </c>
      <c r="LE18" s="2" t="s">
        <v>143</v>
      </c>
      <c r="LF18" s="2" t="s">
        <v>132</v>
      </c>
      <c r="LG18" s="4"/>
      <c r="LH18" s="8"/>
      <c r="LI18" s="4"/>
      <c r="LJ18" s="8"/>
      <c r="LK18" s="7"/>
      <c r="LL18" s="7"/>
      <c r="LM18" s="2" t="s">
        <v>157</v>
      </c>
      <c r="LN18" s="2" t="s">
        <v>129</v>
      </c>
      <c r="LO18" s="2" t="s">
        <v>132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151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2" t="s">
        <v>132</v>
      </c>
      <c r="ME18" s="4"/>
      <c r="MF18" s="8"/>
      <c r="MG18" s="4"/>
      <c r="MH18" s="8"/>
      <c r="MI18" s="7"/>
      <c r="MJ18" s="7"/>
      <c r="MK18" s="2" t="s">
        <v>151</v>
      </c>
      <c r="ML18" s="2" t="s">
        <v>129</v>
      </c>
      <c r="MM18" s="2" t="s">
        <v>132</v>
      </c>
      <c r="MN18" s="2" t="s">
        <v>132</v>
      </c>
      <c r="MO18" s="2" t="s">
        <v>143</v>
      </c>
      <c r="MP18" s="2" t="s">
        <v>132</v>
      </c>
      <c r="MQ18" s="4"/>
      <c r="MR18" s="8"/>
      <c r="MS18" s="4"/>
      <c r="MT18" s="8"/>
      <c r="MU18" s="7"/>
      <c r="MV18" s="7"/>
      <c r="MW18" s="2" t="s">
        <v>157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157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4"/>
      <c r="OB18" s="8"/>
      <c r="OC18" s="4"/>
      <c r="OD18" s="8"/>
      <c r="OE18" s="7"/>
      <c r="OF18" s="7"/>
      <c r="OG18" s="2" t="s">
        <v>157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151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181</v>
      </c>
      <c r="PS18" s="2" t="s">
        <v>278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151</v>
      </c>
      <c r="QD18" s="2" t="s">
        <v>129</v>
      </c>
      <c r="QE18" s="2" t="s">
        <v>132</v>
      </c>
      <c r="QF18" s="2" t="s">
        <v>132</v>
      </c>
      <c r="QG18" s="2" t="s">
        <v>143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151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132</v>
      </c>
      <c r="RG18" s="4"/>
      <c r="RH18" s="8"/>
      <c r="RI18" s="4"/>
      <c r="RJ18" s="8"/>
      <c r="RK18" s="7"/>
      <c r="RL18" s="7"/>
      <c r="RM18" s="2" t="s">
        <v>140</v>
      </c>
      <c r="RN18" s="2" t="s">
        <v>181</v>
      </c>
      <c r="RO18" s="2" t="s">
        <v>452</v>
      </c>
      <c r="RP18" s="2" t="s">
        <v>453</v>
      </c>
      <c r="RQ18" s="2" t="s">
        <v>143</v>
      </c>
      <c r="RR18" s="2" t="s">
        <v>132</v>
      </c>
    </row>
    <row r="19">
      <c r="A19" s="2" t="s">
        <v>454</v>
      </c>
      <c r="B19" s="2" t="s">
        <v>121</v>
      </c>
      <c r="C19" s="2" t="s">
        <v>122</v>
      </c>
      <c r="D19" s="2" t="s">
        <v>312</v>
      </c>
      <c r="E19" s="2" t="s">
        <v>313</v>
      </c>
      <c r="F19" s="2" t="s">
        <v>455</v>
      </c>
      <c r="G19" s="2" t="s">
        <v>455</v>
      </c>
      <c r="H19" s="2" t="s">
        <v>455</v>
      </c>
      <c r="I19" s="2" t="s">
        <v>456</v>
      </c>
      <c r="J19" s="2" t="s">
        <v>291</v>
      </c>
      <c r="K19" s="2" t="s">
        <v>457</v>
      </c>
      <c r="L19" s="3">
        <v>105.3</v>
      </c>
      <c r="M19" s="3">
        <v>110.56</v>
      </c>
      <c r="N19" s="3">
        <v>244.99</v>
      </c>
      <c r="O19" s="2" t="s">
        <v>129</v>
      </c>
      <c r="P19" s="2" t="s">
        <v>293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134</v>
      </c>
      <c r="W19" s="2" t="s">
        <v>421</v>
      </c>
      <c r="X19" s="2" t="s">
        <v>132</v>
      </c>
      <c r="Y19" s="2" t="s">
        <v>294</v>
      </c>
      <c r="Z19" s="4">
        <v>43</v>
      </c>
      <c r="AA19" s="4">
        <f>=ROUNDDOWN(21.5,0)</f>
      </c>
      <c r="AB19" s="5">
        <v>2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2</v>
      </c>
      <c r="AQ19" s="8">
        <v>175.29</v>
      </c>
      <c r="AR19" s="4"/>
      <c r="AS19" s="8"/>
      <c r="AT19" s="7"/>
      <c r="AU19" s="7"/>
      <c r="AV19" s="4">
        <v>2</v>
      </c>
      <c r="AW19" s="8">
        <v>175.29</v>
      </c>
      <c r="AX19" s="4"/>
      <c r="AY19" s="8"/>
      <c r="AZ19" s="7"/>
      <c r="BA19" s="7"/>
      <c r="BB19" s="7">
        <v>1</v>
      </c>
      <c r="BC19" s="4">
        <v>2</v>
      </c>
      <c r="BD19" s="8">
        <v>175.29</v>
      </c>
      <c r="BE19" s="4"/>
      <c r="BF19" s="8"/>
      <c r="BG19" s="7"/>
      <c r="BH19" s="7"/>
      <c r="BI19" s="7">
        <v>1</v>
      </c>
      <c r="BJ19" s="4">
        <v>2</v>
      </c>
      <c r="BK19" s="8">
        <v>175.29</v>
      </c>
      <c r="BL19" s="2" t="s">
        <v>458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140</v>
      </c>
      <c r="BV19" s="2" t="s">
        <v>129</v>
      </c>
      <c r="BW19" s="2" t="s">
        <v>356</v>
      </c>
      <c r="BX19" s="2" t="s">
        <v>303</v>
      </c>
      <c r="BY19" s="2" t="s">
        <v>143</v>
      </c>
      <c r="BZ19" s="2" t="s">
        <v>132</v>
      </c>
      <c r="CA19" s="4"/>
      <c r="CB19" s="8"/>
      <c r="CC19" s="4"/>
      <c r="CD19" s="8"/>
      <c r="CE19" s="7"/>
      <c r="CF19" s="7"/>
      <c r="CG19" s="2" t="s">
        <v>140</v>
      </c>
      <c r="CH19" s="2" t="s">
        <v>129</v>
      </c>
      <c r="CI19" s="2" t="s">
        <v>132</v>
      </c>
      <c r="CJ19" s="2" t="s">
        <v>132</v>
      </c>
      <c r="CK19" s="2" t="s">
        <v>143</v>
      </c>
      <c r="CL19" s="2" t="s">
        <v>132</v>
      </c>
      <c r="CM19" s="4"/>
      <c r="CN19" s="8"/>
      <c r="CO19" s="4"/>
      <c r="CP19" s="8"/>
      <c r="CQ19" s="7"/>
      <c r="CR19" s="7"/>
      <c r="CS19" s="2" t="s">
        <v>140</v>
      </c>
      <c r="CT19" s="2" t="s">
        <v>129</v>
      </c>
      <c r="CU19" s="2" t="s">
        <v>294</v>
      </c>
      <c r="CV19" s="2" t="s">
        <v>459</v>
      </c>
      <c r="CW19" s="2" t="s">
        <v>143</v>
      </c>
      <c r="CX19" s="2" t="s">
        <v>132</v>
      </c>
      <c r="CY19" s="4"/>
      <c r="CZ19" s="8"/>
      <c r="DA19" s="4"/>
      <c r="DB19" s="8"/>
      <c r="DC19" s="7"/>
      <c r="DD19" s="7"/>
      <c r="DE19" s="2" t="s">
        <v>140</v>
      </c>
      <c r="DF19" s="2" t="s">
        <v>129</v>
      </c>
      <c r="DG19" s="2" t="s">
        <v>356</v>
      </c>
      <c r="DH19" s="2" t="s">
        <v>460</v>
      </c>
      <c r="DI19" s="2" t="s">
        <v>143</v>
      </c>
      <c r="DJ19" s="2" t="s">
        <v>132</v>
      </c>
      <c r="DK19" s="4"/>
      <c r="DL19" s="8"/>
      <c r="DM19" s="4"/>
      <c r="DN19" s="8"/>
      <c r="DO19" s="7"/>
      <c r="DP19" s="7"/>
      <c r="DQ19" s="2" t="s">
        <v>140</v>
      </c>
      <c r="DR19" s="2" t="s">
        <v>129</v>
      </c>
      <c r="DS19" s="2" t="s">
        <v>299</v>
      </c>
      <c r="DT19" s="2" t="s">
        <v>221</v>
      </c>
      <c r="DU19" s="2" t="s">
        <v>143</v>
      </c>
      <c r="DV19" s="2" t="s">
        <v>132</v>
      </c>
      <c r="DW19" s="4">
        <v>1</v>
      </c>
      <c r="DX19" s="8">
        <v>55.88</v>
      </c>
      <c r="DY19" s="4"/>
      <c r="DZ19" s="8"/>
      <c r="EA19" s="7"/>
      <c r="EB19" s="7"/>
      <c r="EC19" s="2" t="s">
        <v>140</v>
      </c>
      <c r="ED19" s="2" t="s">
        <v>129</v>
      </c>
      <c r="EE19" s="2" t="s">
        <v>356</v>
      </c>
      <c r="EF19" s="2" t="s">
        <v>461</v>
      </c>
      <c r="EG19" s="2" t="s">
        <v>143</v>
      </c>
      <c r="EH19" s="2" t="s">
        <v>132</v>
      </c>
      <c r="EI19" s="4"/>
      <c r="EJ19" s="8"/>
      <c r="EK19" s="4"/>
      <c r="EL19" s="8"/>
      <c r="EM19" s="7"/>
      <c r="EN19" s="7"/>
      <c r="EO19" s="2" t="s">
        <v>140</v>
      </c>
      <c r="EP19" s="2" t="s">
        <v>181</v>
      </c>
      <c r="EQ19" s="2" t="s">
        <v>356</v>
      </c>
      <c r="ER19" s="2" t="s">
        <v>462</v>
      </c>
      <c r="ES19" s="2" t="s">
        <v>143</v>
      </c>
      <c r="ET19" s="2" t="s">
        <v>132</v>
      </c>
      <c r="EU19" s="4"/>
      <c r="EV19" s="8"/>
      <c r="EW19" s="4"/>
      <c r="EX19" s="8"/>
      <c r="EY19" s="7"/>
      <c r="EZ19" s="7"/>
      <c r="FA19" s="2" t="s">
        <v>140</v>
      </c>
      <c r="FB19" s="2" t="s">
        <v>129</v>
      </c>
      <c r="FC19" s="2" t="s">
        <v>271</v>
      </c>
      <c r="FD19" s="2" t="s">
        <v>132</v>
      </c>
      <c r="FE19" s="2" t="s">
        <v>143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129</v>
      </c>
      <c r="FO19" s="2" t="s">
        <v>302</v>
      </c>
      <c r="FP19" s="2" t="s">
        <v>132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151</v>
      </c>
      <c r="FZ19" s="2" t="s">
        <v>129</v>
      </c>
      <c r="GA19" s="2" t="s">
        <v>132</v>
      </c>
      <c r="GB19" s="2" t="s">
        <v>132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151</v>
      </c>
      <c r="GL19" s="2" t="s">
        <v>129</v>
      </c>
      <c r="GM19" s="2" t="s">
        <v>132</v>
      </c>
      <c r="GN19" s="2" t="s">
        <v>132</v>
      </c>
      <c r="GO19" s="2" t="s">
        <v>143</v>
      </c>
      <c r="GP19" s="2" t="s">
        <v>132</v>
      </c>
      <c r="GQ19" s="4">
        <v>1</v>
      </c>
      <c r="GR19" s="8">
        <v>119.41</v>
      </c>
      <c r="GS19" s="4"/>
      <c r="GT19" s="8"/>
      <c r="GU19" s="7"/>
      <c r="GV19" s="7"/>
      <c r="GW19" s="2" t="s">
        <v>140</v>
      </c>
      <c r="GX19" s="2" t="s">
        <v>129</v>
      </c>
      <c r="GY19" s="2" t="s">
        <v>448</v>
      </c>
      <c r="GZ19" s="2" t="s">
        <v>463</v>
      </c>
      <c r="HA19" s="2" t="s">
        <v>143</v>
      </c>
      <c r="HB19" s="2" t="s">
        <v>132</v>
      </c>
      <c r="HC19" s="4"/>
      <c r="HD19" s="8"/>
      <c r="HE19" s="4"/>
      <c r="HF19" s="8"/>
      <c r="HG19" s="7"/>
      <c r="HH19" s="7"/>
      <c r="HI19" s="2" t="s">
        <v>140</v>
      </c>
      <c r="HJ19" s="2" t="s">
        <v>129</v>
      </c>
      <c r="HK19" s="2" t="s">
        <v>450</v>
      </c>
      <c r="HL19" s="2" t="s">
        <v>132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140</v>
      </c>
      <c r="HV19" s="2" t="s">
        <v>129</v>
      </c>
      <c r="HW19" s="2" t="s">
        <v>277</v>
      </c>
      <c r="HX19" s="2" t="s">
        <v>464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129</v>
      </c>
      <c r="II19" s="2" t="s">
        <v>194</v>
      </c>
      <c r="IJ19" s="2" t="s">
        <v>132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129</v>
      </c>
      <c r="IU19" s="2" t="s">
        <v>356</v>
      </c>
      <c r="IV19" s="2" t="s">
        <v>132</v>
      </c>
      <c r="IW19" s="2" t="s">
        <v>143</v>
      </c>
      <c r="IX19" s="2" t="s">
        <v>132</v>
      </c>
      <c r="IY19" s="4"/>
      <c r="IZ19" s="8"/>
      <c r="JA19" s="4"/>
      <c r="JB19" s="8"/>
      <c r="JC19" s="7"/>
      <c r="JD19" s="7"/>
      <c r="JE19" s="2" t="s">
        <v>151</v>
      </c>
      <c r="JF19" s="2" t="s">
        <v>129</v>
      </c>
      <c r="JG19" s="2" t="s">
        <v>132</v>
      </c>
      <c r="JH19" s="2" t="s">
        <v>132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195</v>
      </c>
      <c r="KE19" s="2" t="s">
        <v>308</v>
      </c>
      <c r="KF19" s="2" t="s">
        <v>132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151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151</v>
      </c>
      <c r="LB19" s="2" t="s">
        <v>129</v>
      </c>
      <c r="LC19" s="2" t="s">
        <v>132</v>
      </c>
      <c r="LD19" s="2" t="s">
        <v>132</v>
      </c>
      <c r="LE19" s="2" t="s">
        <v>143</v>
      </c>
      <c r="LF19" s="2" t="s">
        <v>132</v>
      </c>
      <c r="LG19" s="4"/>
      <c r="LH19" s="8"/>
      <c r="LI19" s="4"/>
      <c r="LJ19" s="8"/>
      <c r="LK19" s="7"/>
      <c r="LL19" s="7"/>
      <c r="LM19" s="2" t="s">
        <v>157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151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/>
      <c r="MH19" s="8"/>
      <c r="MI19" s="7"/>
      <c r="MJ19" s="7"/>
      <c r="MK19" s="2" t="s">
        <v>151</v>
      </c>
      <c r="ML19" s="2" t="s">
        <v>129</v>
      </c>
      <c r="MM19" s="2" t="s">
        <v>132</v>
      </c>
      <c r="MN19" s="2" t="s">
        <v>132</v>
      </c>
      <c r="MO19" s="2" t="s">
        <v>143</v>
      </c>
      <c r="MP19" s="2" t="s">
        <v>132</v>
      </c>
      <c r="MQ19" s="4"/>
      <c r="MR19" s="8"/>
      <c r="MS19" s="4"/>
      <c r="MT19" s="8"/>
      <c r="MU19" s="7"/>
      <c r="MV19" s="7"/>
      <c r="MW19" s="2" t="s">
        <v>157</v>
      </c>
      <c r="MX19" s="2" t="s">
        <v>129</v>
      </c>
      <c r="MY19" s="2" t="s">
        <v>132</v>
      </c>
      <c r="MZ19" s="2" t="s">
        <v>132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157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157</v>
      </c>
      <c r="OH19" s="2" t="s">
        <v>129</v>
      </c>
      <c r="OI19" s="2" t="s">
        <v>132</v>
      </c>
      <c r="OJ19" s="2" t="s">
        <v>132</v>
      </c>
      <c r="OK19" s="2" t="s">
        <v>143</v>
      </c>
      <c r="OL19" s="2" t="s">
        <v>132</v>
      </c>
      <c r="OM19" s="4"/>
      <c r="ON19" s="8"/>
      <c r="OO19" s="4"/>
      <c r="OP19" s="8"/>
      <c r="OQ19" s="7"/>
      <c r="OR19" s="7"/>
      <c r="OS19" s="2" t="s">
        <v>151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181</v>
      </c>
      <c r="PS19" s="2" t="s">
        <v>278</v>
      </c>
      <c r="PT19" s="2" t="s">
        <v>132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151</v>
      </c>
      <c r="QD19" s="2" t="s">
        <v>129</v>
      </c>
      <c r="QE19" s="2" t="s">
        <v>132</v>
      </c>
      <c r="QF19" s="2" t="s">
        <v>132</v>
      </c>
      <c r="QG19" s="2" t="s">
        <v>143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151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132</v>
      </c>
      <c r="RG19" s="4"/>
      <c r="RH19" s="8"/>
      <c r="RI19" s="4"/>
      <c r="RJ19" s="8"/>
      <c r="RK19" s="7"/>
      <c r="RL19" s="7"/>
      <c r="RM19" s="2" t="s">
        <v>140</v>
      </c>
      <c r="RN19" s="2" t="s">
        <v>181</v>
      </c>
      <c r="RO19" s="2" t="s">
        <v>310</v>
      </c>
      <c r="RP19" s="2" t="s">
        <v>465</v>
      </c>
      <c r="RQ19" s="2" t="s">
        <v>143</v>
      </c>
      <c r="RR19" s="2" t="s">
        <v>132</v>
      </c>
    </row>
    <row r="20">
      <c r="A20" s="2" t="s">
        <v>466</v>
      </c>
      <c r="B20" s="2" t="s">
        <v>121</v>
      </c>
      <c r="C20" s="2" t="s">
        <v>122</v>
      </c>
      <c r="D20" s="2" t="s">
        <v>312</v>
      </c>
      <c r="E20" s="2" t="s">
        <v>313</v>
      </c>
      <c r="F20" s="2" t="s">
        <v>467</v>
      </c>
      <c r="G20" s="2" t="s">
        <v>467</v>
      </c>
      <c r="H20" s="2" t="s">
        <v>467</v>
      </c>
      <c r="I20" s="2" t="s">
        <v>468</v>
      </c>
      <c r="J20" s="2" t="s">
        <v>291</v>
      </c>
      <c r="K20" s="2" t="s">
        <v>469</v>
      </c>
      <c r="L20" s="3">
        <v>113.4</v>
      </c>
      <c r="M20" s="3">
        <v>119.07</v>
      </c>
      <c r="N20" s="3">
        <v>269.99</v>
      </c>
      <c r="O20" s="2" t="s">
        <v>129</v>
      </c>
      <c r="P20" s="2" t="s">
        <v>293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134</v>
      </c>
      <c r="W20" s="2" t="s">
        <v>470</v>
      </c>
      <c r="X20" s="2" t="s">
        <v>132</v>
      </c>
      <c r="Y20" s="2" t="s">
        <v>471</v>
      </c>
      <c r="Z20" s="4">
        <v>92</v>
      </c>
      <c r="AA20" s="4">
        <f>=ROUNDDOWN(920,0)</f>
      </c>
      <c r="AB20" s="5">
        <v>0.1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2</v>
      </c>
      <c r="AQ20" s="8">
        <v>152.81</v>
      </c>
      <c r="AR20" s="4"/>
      <c r="AS20" s="8"/>
      <c r="AT20" s="7"/>
      <c r="AU20" s="7"/>
      <c r="AV20" s="4">
        <v>2</v>
      </c>
      <c r="AW20" s="8">
        <v>152.81</v>
      </c>
      <c r="AX20" s="4"/>
      <c r="AY20" s="8"/>
      <c r="AZ20" s="7"/>
      <c r="BA20" s="7"/>
      <c r="BB20" s="7">
        <v>1</v>
      </c>
      <c r="BC20" s="4">
        <v>2</v>
      </c>
      <c r="BD20" s="8">
        <v>152.81</v>
      </c>
      <c r="BE20" s="4"/>
      <c r="BF20" s="8"/>
      <c r="BG20" s="7"/>
      <c r="BH20" s="7"/>
      <c r="BI20" s="7">
        <v>1</v>
      </c>
      <c r="BJ20" s="4">
        <v>2</v>
      </c>
      <c r="BK20" s="8">
        <v>152.81</v>
      </c>
      <c r="BL20" s="2" t="s">
        <v>472</v>
      </c>
      <c r="BM20" s="7">
        <v>1</v>
      </c>
      <c r="BN20" s="7">
        <v>1</v>
      </c>
      <c r="BO20" s="4">
        <v>1</v>
      </c>
      <c r="BP20" s="8">
        <v>33.74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473</v>
      </c>
      <c r="BX20" s="2" t="s">
        <v>474</v>
      </c>
      <c r="BY20" s="2" t="s">
        <v>143</v>
      </c>
      <c r="BZ20" s="2" t="s">
        <v>132</v>
      </c>
      <c r="CA20" s="4"/>
      <c r="CB20" s="8"/>
      <c r="CC20" s="4"/>
      <c r="CD20" s="8"/>
      <c r="CE20" s="7"/>
      <c r="CF20" s="7"/>
      <c r="CG20" s="2" t="s">
        <v>140</v>
      </c>
      <c r="CH20" s="2" t="s">
        <v>129</v>
      </c>
      <c r="CI20" s="2" t="s">
        <v>132</v>
      </c>
      <c r="CJ20" s="2" t="s">
        <v>132</v>
      </c>
      <c r="CK20" s="2" t="s">
        <v>143</v>
      </c>
      <c r="CL20" s="2" t="s">
        <v>132</v>
      </c>
      <c r="CM20" s="4">
        <v>1</v>
      </c>
      <c r="CN20" s="8">
        <v>119.07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471</v>
      </c>
      <c r="CV20" s="2" t="s">
        <v>450</v>
      </c>
      <c r="CW20" s="2" t="s">
        <v>143</v>
      </c>
      <c r="CX20" s="2" t="s">
        <v>132</v>
      </c>
      <c r="CY20" s="4"/>
      <c r="CZ20" s="8"/>
      <c r="DA20" s="4"/>
      <c r="DB20" s="8"/>
      <c r="DC20" s="7"/>
      <c r="DD20" s="7"/>
      <c r="DE20" s="2" t="s">
        <v>140</v>
      </c>
      <c r="DF20" s="2" t="s">
        <v>129</v>
      </c>
      <c r="DG20" s="2" t="s">
        <v>299</v>
      </c>
      <c r="DH20" s="2" t="s">
        <v>132</v>
      </c>
      <c r="DI20" s="2" t="s">
        <v>143</v>
      </c>
      <c r="DJ20" s="2" t="s">
        <v>132</v>
      </c>
      <c r="DK20" s="4"/>
      <c r="DL20" s="8"/>
      <c r="DM20" s="4"/>
      <c r="DN20" s="8"/>
      <c r="DO20" s="7"/>
      <c r="DP20" s="7"/>
      <c r="DQ20" s="2" t="s">
        <v>140</v>
      </c>
      <c r="DR20" s="2" t="s">
        <v>129</v>
      </c>
      <c r="DS20" s="2" t="s">
        <v>299</v>
      </c>
      <c r="DT20" s="2" t="s">
        <v>475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140</v>
      </c>
      <c r="ED20" s="2" t="s">
        <v>129</v>
      </c>
      <c r="EE20" s="2" t="s">
        <v>473</v>
      </c>
      <c r="EF20" s="2" t="s">
        <v>132</v>
      </c>
      <c r="EG20" s="2" t="s">
        <v>143</v>
      </c>
      <c r="EH20" s="2" t="s">
        <v>132</v>
      </c>
      <c r="EI20" s="4"/>
      <c r="EJ20" s="8"/>
      <c r="EK20" s="4"/>
      <c r="EL20" s="8"/>
      <c r="EM20" s="7"/>
      <c r="EN20" s="7"/>
      <c r="EO20" s="2" t="s">
        <v>140</v>
      </c>
      <c r="EP20" s="2" t="s">
        <v>181</v>
      </c>
      <c r="EQ20" s="2" t="s">
        <v>355</v>
      </c>
      <c r="ER20" s="2" t="s">
        <v>132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129</v>
      </c>
      <c r="FC20" s="2" t="s">
        <v>271</v>
      </c>
      <c r="FD20" s="2" t="s">
        <v>132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302</v>
      </c>
      <c r="FP20" s="2" t="s">
        <v>132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151</v>
      </c>
      <c r="FZ20" s="2" t="s">
        <v>129</v>
      </c>
      <c r="GA20" s="2" t="s">
        <v>132</v>
      </c>
      <c r="GB20" s="2" t="s">
        <v>132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151</v>
      </c>
      <c r="GL20" s="2" t="s">
        <v>129</v>
      </c>
      <c r="GM20" s="2" t="s">
        <v>132</v>
      </c>
      <c r="GN20" s="2" t="s">
        <v>132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129</v>
      </c>
      <c r="GY20" s="2" t="s">
        <v>448</v>
      </c>
      <c r="GZ20" s="2" t="s">
        <v>132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450</v>
      </c>
      <c r="HL20" s="2" t="s">
        <v>132</v>
      </c>
      <c r="HM20" s="2" t="s">
        <v>143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129</v>
      </c>
      <c r="HW20" s="2" t="s">
        <v>277</v>
      </c>
      <c r="HX20" s="2" t="s">
        <v>132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132</v>
      </c>
      <c r="IH20" s="2" t="s">
        <v>132</v>
      </c>
      <c r="II20" s="2" t="s">
        <v>132</v>
      </c>
      <c r="IJ20" s="2" t="s">
        <v>132</v>
      </c>
      <c r="IK20" s="2" t="s">
        <v>132</v>
      </c>
      <c r="IL20" s="2" t="s">
        <v>132</v>
      </c>
      <c r="IM20" s="4"/>
      <c r="IN20" s="8"/>
      <c r="IO20" s="4"/>
      <c r="IP20" s="8"/>
      <c r="IQ20" s="7"/>
      <c r="IR20" s="7"/>
      <c r="IS20" s="2" t="s">
        <v>140</v>
      </c>
      <c r="IT20" s="2" t="s">
        <v>129</v>
      </c>
      <c r="IU20" s="2" t="s">
        <v>476</v>
      </c>
      <c r="IV20" s="2" t="s">
        <v>132</v>
      </c>
      <c r="IW20" s="2" t="s">
        <v>143</v>
      </c>
      <c r="IX20" s="2" t="s">
        <v>132</v>
      </c>
      <c r="IY20" s="4"/>
      <c r="IZ20" s="8"/>
      <c r="JA20" s="4"/>
      <c r="JB20" s="8"/>
      <c r="JC20" s="7"/>
      <c r="JD20" s="7"/>
      <c r="JE20" s="2" t="s">
        <v>151</v>
      </c>
      <c r="JF20" s="2" t="s">
        <v>129</v>
      </c>
      <c r="JG20" s="2" t="s">
        <v>132</v>
      </c>
      <c r="JH20" s="2" t="s">
        <v>132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195</v>
      </c>
      <c r="KE20" s="2" t="s">
        <v>308</v>
      </c>
      <c r="KF20" s="2" t="s">
        <v>132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151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151</v>
      </c>
      <c r="LB20" s="2" t="s">
        <v>129</v>
      </c>
      <c r="LC20" s="2" t="s">
        <v>132</v>
      </c>
      <c r="LD20" s="2" t="s">
        <v>132</v>
      </c>
      <c r="LE20" s="2" t="s">
        <v>143</v>
      </c>
      <c r="LF20" s="2" t="s">
        <v>132</v>
      </c>
      <c r="LG20" s="4"/>
      <c r="LH20" s="8"/>
      <c r="LI20" s="4"/>
      <c r="LJ20" s="8"/>
      <c r="LK20" s="7"/>
      <c r="LL20" s="7"/>
      <c r="LM20" s="2" t="s">
        <v>157</v>
      </c>
      <c r="LN20" s="2" t="s">
        <v>129</v>
      </c>
      <c r="LO20" s="2" t="s">
        <v>132</v>
      </c>
      <c r="LP20" s="2" t="s">
        <v>132</v>
      </c>
      <c r="LQ20" s="2" t="s">
        <v>143</v>
      </c>
      <c r="LR20" s="2" t="s">
        <v>132</v>
      </c>
      <c r="LS20" s="4"/>
      <c r="LT20" s="8"/>
      <c r="LU20" s="4"/>
      <c r="LV20" s="8"/>
      <c r="LW20" s="7"/>
      <c r="LX20" s="7"/>
      <c r="LY20" s="2" t="s">
        <v>151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151</v>
      </c>
      <c r="ML20" s="2" t="s">
        <v>129</v>
      </c>
      <c r="MM20" s="2" t="s">
        <v>132</v>
      </c>
      <c r="MN20" s="2" t="s">
        <v>132</v>
      </c>
      <c r="MO20" s="2" t="s">
        <v>143</v>
      </c>
      <c r="MP20" s="2" t="s">
        <v>132</v>
      </c>
      <c r="MQ20" s="4"/>
      <c r="MR20" s="8"/>
      <c r="MS20" s="4"/>
      <c r="MT20" s="8"/>
      <c r="MU20" s="7"/>
      <c r="MV20" s="7"/>
      <c r="MW20" s="2" t="s">
        <v>157</v>
      </c>
      <c r="MX20" s="2" t="s">
        <v>129</v>
      </c>
      <c r="MY20" s="2" t="s">
        <v>132</v>
      </c>
      <c r="MZ20" s="2" t="s">
        <v>132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157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132</v>
      </c>
      <c r="NV20" s="2" t="s">
        <v>132</v>
      </c>
      <c r="NW20" s="2" t="s">
        <v>132</v>
      </c>
      <c r="NX20" s="2" t="s">
        <v>132</v>
      </c>
      <c r="NY20" s="2" t="s">
        <v>132</v>
      </c>
      <c r="NZ20" s="2" t="s">
        <v>132</v>
      </c>
      <c r="OA20" s="4"/>
      <c r="OB20" s="8"/>
      <c r="OC20" s="4"/>
      <c r="OD20" s="8"/>
      <c r="OE20" s="7"/>
      <c r="OF20" s="7"/>
      <c r="OG20" s="2" t="s">
        <v>157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151</v>
      </c>
      <c r="OT20" s="2" t="s">
        <v>129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140</v>
      </c>
      <c r="PR20" s="2" t="s">
        <v>181</v>
      </c>
      <c r="PS20" s="2" t="s">
        <v>278</v>
      </c>
      <c r="PT20" s="2" t="s">
        <v>132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151</v>
      </c>
      <c r="QD20" s="2" t="s">
        <v>129</v>
      </c>
      <c r="QE20" s="2" t="s">
        <v>132</v>
      </c>
      <c r="QF20" s="2" t="s">
        <v>132</v>
      </c>
      <c r="QG20" s="2" t="s">
        <v>143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151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132</v>
      </c>
      <c r="RG20" s="4"/>
      <c r="RH20" s="8"/>
      <c r="RI20" s="4"/>
      <c r="RJ20" s="8"/>
      <c r="RK20" s="7"/>
      <c r="RL20" s="7"/>
      <c r="RM20" s="2" t="s">
        <v>140</v>
      </c>
      <c r="RN20" s="2" t="s">
        <v>181</v>
      </c>
      <c r="RO20" s="2" t="s">
        <v>477</v>
      </c>
      <c r="RP20" s="2" t="s">
        <v>132</v>
      </c>
      <c r="RQ20" s="2" t="s">
        <v>143</v>
      </c>
      <c r="RR20" s="2" t="s">
        <v>132</v>
      </c>
    </row>
    <row r="21">
      <c r="A21" s="2" t="s">
        <v>478</v>
      </c>
      <c r="B21" s="2" t="s">
        <v>121</v>
      </c>
      <c r="C21" s="2" t="s">
        <v>122</v>
      </c>
      <c r="D21" s="2" t="s">
        <v>312</v>
      </c>
      <c r="E21" s="2" t="s">
        <v>313</v>
      </c>
      <c r="F21" s="2" t="s">
        <v>479</v>
      </c>
      <c r="G21" s="2" t="s">
        <v>479</v>
      </c>
      <c r="H21" s="2" t="s">
        <v>479</v>
      </c>
      <c r="I21" s="2" t="s">
        <v>480</v>
      </c>
      <c r="J21" s="2" t="s">
        <v>291</v>
      </c>
      <c r="K21" s="2" t="s">
        <v>481</v>
      </c>
      <c r="L21" s="3">
        <v>66.24</v>
      </c>
      <c r="M21" s="3">
        <v>69.55</v>
      </c>
      <c r="N21" s="3">
        <v>149.99</v>
      </c>
      <c r="O21" s="2" t="s">
        <v>129</v>
      </c>
      <c r="P21" s="2" t="s">
        <v>293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134</v>
      </c>
      <c r="W21" s="2" t="s">
        <v>470</v>
      </c>
      <c r="X21" s="2" t="s">
        <v>132</v>
      </c>
      <c r="Y21" s="2" t="s">
        <v>482</v>
      </c>
      <c r="Z21" s="4">
        <v>128</v>
      </c>
      <c r="AA21" s="4">
        <f>=ROUNDDOWN({0},0)</f>
      </c>
      <c r="AB21" s="5"/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2</v>
      </c>
      <c r="AQ21" s="8">
        <v>110.08</v>
      </c>
      <c r="AR21" s="4"/>
      <c r="AS21" s="8"/>
      <c r="AT21" s="7"/>
      <c r="AU21" s="7"/>
      <c r="AV21" s="4">
        <v>2</v>
      </c>
      <c r="AW21" s="8">
        <v>110.08</v>
      </c>
      <c r="AX21" s="4"/>
      <c r="AY21" s="8"/>
      <c r="AZ21" s="7"/>
      <c r="BA21" s="7"/>
      <c r="BB21" s="7">
        <v>1</v>
      </c>
      <c r="BC21" s="4">
        <v>2</v>
      </c>
      <c r="BD21" s="8">
        <v>110.08</v>
      </c>
      <c r="BE21" s="4"/>
      <c r="BF21" s="8"/>
      <c r="BG21" s="7"/>
      <c r="BH21" s="7"/>
      <c r="BI21" s="7">
        <v>1</v>
      </c>
      <c r="BJ21" s="4">
        <v>2</v>
      </c>
      <c r="BK21" s="8">
        <v>110.08</v>
      </c>
      <c r="BL21" s="2" t="s">
        <v>20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140</v>
      </c>
      <c r="BV21" s="2" t="s">
        <v>129</v>
      </c>
      <c r="BW21" s="2" t="s">
        <v>483</v>
      </c>
      <c r="BX21" s="2" t="s">
        <v>263</v>
      </c>
      <c r="BY21" s="2" t="s">
        <v>143</v>
      </c>
      <c r="BZ21" s="2" t="s">
        <v>132</v>
      </c>
      <c r="CA21" s="4"/>
      <c r="CB21" s="8"/>
      <c r="CC21" s="4"/>
      <c r="CD21" s="8"/>
      <c r="CE21" s="7"/>
      <c r="CF21" s="7"/>
      <c r="CG21" s="2" t="s">
        <v>140</v>
      </c>
      <c r="CH21" s="2" t="s">
        <v>129</v>
      </c>
      <c r="CI21" s="2" t="s">
        <v>132</v>
      </c>
      <c r="CJ21" s="2" t="s">
        <v>132</v>
      </c>
      <c r="CK21" s="2" t="s">
        <v>143</v>
      </c>
      <c r="CL21" s="2" t="s">
        <v>132</v>
      </c>
      <c r="CM21" s="4"/>
      <c r="CN21" s="8"/>
      <c r="CO21" s="4"/>
      <c r="CP21" s="8"/>
      <c r="CQ21" s="7"/>
      <c r="CR21" s="7"/>
      <c r="CS21" s="2" t="s">
        <v>140</v>
      </c>
      <c r="CT21" s="2" t="s">
        <v>129</v>
      </c>
      <c r="CU21" s="2" t="s">
        <v>482</v>
      </c>
      <c r="CV21" s="2" t="s">
        <v>484</v>
      </c>
      <c r="CW21" s="2" t="s">
        <v>143</v>
      </c>
      <c r="CX21" s="2" t="s">
        <v>132</v>
      </c>
      <c r="CY21" s="4"/>
      <c r="CZ21" s="8"/>
      <c r="DA21" s="4"/>
      <c r="DB21" s="8"/>
      <c r="DC21" s="7"/>
      <c r="DD21" s="7"/>
      <c r="DE21" s="2" t="s">
        <v>140</v>
      </c>
      <c r="DF21" s="2" t="s">
        <v>129</v>
      </c>
      <c r="DG21" s="2" t="s">
        <v>485</v>
      </c>
      <c r="DH21" s="2" t="s">
        <v>486</v>
      </c>
      <c r="DI21" s="2" t="s">
        <v>143</v>
      </c>
      <c r="DJ21" s="2" t="s">
        <v>132</v>
      </c>
      <c r="DK21" s="4">
        <v>2</v>
      </c>
      <c r="DL21" s="8">
        <v>110.08</v>
      </c>
      <c r="DM21" s="4"/>
      <c r="DN21" s="8"/>
      <c r="DO21" s="7"/>
      <c r="DP21" s="7"/>
      <c r="DQ21" s="2" t="s">
        <v>140</v>
      </c>
      <c r="DR21" s="2" t="s">
        <v>129</v>
      </c>
      <c r="DS21" s="2" t="s">
        <v>299</v>
      </c>
      <c r="DT21" s="2" t="s">
        <v>487</v>
      </c>
      <c r="DU21" s="2" t="s">
        <v>143</v>
      </c>
      <c r="DV21" s="2" t="s">
        <v>132</v>
      </c>
      <c r="DW21" s="4"/>
      <c r="DX21" s="8"/>
      <c r="DY21" s="4"/>
      <c r="DZ21" s="8"/>
      <c r="EA21" s="7"/>
      <c r="EB21" s="7"/>
      <c r="EC21" s="2" t="s">
        <v>140</v>
      </c>
      <c r="ED21" s="2" t="s">
        <v>129</v>
      </c>
      <c r="EE21" s="2" t="s">
        <v>364</v>
      </c>
      <c r="EF21" s="2" t="s">
        <v>234</v>
      </c>
      <c r="EG21" s="2" t="s">
        <v>143</v>
      </c>
      <c r="EH21" s="2" t="s">
        <v>132</v>
      </c>
      <c r="EI21" s="4"/>
      <c r="EJ21" s="8"/>
      <c r="EK21" s="4"/>
      <c r="EL21" s="8"/>
      <c r="EM21" s="7"/>
      <c r="EN21" s="7"/>
      <c r="EO21" s="2" t="s">
        <v>140</v>
      </c>
      <c r="EP21" s="2" t="s">
        <v>181</v>
      </c>
      <c r="EQ21" s="2" t="s">
        <v>355</v>
      </c>
      <c r="ER21" s="2" t="s">
        <v>426</v>
      </c>
      <c r="ES21" s="2" t="s">
        <v>143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271</v>
      </c>
      <c r="FD21" s="2" t="s">
        <v>132</v>
      </c>
      <c r="FE21" s="2" t="s">
        <v>143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302</v>
      </c>
      <c r="FP21" s="2" t="s">
        <v>132</v>
      </c>
      <c r="FQ21" s="2" t="s">
        <v>143</v>
      </c>
      <c r="FR21" s="2" t="s">
        <v>132</v>
      </c>
      <c r="FS21" s="4"/>
      <c r="FT21" s="8"/>
      <c r="FU21" s="4"/>
      <c r="FV21" s="8"/>
      <c r="FW21" s="7"/>
      <c r="FX21" s="7"/>
      <c r="FY21" s="2" t="s">
        <v>151</v>
      </c>
      <c r="FZ21" s="2" t="s">
        <v>129</v>
      </c>
      <c r="GA21" s="2" t="s">
        <v>132</v>
      </c>
      <c r="GB21" s="2" t="s">
        <v>132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151</v>
      </c>
      <c r="GL21" s="2" t="s">
        <v>129</v>
      </c>
      <c r="GM21" s="2" t="s">
        <v>132</v>
      </c>
      <c r="GN21" s="2" t="s">
        <v>132</v>
      </c>
      <c r="GO21" s="2" t="s">
        <v>143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448</v>
      </c>
      <c r="GZ21" s="2" t="s">
        <v>225</v>
      </c>
      <c r="HA21" s="2" t="s">
        <v>143</v>
      </c>
      <c r="HB21" s="2" t="s">
        <v>132</v>
      </c>
      <c r="HC21" s="4"/>
      <c r="HD21" s="8"/>
      <c r="HE21" s="4"/>
      <c r="HF21" s="8"/>
      <c r="HG21" s="7"/>
      <c r="HH21" s="7"/>
      <c r="HI21" s="2" t="s">
        <v>140</v>
      </c>
      <c r="HJ21" s="2" t="s">
        <v>129</v>
      </c>
      <c r="HK21" s="2" t="s">
        <v>450</v>
      </c>
      <c r="HL21" s="2" t="s">
        <v>132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140</v>
      </c>
      <c r="HV21" s="2" t="s">
        <v>129</v>
      </c>
      <c r="HW21" s="2" t="s">
        <v>277</v>
      </c>
      <c r="HX21" s="2" t="s">
        <v>132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132</v>
      </c>
      <c r="IH21" s="2" t="s">
        <v>132</v>
      </c>
      <c r="II21" s="2" t="s">
        <v>132</v>
      </c>
      <c r="IJ21" s="2" t="s">
        <v>132</v>
      </c>
      <c r="IK21" s="2" t="s">
        <v>132</v>
      </c>
      <c r="IL21" s="2" t="s">
        <v>132</v>
      </c>
      <c r="IM21" s="4"/>
      <c r="IN21" s="8"/>
      <c r="IO21" s="4"/>
      <c r="IP21" s="8"/>
      <c r="IQ21" s="7"/>
      <c r="IR21" s="7"/>
      <c r="IS21" s="2" t="s">
        <v>140</v>
      </c>
      <c r="IT21" s="2" t="s">
        <v>129</v>
      </c>
      <c r="IU21" s="2" t="s">
        <v>488</v>
      </c>
      <c r="IV21" s="2" t="s">
        <v>132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151</v>
      </c>
      <c r="JF21" s="2" t="s">
        <v>129</v>
      </c>
      <c r="JG21" s="2" t="s">
        <v>132</v>
      </c>
      <c r="JH21" s="2" t="s">
        <v>132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195</v>
      </c>
      <c r="KE21" s="2" t="s">
        <v>489</v>
      </c>
      <c r="KF21" s="2" t="s">
        <v>490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151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151</v>
      </c>
      <c r="LB21" s="2" t="s">
        <v>129</v>
      </c>
      <c r="LC21" s="2" t="s">
        <v>132</v>
      </c>
      <c r="LD21" s="2" t="s">
        <v>132</v>
      </c>
      <c r="LE21" s="2" t="s">
        <v>143</v>
      </c>
      <c r="LF21" s="2" t="s">
        <v>132</v>
      </c>
      <c r="LG21" s="4"/>
      <c r="LH21" s="8"/>
      <c r="LI21" s="4"/>
      <c r="LJ21" s="8"/>
      <c r="LK21" s="7"/>
      <c r="LL21" s="7"/>
      <c r="LM21" s="2" t="s">
        <v>157</v>
      </c>
      <c r="LN21" s="2" t="s">
        <v>129</v>
      </c>
      <c r="LO21" s="2" t="s">
        <v>132</v>
      </c>
      <c r="LP21" s="2" t="s">
        <v>132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151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151</v>
      </c>
      <c r="ML21" s="2" t="s">
        <v>129</v>
      </c>
      <c r="MM21" s="2" t="s">
        <v>132</v>
      </c>
      <c r="MN21" s="2" t="s">
        <v>132</v>
      </c>
      <c r="MO21" s="2" t="s">
        <v>143</v>
      </c>
      <c r="MP21" s="2" t="s">
        <v>132</v>
      </c>
      <c r="MQ21" s="4"/>
      <c r="MR21" s="8"/>
      <c r="MS21" s="4"/>
      <c r="MT21" s="8"/>
      <c r="MU21" s="7"/>
      <c r="MV21" s="7"/>
      <c r="MW21" s="2" t="s">
        <v>157</v>
      </c>
      <c r="MX21" s="2" t="s">
        <v>129</v>
      </c>
      <c r="MY21" s="2" t="s">
        <v>132</v>
      </c>
      <c r="MZ21" s="2" t="s">
        <v>132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157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4"/>
      <c r="OB21" s="8"/>
      <c r="OC21" s="4"/>
      <c r="OD21" s="8"/>
      <c r="OE21" s="7"/>
      <c r="OF21" s="7"/>
      <c r="OG21" s="2" t="s">
        <v>157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151</v>
      </c>
      <c r="OT21" s="2" t="s">
        <v>129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140</v>
      </c>
      <c r="PR21" s="2" t="s">
        <v>181</v>
      </c>
      <c r="PS21" s="2" t="s">
        <v>233</v>
      </c>
      <c r="PT21" s="2" t="s">
        <v>132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151</v>
      </c>
      <c r="QD21" s="2" t="s">
        <v>129</v>
      </c>
      <c r="QE21" s="2" t="s">
        <v>132</v>
      </c>
      <c r="QF21" s="2" t="s">
        <v>132</v>
      </c>
      <c r="QG21" s="2" t="s">
        <v>143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151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132</v>
      </c>
      <c r="RG21" s="4"/>
      <c r="RH21" s="8"/>
      <c r="RI21" s="4"/>
      <c r="RJ21" s="8"/>
      <c r="RK21" s="7"/>
      <c r="RL21" s="7"/>
      <c r="RM21" s="2" t="s">
        <v>140</v>
      </c>
      <c r="RN21" s="2" t="s">
        <v>181</v>
      </c>
      <c r="RO21" s="2" t="s">
        <v>491</v>
      </c>
      <c r="RP21" s="2" t="s">
        <v>132</v>
      </c>
      <c r="RQ21" s="2" t="s">
        <v>143</v>
      </c>
      <c r="RR21" s="2" t="s">
        <v>132</v>
      </c>
    </row>
    <row r="22">
      <c r="A22" s="2" t="s">
        <v>492</v>
      </c>
      <c r="B22" s="2" t="s">
        <v>121</v>
      </c>
      <c r="C22" s="2" t="s">
        <v>122</v>
      </c>
      <c r="D22" s="2" t="s">
        <v>312</v>
      </c>
      <c r="E22" s="2" t="s">
        <v>313</v>
      </c>
      <c r="F22" s="2" t="s">
        <v>493</v>
      </c>
      <c r="G22" s="2" t="s">
        <v>493</v>
      </c>
      <c r="H22" s="2" t="s">
        <v>493</v>
      </c>
      <c r="I22" s="2" t="s">
        <v>494</v>
      </c>
      <c r="J22" s="2" t="s">
        <v>291</v>
      </c>
      <c r="K22" s="2" t="s">
        <v>495</v>
      </c>
      <c r="L22" s="3">
        <v>136</v>
      </c>
      <c r="M22" s="3">
        <v>142.8</v>
      </c>
      <c r="N22" s="3">
        <v>279.99</v>
      </c>
      <c r="O22" s="2" t="s">
        <v>129</v>
      </c>
      <c r="P22" s="2" t="s">
        <v>496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134</v>
      </c>
      <c r="W22" s="2" t="s">
        <v>135</v>
      </c>
      <c r="X22" s="2" t="s">
        <v>470</v>
      </c>
      <c r="Y22" s="2" t="s">
        <v>132</v>
      </c>
      <c r="Z22" s="4"/>
      <c r="AA22" s="4">
        <f>=ROUNDDOWN({0},0)</f>
      </c>
      <c r="AB22" s="5"/>
      <c r="AC22" s="2" t="s">
        <v>497</v>
      </c>
      <c r="AD22" s="4">
        <v>150</v>
      </c>
      <c r="AE22" s="4">
        <v>150</v>
      </c>
      <c r="AF22" s="6"/>
      <c r="AG22" s="6"/>
      <c r="AH22" s="7">
        <v>0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129</v>
      </c>
      <c r="BW22" s="2" t="s">
        <v>132</v>
      </c>
      <c r="BX22" s="2" t="s">
        <v>132</v>
      </c>
      <c r="BY22" s="2" t="s">
        <v>143</v>
      </c>
      <c r="BZ22" s="2" t="s">
        <v>132</v>
      </c>
      <c r="CA22" s="4"/>
      <c r="CB22" s="8"/>
      <c r="CC22" s="4"/>
      <c r="CD22" s="8"/>
      <c r="CE22" s="7"/>
      <c r="CF22" s="7"/>
      <c r="CG22" s="2" t="s">
        <v>151</v>
      </c>
      <c r="CH22" s="2" t="s">
        <v>129</v>
      </c>
      <c r="CI22" s="2" t="s">
        <v>132</v>
      </c>
      <c r="CJ22" s="2" t="s">
        <v>132</v>
      </c>
      <c r="CK22" s="2" t="s">
        <v>143</v>
      </c>
      <c r="CL22" s="2" t="s">
        <v>132</v>
      </c>
      <c r="CM22" s="4"/>
      <c r="CN22" s="8"/>
      <c r="CO22" s="4"/>
      <c r="CP22" s="8"/>
      <c r="CQ22" s="7"/>
      <c r="CR22" s="7"/>
      <c r="CS22" s="2" t="s">
        <v>140</v>
      </c>
      <c r="CT22" s="2" t="s">
        <v>129</v>
      </c>
      <c r="CU22" s="2" t="s">
        <v>132</v>
      </c>
      <c r="CV22" s="2" t="s">
        <v>132</v>
      </c>
      <c r="CW22" s="2" t="s">
        <v>143</v>
      </c>
      <c r="CX22" s="2" t="s">
        <v>132</v>
      </c>
      <c r="CY22" s="4"/>
      <c r="CZ22" s="8"/>
      <c r="DA22" s="4"/>
      <c r="DB22" s="8"/>
      <c r="DC22" s="7"/>
      <c r="DD22" s="7"/>
      <c r="DE22" s="2" t="s">
        <v>151</v>
      </c>
      <c r="DF22" s="2" t="s">
        <v>129</v>
      </c>
      <c r="DG22" s="2" t="s">
        <v>132</v>
      </c>
      <c r="DH22" s="2" t="s">
        <v>132</v>
      </c>
      <c r="DI22" s="2" t="s">
        <v>143</v>
      </c>
      <c r="DJ22" s="2" t="s">
        <v>132</v>
      </c>
      <c r="DK22" s="4"/>
      <c r="DL22" s="8"/>
      <c r="DM22" s="4"/>
      <c r="DN22" s="8"/>
      <c r="DO22" s="7"/>
      <c r="DP22" s="7"/>
      <c r="DQ22" s="2" t="s">
        <v>151</v>
      </c>
      <c r="DR22" s="2" t="s">
        <v>129</v>
      </c>
      <c r="DS22" s="2" t="s">
        <v>132</v>
      </c>
      <c r="DT22" s="2" t="s">
        <v>132</v>
      </c>
      <c r="DU22" s="2" t="s">
        <v>143</v>
      </c>
      <c r="DV22" s="2" t="s">
        <v>132</v>
      </c>
      <c r="DW22" s="4"/>
      <c r="DX22" s="8"/>
      <c r="DY22" s="4"/>
      <c r="DZ22" s="8"/>
      <c r="EA22" s="7"/>
      <c r="EB22" s="7"/>
      <c r="EC22" s="2" t="s">
        <v>151</v>
      </c>
      <c r="ED22" s="2" t="s">
        <v>129</v>
      </c>
      <c r="EE22" s="2" t="s">
        <v>132</v>
      </c>
      <c r="EF22" s="2" t="s">
        <v>132</v>
      </c>
      <c r="EG22" s="2" t="s">
        <v>143</v>
      </c>
      <c r="EH22" s="2" t="s">
        <v>132</v>
      </c>
      <c r="EI22" s="4"/>
      <c r="EJ22" s="8"/>
      <c r="EK22" s="4"/>
      <c r="EL22" s="8"/>
      <c r="EM22" s="7"/>
      <c r="EN22" s="7"/>
      <c r="EO22" s="2" t="s">
        <v>151</v>
      </c>
      <c r="EP22" s="2" t="s">
        <v>129</v>
      </c>
      <c r="EQ22" s="2" t="s">
        <v>132</v>
      </c>
      <c r="ER22" s="2" t="s">
        <v>132</v>
      </c>
      <c r="ES22" s="2" t="s">
        <v>143</v>
      </c>
      <c r="ET22" s="2" t="s">
        <v>132</v>
      </c>
      <c r="EU22" s="4"/>
      <c r="EV22" s="8"/>
      <c r="EW22" s="4"/>
      <c r="EX22" s="8"/>
      <c r="EY22" s="7"/>
      <c r="EZ22" s="7"/>
      <c r="FA22" s="2" t="s">
        <v>151</v>
      </c>
      <c r="FB22" s="2" t="s">
        <v>129</v>
      </c>
      <c r="FC22" s="2" t="s">
        <v>132</v>
      </c>
      <c r="FD22" s="2" t="s">
        <v>132</v>
      </c>
      <c r="FE22" s="2" t="s">
        <v>143</v>
      </c>
      <c r="FF22" s="2" t="s">
        <v>132</v>
      </c>
      <c r="FG22" s="4"/>
      <c r="FH22" s="8"/>
      <c r="FI22" s="4"/>
      <c r="FJ22" s="8"/>
      <c r="FK22" s="7"/>
      <c r="FL22" s="7"/>
      <c r="FM22" s="2" t="s">
        <v>151</v>
      </c>
      <c r="FN22" s="2" t="s">
        <v>129</v>
      </c>
      <c r="FO22" s="2" t="s">
        <v>132</v>
      </c>
      <c r="FP22" s="2" t="s">
        <v>132</v>
      </c>
      <c r="FQ22" s="2" t="s">
        <v>143</v>
      </c>
      <c r="FR22" s="2" t="s">
        <v>132</v>
      </c>
      <c r="FS22" s="4"/>
      <c r="FT22" s="8"/>
      <c r="FU22" s="4"/>
      <c r="FV22" s="8"/>
      <c r="FW22" s="7"/>
      <c r="FX22" s="7"/>
      <c r="FY22" s="2" t="s">
        <v>151</v>
      </c>
      <c r="FZ22" s="2" t="s">
        <v>129</v>
      </c>
      <c r="GA22" s="2" t="s">
        <v>132</v>
      </c>
      <c r="GB22" s="2" t="s">
        <v>132</v>
      </c>
      <c r="GC22" s="2" t="s">
        <v>143</v>
      </c>
      <c r="GD22" s="2" t="s">
        <v>132</v>
      </c>
      <c r="GE22" s="4"/>
      <c r="GF22" s="8"/>
      <c r="GG22" s="4"/>
      <c r="GH22" s="8"/>
      <c r="GI22" s="7"/>
      <c r="GJ22" s="7"/>
      <c r="GK22" s="2" t="s">
        <v>151</v>
      </c>
      <c r="GL22" s="2" t="s">
        <v>129</v>
      </c>
      <c r="GM22" s="2" t="s">
        <v>132</v>
      </c>
      <c r="GN22" s="2" t="s">
        <v>132</v>
      </c>
      <c r="GO22" s="2" t="s">
        <v>143</v>
      </c>
      <c r="GP22" s="2" t="s">
        <v>132</v>
      </c>
      <c r="GQ22" s="4"/>
      <c r="GR22" s="8"/>
      <c r="GS22" s="4"/>
      <c r="GT22" s="8"/>
      <c r="GU22" s="7"/>
      <c r="GV22" s="7"/>
      <c r="GW22" s="2" t="s">
        <v>151</v>
      </c>
      <c r="GX22" s="2" t="s">
        <v>129</v>
      </c>
      <c r="GY22" s="2" t="s">
        <v>132</v>
      </c>
      <c r="GZ22" s="2" t="s">
        <v>132</v>
      </c>
      <c r="HA22" s="2" t="s">
        <v>143</v>
      </c>
      <c r="HB22" s="2" t="s">
        <v>132</v>
      </c>
      <c r="HC22" s="4"/>
      <c r="HD22" s="8"/>
      <c r="HE22" s="4"/>
      <c r="HF22" s="8"/>
      <c r="HG22" s="7"/>
      <c r="HH22" s="7"/>
      <c r="HI22" s="2" t="s">
        <v>151</v>
      </c>
      <c r="HJ22" s="2" t="s">
        <v>129</v>
      </c>
      <c r="HK22" s="2" t="s">
        <v>132</v>
      </c>
      <c r="HL22" s="2" t="s">
        <v>132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151</v>
      </c>
      <c r="HV22" s="2" t="s">
        <v>129</v>
      </c>
      <c r="HW22" s="2" t="s">
        <v>132</v>
      </c>
      <c r="HX22" s="2" t="s">
        <v>132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140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151</v>
      </c>
      <c r="JF22" s="2" t="s">
        <v>129</v>
      </c>
      <c r="JG22" s="2" t="s">
        <v>132</v>
      </c>
      <c r="JH22" s="2" t="s">
        <v>132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151</v>
      </c>
      <c r="JR22" s="2" t="s">
        <v>129</v>
      </c>
      <c r="JS22" s="2" t="s">
        <v>132</v>
      </c>
      <c r="JT22" s="2" t="s">
        <v>132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132</v>
      </c>
      <c r="KD22" s="2" t="s">
        <v>132</v>
      </c>
      <c r="KE22" s="2" t="s">
        <v>132</v>
      </c>
      <c r="KF22" s="2" t="s">
        <v>132</v>
      </c>
      <c r="KG22" s="2" t="s">
        <v>132</v>
      </c>
      <c r="KH22" s="2" t="s">
        <v>132</v>
      </c>
      <c r="KI22" s="4"/>
      <c r="KJ22" s="8"/>
      <c r="KK22" s="4"/>
      <c r="KL22" s="8"/>
      <c r="KM22" s="7"/>
      <c r="KN22" s="7"/>
      <c r="KO22" s="2" t="s">
        <v>151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151</v>
      </c>
      <c r="LB22" s="2" t="s">
        <v>129</v>
      </c>
      <c r="LC22" s="2" t="s">
        <v>132</v>
      </c>
      <c r="LD22" s="2" t="s">
        <v>132</v>
      </c>
      <c r="LE22" s="2" t="s">
        <v>143</v>
      </c>
      <c r="LF22" s="2" t="s">
        <v>132</v>
      </c>
      <c r="LG22" s="4"/>
      <c r="LH22" s="8"/>
      <c r="LI22" s="4"/>
      <c r="LJ22" s="8"/>
      <c r="LK22" s="7"/>
      <c r="LL22" s="7"/>
      <c r="LM22" s="2" t="s">
        <v>157</v>
      </c>
      <c r="LN22" s="2" t="s">
        <v>129</v>
      </c>
      <c r="LO22" s="2" t="s">
        <v>132</v>
      </c>
      <c r="LP22" s="2" t="s">
        <v>132</v>
      </c>
      <c r="LQ22" s="2" t="s">
        <v>143</v>
      </c>
      <c r="LR22" s="2" t="s">
        <v>132</v>
      </c>
      <c r="LS22" s="4"/>
      <c r="LT22" s="8"/>
      <c r="LU22" s="4"/>
      <c r="LV22" s="8"/>
      <c r="LW22" s="7"/>
      <c r="LX22" s="7"/>
      <c r="LY22" s="2" t="s">
        <v>151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151</v>
      </c>
      <c r="ML22" s="2" t="s">
        <v>129</v>
      </c>
      <c r="MM22" s="2" t="s">
        <v>132</v>
      </c>
      <c r="MN22" s="2" t="s">
        <v>132</v>
      </c>
      <c r="MO22" s="2" t="s">
        <v>143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157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151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157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151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151</v>
      </c>
      <c r="PF22" s="2" t="s">
        <v>129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151</v>
      </c>
      <c r="QD22" s="2" t="s">
        <v>129</v>
      </c>
      <c r="QE22" s="2" t="s">
        <v>132</v>
      </c>
      <c r="QF22" s="2" t="s">
        <v>132</v>
      </c>
      <c r="QG22" s="2" t="s">
        <v>143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151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132</v>
      </c>
      <c r="RG22" s="4"/>
      <c r="RH22" s="8"/>
      <c r="RI22" s="4"/>
      <c r="RJ22" s="8"/>
      <c r="RK22" s="7"/>
      <c r="RL22" s="7"/>
      <c r="RM22" s="2" t="s">
        <v>132</v>
      </c>
      <c r="RN22" s="2" t="s">
        <v>132</v>
      </c>
      <c r="RO22" s="2" t="s">
        <v>132</v>
      </c>
      <c r="RP22" s="2" t="s">
        <v>132</v>
      </c>
      <c r="RQ22" s="2" t="s">
        <v>132</v>
      </c>
      <c r="RR22" s="2" t="s">
        <v>132</v>
      </c>
    </row>
    <row r="23">
      <c r="A23" s="2" t="s">
        <v>498</v>
      </c>
      <c r="B23" s="2" t="s">
        <v>121</v>
      </c>
      <c r="C23" s="2" t="s">
        <v>122</v>
      </c>
      <c r="D23" s="2" t="s">
        <v>312</v>
      </c>
      <c r="E23" s="2" t="s">
        <v>313</v>
      </c>
      <c r="F23" s="2" t="s">
        <v>499</v>
      </c>
      <c r="G23" s="2" t="s">
        <v>499</v>
      </c>
      <c r="H23" s="2" t="s">
        <v>499</v>
      </c>
      <c r="I23" s="2" t="s">
        <v>500</v>
      </c>
      <c r="J23" s="2" t="s">
        <v>291</v>
      </c>
      <c r="K23" s="2" t="s">
        <v>501</v>
      </c>
      <c r="L23" s="3">
        <v>166.06</v>
      </c>
      <c r="M23" s="3">
        <v>174.36</v>
      </c>
      <c r="N23" s="3">
        <v>379.99</v>
      </c>
      <c r="O23" s="2" t="s">
        <v>129</v>
      </c>
      <c r="P23" s="2" t="s">
        <v>293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134</v>
      </c>
      <c r="W23" s="2" t="s">
        <v>421</v>
      </c>
      <c r="X23" s="2" t="s">
        <v>136</v>
      </c>
      <c r="Y23" s="2" t="s">
        <v>264</v>
      </c>
      <c r="Z23" s="4">
        <v>98</v>
      </c>
      <c r="AA23" s="4">
        <f>=ROUNDDOWN(98,0)</f>
      </c>
      <c r="AB23" s="5">
        <v>1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132</v>
      </c>
      <c r="BM23" s="7"/>
      <c r="BN23" s="7"/>
      <c r="BO23" s="4"/>
      <c r="BP23" s="8"/>
      <c r="BQ23" s="4"/>
      <c r="BR23" s="8"/>
      <c r="BS23" s="7"/>
      <c r="BT23" s="7"/>
      <c r="BU23" s="2" t="s">
        <v>140</v>
      </c>
      <c r="BV23" s="2" t="s">
        <v>129</v>
      </c>
      <c r="BW23" s="2" t="s">
        <v>261</v>
      </c>
      <c r="BX23" s="2" t="s">
        <v>132</v>
      </c>
      <c r="BY23" s="2" t="s">
        <v>143</v>
      </c>
      <c r="BZ23" s="2" t="s">
        <v>132</v>
      </c>
      <c r="CA23" s="4"/>
      <c r="CB23" s="8"/>
      <c r="CC23" s="4"/>
      <c r="CD23" s="8"/>
      <c r="CE23" s="7"/>
      <c r="CF23" s="7"/>
      <c r="CG23" s="2" t="s">
        <v>152</v>
      </c>
      <c r="CH23" s="2" t="s">
        <v>129</v>
      </c>
      <c r="CI23" s="2" t="s">
        <v>132</v>
      </c>
      <c r="CJ23" s="2" t="s">
        <v>132</v>
      </c>
      <c r="CK23" s="2" t="s">
        <v>143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129</v>
      </c>
      <c r="CU23" s="2" t="s">
        <v>259</v>
      </c>
      <c r="CV23" s="2" t="s">
        <v>132</v>
      </c>
      <c r="CW23" s="2" t="s">
        <v>143</v>
      </c>
      <c r="CX23" s="2" t="s">
        <v>132</v>
      </c>
      <c r="CY23" s="4"/>
      <c r="CZ23" s="8"/>
      <c r="DA23" s="4"/>
      <c r="DB23" s="8"/>
      <c r="DC23" s="7"/>
      <c r="DD23" s="7"/>
      <c r="DE23" s="2" t="s">
        <v>140</v>
      </c>
      <c r="DF23" s="2" t="s">
        <v>129</v>
      </c>
      <c r="DG23" s="2" t="s">
        <v>502</v>
      </c>
      <c r="DH23" s="2" t="s">
        <v>503</v>
      </c>
      <c r="DI23" s="2" t="s">
        <v>143</v>
      </c>
      <c r="DJ23" s="2" t="s">
        <v>132</v>
      </c>
      <c r="DK23" s="4"/>
      <c r="DL23" s="8"/>
      <c r="DM23" s="4"/>
      <c r="DN23" s="8"/>
      <c r="DO23" s="7"/>
      <c r="DP23" s="7"/>
      <c r="DQ23" s="2" t="s">
        <v>155</v>
      </c>
      <c r="DR23" s="2" t="s">
        <v>129</v>
      </c>
      <c r="DS23" s="2" t="s">
        <v>132</v>
      </c>
      <c r="DT23" s="2" t="s">
        <v>132</v>
      </c>
      <c r="DU23" s="2" t="s">
        <v>143</v>
      </c>
      <c r="DV23" s="2" t="s">
        <v>132</v>
      </c>
      <c r="DW23" s="4"/>
      <c r="DX23" s="8"/>
      <c r="DY23" s="4"/>
      <c r="DZ23" s="8"/>
      <c r="EA23" s="7"/>
      <c r="EB23" s="7"/>
      <c r="EC23" s="2" t="s">
        <v>140</v>
      </c>
      <c r="ED23" s="2" t="s">
        <v>129</v>
      </c>
      <c r="EE23" s="2" t="s">
        <v>268</v>
      </c>
      <c r="EF23" s="2" t="s">
        <v>132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140</v>
      </c>
      <c r="EP23" s="2" t="s">
        <v>129</v>
      </c>
      <c r="EQ23" s="2" t="s">
        <v>431</v>
      </c>
      <c r="ER23" s="2" t="s">
        <v>132</v>
      </c>
      <c r="ES23" s="2" t="s">
        <v>143</v>
      </c>
      <c r="ET23" s="2" t="s">
        <v>132</v>
      </c>
      <c r="EU23" s="4"/>
      <c r="EV23" s="8"/>
      <c r="EW23" s="4"/>
      <c r="EX23" s="8"/>
      <c r="EY23" s="7"/>
      <c r="EZ23" s="7"/>
      <c r="FA23" s="2" t="s">
        <v>151</v>
      </c>
      <c r="FB23" s="2" t="s">
        <v>129</v>
      </c>
      <c r="FC23" s="2" t="s">
        <v>132</v>
      </c>
      <c r="FD23" s="2" t="s">
        <v>132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140</v>
      </c>
      <c r="FN23" s="2" t="s">
        <v>129</v>
      </c>
      <c r="FO23" s="2" t="s">
        <v>272</v>
      </c>
      <c r="FP23" s="2" t="s">
        <v>132</v>
      </c>
      <c r="FQ23" s="2" t="s">
        <v>143</v>
      </c>
      <c r="FR23" s="2" t="s">
        <v>132</v>
      </c>
      <c r="FS23" s="4"/>
      <c r="FT23" s="8"/>
      <c r="FU23" s="4"/>
      <c r="FV23" s="8"/>
      <c r="FW23" s="7"/>
      <c r="FX23" s="7"/>
      <c r="FY23" s="2" t="s">
        <v>151</v>
      </c>
      <c r="FZ23" s="2" t="s">
        <v>129</v>
      </c>
      <c r="GA23" s="2" t="s">
        <v>132</v>
      </c>
      <c r="GB23" s="2" t="s">
        <v>132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151</v>
      </c>
      <c r="GL23" s="2" t="s">
        <v>129</v>
      </c>
      <c r="GM23" s="2" t="s">
        <v>132</v>
      </c>
      <c r="GN23" s="2" t="s">
        <v>132</v>
      </c>
      <c r="GO23" s="2" t="s">
        <v>143</v>
      </c>
      <c r="GP23" s="2" t="s">
        <v>132</v>
      </c>
      <c r="GQ23" s="4"/>
      <c r="GR23" s="8"/>
      <c r="GS23" s="4"/>
      <c r="GT23" s="8"/>
      <c r="GU23" s="7"/>
      <c r="GV23" s="7"/>
      <c r="GW23" s="2" t="s">
        <v>151</v>
      </c>
      <c r="GX23" s="2" t="s">
        <v>129</v>
      </c>
      <c r="GY23" s="2" t="s">
        <v>132</v>
      </c>
      <c r="GZ23" s="2" t="s">
        <v>132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433</v>
      </c>
      <c r="HL23" s="2" t="s">
        <v>132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277</v>
      </c>
      <c r="HX23" s="2" t="s">
        <v>132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194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129</v>
      </c>
      <c r="IU23" s="2" t="s">
        <v>259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151</v>
      </c>
      <c r="JF23" s="2" t="s">
        <v>129</v>
      </c>
      <c r="JG23" s="2" t="s">
        <v>132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132</v>
      </c>
      <c r="JR23" s="2" t="s">
        <v>132</v>
      </c>
      <c r="JS23" s="2" t="s">
        <v>132</v>
      </c>
      <c r="JT23" s="2" t="s">
        <v>132</v>
      </c>
      <c r="JU23" s="2" t="s">
        <v>132</v>
      </c>
      <c r="JV23" s="2" t="s">
        <v>132</v>
      </c>
      <c r="JW23" s="4"/>
      <c r="JX23" s="8"/>
      <c r="JY23" s="4"/>
      <c r="JZ23" s="8"/>
      <c r="KA23" s="7"/>
      <c r="KB23" s="7"/>
      <c r="KC23" s="2" t="s">
        <v>152</v>
      </c>
      <c r="KD23" s="2" t="s">
        <v>129</v>
      </c>
      <c r="KE23" s="2" t="s">
        <v>132</v>
      </c>
      <c r="KF23" s="2" t="s">
        <v>132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151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151</v>
      </c>
      <c r="LB23" s="2" t="s">
        <v>129</v>
      </c>
      <c r="LC23" s="2" t="s">
        <v>132</v>
      </c>
      <c r="LD23" s="2" t="s">
        <v>132</v>
      </c>
      <c r="LE23" s="2" t="s">
        <v>143</v>
      </c>
      <c r="LF23" s="2" t="s">
        <v>132</v>
      </c>
      <c r="LG23" s="4"/>
      <c r="LH23" s="8"/>
      <c r="LI23" s="4"/>
      <c r="LJ23" s="8"/>
      <c r="LK23" s="7"/>
      <c r="LL23" s="7"/>
      <c r="LM23" s="2" t="s">
        <v>157</v>
      </c>
      <c r="LN23" s="2" t="s">
        <v>129</v>
      </c>
      <c r="LO23" s="2" t="s">
        <v>132</v>
      </c>
      <c r="LP23" s="2" t="s">
        <v>132</v>
      </c>
      <c r="LQ23" s="2" t="s">
        <v>143</v>
      </c>
      <c r="LR23" s="2" t="s">
        <v>132</v>
      </c>
      <c r="LS23" s="4"/>
      <c r="LT23" s="8"/>
      <c r="LU23" s="4"/>
      <c r="LV23" s="8"/>
      <c r="LW23" s="7"/>
      <c r="LX23" s="7"/>
      <c r="LY23" s="2" t="s">
        <v>151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2" t="s">
        <v>132</v>
      </c>
      <c r="ME23" s="4"/>
      <c r="MF23" s="8"/>
      <c r="MG23" s="4"/>
      <c r="MH23" s="8"/>
      <c r="MI23" s="7"/>
      <c r="MJ23" s="7"/>
      <c r="MK23" s="2" t="s">
        <v>151</v>
      </c>
      <c r="ML23" s="2" t="s">
        <v>129</v>
      </c>
      <c r="MM23" s="2" t="s">
        <v>132</v>
      </c>
      <c r="MN23" s="2" t="s">
        <v>132</v>
      </c>
      <c r="MO23" s="2" t="s">
        <v>143</v>
      </c>
      <c r="MP23" s="2" t="s">
        <v>132</v>
      </c>
      <c r="MQ23" s="4"/>
      <c r="MR23" s="8"/>
      <c r="MS23" s="4"/>
      <c r="MT23" s="8"/>
      <c r="MU23" s="7"/>
      <c r="MV23" s="7"/>
      <c r="MW23" s="2" t="s">
        <v>157</v>
      </c>
      <c r="MX23" s="2" t="s">
        <v>129</v>
      </c>
      <c r="MY23" s="2" t="s">
        <v>132</v>
      </c>
      <c r="MZ23" s="2" t="s">
        <v>132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157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4"/>
      <c r="OB23" s="8"/>
      <c r="OC23" s="4"/>
      <c r="OD23" s="8"/>
      <c r="OE23" s="7"/>
      <c r="OF23" s="7"/>
      <c r="OG23" s="2" t="s">
        <v>157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151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181</v>
      </c>
      <c r="PS23" s="2" t="s">
        <v>278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151</v>
      </c>
      <c r="QD23" s="2" t="s">
        <v>129</v>
      </c>
      <c r="QE23" s="2" t="s">
        <v>132</v>
      </c>
      <c r="QF23" s="2" t="s">
        <v>132</v>
      </c>
      <c r="QG23" s="2" t="s">
        <v>143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151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132</v>
      </c>
      <c r="RG23" s="4"/>
      <c r="RH23" s="8"/>
      <c r="RI23" s="4"/>
      <c r="RJ23" s="8"/>
      <c r="RK23" s="7"/>
      <c r="RL23" s="7"/>
      <c r="RM23" s="2" t="s">
        <v>140</v>
      </c>
      <c r="RN23" s="2" t="s">
        <v>181</v>
      </c>
      <c r="RO23" s="2" t="s">
        <v>279</v>
      </c>
      <c r="RP23" s="2" t="s">
        <v>132</v>
      </c>
      <c r="RQ23" s="2" t="s">
        <v>143</v>
      </c>
      <c r="RR23" s="2" t="s">
        <v>132</v>
      </c>
    </row>
    <row r="24">
      <c r="A24" s="2" t="s">
        <v>504</v>
      </c>
      <c r="B24" s="2" t="s">
        <v>121</v>
      </c>
      <c r="C24" s="2" t="s">
        <v>122</v>
      </c>
      <c r="D24" s="2" t="s">
        <v>312</v>
      </c>
      <c r="E24" s="2" t="s">
        <v>313</v>
      </c>
      <c r="F24" s="2" t="s">
        <v>505</v>
      </c>
      <c r="G24" s="2" t="s">
        <v>505</v>
      </c>
      <c r="H24" s="2" t="s">
        <v>505</v>
      </c>
      <c r="I24" s="2" t="s">
        <v>506</v>
      </c>
      <c r="J24" s="2" t="s">
        <v>291</v>
      </c>
      <c r="K24" s="2" t="s">
        <v>495</v>
      </c>
      <c r="L24" s="3">
        <v>180</v>
      </c>
      <c r="M24" s="3">
        <v>189</v>
      </c>
      <c r="N24" s="3">
        <v>379.99</v>
      </c>
      <c r="O24" s="2" t="s">
        <v>129</v>
      </c>
      <c r="P24" s="2" t="s">
        <v>496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133</v>
      </c>
      <c r="V24" s="2" t="s">
        <v>134</v>
      </c>
      <c r="W24" s="2" t="s">
        <v>470</v>
      </c>
      <c r="X24" s="2" t="s">
        <v>135</v>
      </c>
      <c r="Y24" s="2" t="s">
        <v>132</v>
      </c>
      <c r="Z24" s="4"/>
      <c r="AA24" s="4">
        <f>=ROUNDDOWN({0},0)</f>
      </c>
      <c r="AB24" s="5"/>
      <c r="AC24" s="2" t="s">
        <v>497</v>
      </c>
      <c r="AD24" s="4">
        <v>150</v>
      </c>
      <c r="AE24" s="4">
        <v>150</v>
      </c>
      <c r="AF24" s="6"/>
      <c r="AG24" s="6"/>
      <c r="AH24" s="7">
        <v>0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129</v>
      </c>
      <c r="BW24" s="2" t="s">
        <v>132</v>
      </c>
      <c r="BX24" s="2" t="s">
        <v>132</v>
      </c>
      <c r="BY24" s="2" t="s">
        <v>143</v>
      </c>
      <c r="BZ24" s="2" t="s">
        <v>132</v>
      </c>
      <c r="CA24" s="4"/>
      <c r="CB24" s="8"/>
      <c r="CC24" s="4"/>
      <c r="CD24" s="8"/>
      <c r="CE24" s="7"/>
      <c r="CF24" s="7"/>
      <c r="CG24" s="2" t="s">
        <v>151</v>
      </c>
      <c r="CH24" s="2" t="s">
        <v>129</v>
      </c>
      <c r="CI24" s="2" t="s">
        <v>132</v>
      </c>
      <c r="CJ24" s="2" t="s">
        <v>132</v>
      </c>
      <c r="CK24" s="2" t="s">
        <v>143</v>
      </c>
      <c r="CL24" s="2" t="s">
        <v>132</v>
      </c>
      <c r="CM24" s="4"/>
      <c r="CN24" s="8"/>
      <c r="CO24" s="4"/>
      <c r="CP24" s="8"/>
      <c r="CQ24" s="7"/>
      <c r="CR24" s="7"/>
      <c r="CS24" s="2" t="s">
        <v>140</v>
      </c>
      <c r="CT24" s="2" t="s">
        <v>129</v>
      </c>
      <c r="CU24" s="2" t="s">
        <v>132</v>
      </c>
      <c r="CV24" s="2" t="s">
        <v>132</v>
      </c>
      <c r="CW24" s="2" t="s">
        <v>143</v>
      </c>
      <c r="CX24" s="2" t="s">
        <v>132</v>
      </c>
      <c r="CY24" s="4"/>
      <c r="CZ24" s="8"/>
      <c r="DA24" s="4"/>
      <c r="DB24" s="8"/>
      <c r="DC24" s="7"/>
      <c r="DD24" s="7"/>
      <c r="DE24" s="2" t="s">
        <v>151</v>
      </c>
      <c r="DF24" s="2" t="s">
        <v>129</v>
      </c>
      <c r="DG24" s="2" t="s">
        <v>132</v>
      </c>
      <c r="DH24" s="2" t="s">
        <v>132</v>
      </c>
      <c r="DI24" s="2" t="s">
        <v>143</v>
      </c>
      <c r="DJ24" s="2" t="s">
        <v>132</v>
      </c>
      <c r="DK24" s="4"/>
      <c r="DL24" s="8"/>
      <c r="DM24" s="4"/>
      <c r="DN24" s="8"/>
      <c r="DO24" s="7"/>
      <c r="DP24" s="7"/>
      <c r="DQ24" s="2" t="s">
        <v>151</v>
      </c>
      <c r="DR24" s="2" t="s">
        <v>129</v>
      </c>
      <c r="DS24" s="2" t="s">
        <v>132</v>
      </c>
      <c r="DT24" s="2" t="s">
        <v>132</v>
      </c>
      <c r="DU24" s="2" t="s">
        <v>143</v>
      </c>
      <c r="DV24" s="2" t="s">
        <v>132</v>
      </c>
      <c r="DW24" s="4"/>
      <c r="DX24" s="8"/>
      <c r="DY24" s="4"/>
      <c r="DZ24" s="8"/>
      <c r="EA24" s="7"/>
      <c r="EB24" s="7"/>
      <c r="EC24" s="2" t="s">
        <v>151</v>
      </c>
      <c r="ED24" s="2" t="s">
        <v>129</v>
      </c>
      <c r="EE24" s="2" t="s">
        <v>132</v>
      </c>
      <c r="EF24" s="2" t="s">
        <v>132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151</v>
      </c>
      <c r="EP24" s="2" t="s">
        <v>129</v>
      </c>
      <c r="EQ24" s="2" t="s">
        <v>132</v>
      </c>
      <c r="ER24" s="2" t="s">
        <v>132</v>
      </c>
      <c r="ES24" s="2" t="s">
        <v>143</v>
      </c>
      <c r="ET24" s="2" t="s">
        <v>132</v>
      </c>
      <c r="EU24" s="4"/>
      <c r="EV24" s="8"/>
      <c r="EW24" s="4"/>
      <c r="EX24" s="8"/>
      <c r="EY24" s="7"/>
      <c r="EZ24" s="7"/>
      <c r="FA24" s="2" t="s">
        <v>151</v>
      </c>
      <c r="FB24" s="2" t="s">
        <v>129</v>
      </c>
      <c r="FC24" s="2" t="s">
        <v>132</v>
      </c>
      <c r="FD24" s="2" t="s">
        <v>132</v>
      </c>
      <c r="FE24" s="2" t="s">
        <v>143</v>
      </c>
      <c r="FF24" s="2" t="s">
        <v>132</v>
      </c>
      <c r="FG24" s="4"/>
      <c r="FH24" s="8"/>
      <c r="FI24" s="4"/>
      <c r="FJ24" s="8"/>
      <c r="FK24" s="7"/>
      <c r="FL24" s="7"/>
      <c r="FM24" s="2" t="s">
        <v>151</v>
      </c>
      <c r="FN24" s="2" t="s">
        <v>129</v>
      </c>
      <c r="FO24" s="2" t="s">
        <v>132</v>
      </c>
      <c r="FP24" s="2" t="s">
        <v>132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151</v>
      </c>
      <c r="FZ24" s="2" t="s">
        <v>129</v>
      </c>
      <c r="GA24" s="2" t="s">
        <v>132</v>
      </c>
      <c r="GB24" s="2" t="s">
        <v>132</v>
      </c>
      <c r="GC24" s="2" t="s">
        <v>143</v>
      </c>
      <c r="GD24" s="2" t="s">
        <v>132</v>
      </c>
      <c r="GE24" s="4"/>
      <c r="GF24" s="8"/>
      <c r="GG24" s="4"/>
      <c r="GH24" s="8"/>
      <c r="GI24" s="7"/>
      <c r="GJ24" s="7"/>
      <c r="GK24" s="2" t="s">
        <v>151</v>
      </c>
      <c r="GL24" s="2" t="s">
        <v>129</v>
      </c>
      <c r="GM24" s="2" t="s">
        <v>132</v>
      </c>
      <c r="GN24" s="2" t="s">
        <v>132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151</v>
      </c>
      <c r="GX24" s="2" t="s">
        <v>129</v>
      </c>
      <c r="GY24" s="2" t="s">
        <v>132</v>
      </c>
      <c r="GZ24" s="2" t="s">
        <v>132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151</v>
      </c>
      <c r="HJ24" s="2" t="s">
        <v>129</v>
      </c>
      <c r="HK24" s="2" t="s">
        <v>132</v>
      </c>
      <c r="HL24" s="2" t="s">
        <v>132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151</v>
      </c>
      <c r="HV24" s="2" t="s">
        <v>129</v>
      </c>
      <c r="HW24" s="2" t="s">
        <v>132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132</v>
      </c>
      <c r="IJ24" s="2" t="s">
        <v>132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132</v>
      </c>
      <c r="IV24" s="2" t="s">
        <v>132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151</v>
      </c>
      <c r="JF24" s="2" t="s">
        <v>129</v>
      </c>
      <c r="JG24" s="2" t="s">
        <v>132</v>
      </c>
      <c r="JH24" s="2" t="s">
        <v>132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151</v>
      </c>
      <c r="JR24" s="2" t="s">
        <v>129</v>
      </c>
      <c r="JS24" s="2" t="s">
        <v>132</v>
      </c>
      <c r="JT24" s="2" t="s">
        <v>132</v>
      </c>
      <c r="JU24" s="2" t="s">
        <v>143</v>
      </c>
      <c r="JV24" s="2" t="s">
        <v>132</v>
      </c>
      <c r="JW24" s="4"/>
      <c r="JX24" s="8"/>
      <c r="JY24" s="4"/>
      <c r="JZ24" s="8"/>
      <c r="KA24" s="7"/>
      <c r="KB24" s="7"/>
      <c r="KC24" s="2" t="s">
        <v>132</v>
      </c>
      <c r="KD24" s="2" t="s">
        <v>132</v>
      </c>
      <c r="KE24" s="2" t="s">
        <v>132</v>
      </c>
      <c r="KF24" s="2" t="s">
        <v>132</v>
      </c>
      <c r="KG24" s="2" t="s">
        <v>132</v>
      </c>
      <c r="KH24" s="2" t="s">
        <v>132</v>
      </c>
      <c r="KI24" s="4"/>
      <c r="KJ24" s="8"/>
      <c r="KK24" s="4"/>
      <c r="KL24" s="8"/>
      <c r="KM24" s="7"/>
      <c r="KN24" s="7"/>
      <c r="KO24" s="2" t="s">
        <v>151</v>
      </c>
      <c r="KP24" s="2" t="s">
        <v>129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151</v>
      </c>
      <c r="LB24" s="2" t="s">
        <v>129</v>
      </c>
      <c r="LC24" s="2" t="s">
        <v>132</v>
      </c>
      <c r="LD24" s="2" t="s">
        <v>132</v>
      </c>
      <c r="LE24" s="2" t="s">
        <v>143</v>
      </c>
      <c r="LF24" s="2" t="s">
        <v>132</v>
      </c>
      <c r="LG24" s="4"/>
      <c r="LH24" s="8"/>
      <c r="LI24" s="4"/>
      <c r="LJ24" s="8"/>
      <c r="LK24" s="7"/>
      <c r="LL24" s="7"/>
      <c r="LM24" s="2" t="s">
        <v>157</v>
      </c>
      <c r="LN24" s="2" t="s">
        <v>129</v>
      </c>
      <c r="LO24" s="2" t="s">
        <v>132</v>
      </c>
      <c r="LP24" s="2" t="s">
        <v>132</v>
      </c>
      <c r="LQ24" s="2" t="s">
        <v>143</v>
      </c>
      <c r="LR24" s="2" t="s">
        <v>132</v>
      </c>
      <c r="LS24" s="4"/>
      <c r="LT24" s="8"/>
      <c r="LU24" s="4"/>
      <c r="LV24" s="8"/>
      <c r="LW24" s="7"/>
      <c r="LX24" s="7"/>
      <c r="LY24" s="2" t="s">
        <v>151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151</v>
      </c>
      <c r="ML24" s="2" t="s">
        <v>129</v>
      </c>
      <c r="MM24" s="2" t="s">
        <v>132</v>
      </c>
      <c r="MN24" s="2" t="s">
        <v>132</v>
      </c>
      <c r="MO24" s="2" t="s">
        <v>143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157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151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157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151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151</v>
      </c>
      <c r="PF24" s="2" t="s">
        <v>129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151</v>
      </c>
      <c r="QD24" s="2" t="s">
        <v>129</v>
      </c>
      <c r="QE24" s="2" t="s">
        <v>132</v>
      </c>
      <c r="QF24" s="2" t="s">
        <v>132</v>
      </c>
      <c r="QG24" s="2" t="s">
        <v>143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151</v>
      </c>
      <c r="RB24" s="2" t="s">
        <v>129</v>
      </c>
      <c r="RC24" s="2" t="s">
        <v>132</v>
      </c>
      <c r="RD24" s="2" t="s">
        <v>132</v>
      </c>
      <c r="RE24" s="2" t="s">
        <v>143</v>
      </c>
      <c r="RF24" s="2" t="s">
        <v>132</v>
      </c>
      <c r="RG24" s="4"/>
      <c r="RH24" s="8"/>
      <c r="RI24" s="4"/>
      <c r="RJ24" s="8"/>
      <c r="RK24" s="7"/>
      <c r="RL24" s="7"/>
      <c r="RM24" s="2" t="s">
        <v>132</v>
      </c>
      <c r="RN24" s="2" t="s">
        <v>132</v>
      </c>
      <c r="RO24" s="2" t="s">
        <v>132</v>
      </c>
      <c r="RP24" s="2" t="s">
        <v>132</v>
      </c>
      <c r="RQ24" s="2" t="s">
        <v>132</v>
      </c>
      <c r="RR24" s="2" t="s">
        <v>132</v>
      </c>
    </row>
    <row r="25">
      <c r="A25" s="2" t="s">
        <v>507</v>
      </c>
      <c r="B25" s="2" t="s">
        <v>121</v>
      </c>
      <c r="C25" s="2" t="s">
        <v>122</v>
      </c>
      <c r="D25" s="2" t="s">
        <v>508</v>
      </c>
      <c r="E25" s="2" t="s">
        <v>509</v>
      </c>
      <c r="F25" s="2" t="s">
        <v>510</v>
      </c>
      <c r="G25" s="2" t="s">
        <v>510</v>
      </c>
      <c r="H25" s="2" t="s">
        <v>510</v>
      </c>
      <c r="I25" s="2" t="s">
        <v>511</v>
      </c>
      <c r="J25" s="2" t="s">
        <v>291</v>
      </c>
      <c r="K25" s="2" t="s">
        <v>512</v>
      </c>
      <c r="L25" s="3">
        <v>81.97</v>
      </c>
      <c r="M25" s="3">
        <v>86.07</v>
      </c>
      <c r="N25" s="3">
        <v>189.99</v>
      </c>
      <c r="O25" s="2" t="s">
        <v>129</v>
      </c>
      <c r="P25" s="2" t="s">
        <v>258</v>
      </c>
      <c r="Q25" s="2" t="s">
        <v>131</v>
      </c>
      <c r="R25" s="2" t="s">
        <v>132</v>
      </c>
      <c r="S25" s="2" t="s">
        <v>513</v>
      </c>
      <c r="T25" s="2" t="s">
        <v>132</v>
      </c>
      <c r="U25" s="2" t="s">
        <v>132</v>
      </c>
      <c r="V25" s="2" t="s">
        <v>162</v>
      </c>
      <c r="W25" s="2" t="s">
        <v>135</v>
      </c>
      <c r="X25" s="2" t="s">
        <v>132</v>
      </c>
      <c r="Y25" s="2" t="s">
        <v>514</v>
      </c>
      <c r="Z25" s="4">
        <v>3</v>
      </c>
      <c r="AA25" s="4">
        <f>=ROUNDDOWN(0.2,0)</f>
      </c>
      <c r="AB25" s="5">
        <v>15</v>
      </c>
      <c r="AC25" s="2" t="s">
        <v>138</v>
      </c>
      <c r="AD25" s="4">
        <v>100</v>
      </c>
      <c r="AE25" s="4">
        <v>300</v>
      </c>
      <c r="AF25" s="6">
        <v>65</v>
      </c>
      <c r="AG25" s="6"/>
      <c r="AH25" s="7">
        <v>0.7755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100</v>
      </c>
      <c r="AQ25" s="8">
        <v>8120.02</v>
      </c>
      <c r="AR25" s="4"/>
      <c r="AS25" s="8"/>
      <c r="AT25" s="7"/>
      <c r="AU25" s="7"/>
      <c r="AV25" s="4">
        <v>100</v>
      </c>
      <c r="AW25" s="8">
        <v>8120.02</v>
      </c>
      <c r="AX25" s="4"/>
      <c r="AY25" s="8"/>
      <c r="AZ25" s="7"/>
      <c r="BA25" s="7"/>
      <c r="BB25" s="7">
        <v>1</v>
      </c>
      <c r="BC25" s="4">
        <v>100</v>
      </c>
      <c r="BD25" s="8">
        <v>8120.02</v>
      </c>
      <c r="BE25" s="4"/>
      <c r="BF25" s="8"/>
      <c r="BG25" s="7"/>
      <c r="BH25" s="7"/>
      <c r="BI25" s="7">
        <v>1</v>
      </c>
      <c r="BJ25" s="4">
        <v>100</v>
      </c>
      <c r="BK25" s="8">
        <v>8120.02</v>
      </c>
      <c r="BL25" s="2" t="s">
        <v>515</v>
      </c>
      <c r="BM25" s="7">
        <v>1</v>
      </c>
      <c r="BN25" s="7">
        <v>1</v>
      </c>
      <c r="BO25" s="4">
        <v>68</v>
      </c>
      <c r="BP25" s="8">
        <v>5218.76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516</v>
      </c>
      <c r="BX25" s="2" t="s">
        <v>517</v>
      </c>
      <c r="BY25" s="2" t="s">
        <v>143</v>
      </c>
      <c r="BZ25" s="2" t="s">
        <v>132</v>
      </c>
      <c r="CA25" s="4"/>
      <c r="CB25" s="8"/>
      <c r="CC25" s="4"/>
      <c r="CD25" s="8"/>
      <c r="CE25" s="7"/>
      <c r="CF25" s="7"/>
      <c r="CG25" s="2" t="s">
        <v>152</v>
      </c>
      <c r="CH25" s="2" t="s">
        <v>181</v>
      </c>
      <c r="CI25" s="2" t="s">
        <v>132</v>
      </c>
      <c r="CJ25" s="2" t="s">
        <v>518</v>
      </c>
      <c r="CK25" s="2" t="s">
        <v>143</v>
      </c>
      <c r="CL25" s="2" t="s">
        <v>132</v>
      </c>
      <c r="CM25" s="4">
        <v>4</v>
      </c>
      <c r="CN25" s="8">
        <v>358.04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519</v>
      </c>
      <c r="CV25" s="2" t="s">
        <v>520</v>
      </c>
      <c r="CW25" s="2" t="s">
        <v>143</v>
      </c>
      <c r="CX25" s="2" t="s">
        <v>132</v>
      </c>
      <c r="CY25" s="4">
        <v>3</v>
      </c>
      <c r="CZ25" s="8">
        <v>294.99</v>
      </c>
      <c r="DA25" s="4"/>
      <c r="DB25" s="8"/>
      <c r="DC25" s="7"/>
      <c r="DD25" s="7"/>
      <c r="DE25" s="2" t="s">
        <v>140</v>
      </c>
      <c r="DF25" s="2" t="s">
        <v>129</v>
      </c>
      <c r="DG25" s="2" t="s">
        <v>521</v>
      </c>
      <c r="DH25" s="2" t="s">
        <v>517</v>
      </c>
      <c r="DI25" s="2" t="s">
        <v>143</v>
      </c>
      <c r="DJ25" s="2" t="s">
        <v>132</v>
      </c>
      <c r="DK25" s="4"/>
      <c r="DL25" s="8"/>
      <c r="DM25" s="4"/>
      <c r="DN25" s="8"/>
      <c r="DO25" s="7"/>
      <c r="DP25" s="7"/>
      <c r="DQ25" s="2" t="s">
        <v>140</v>
      </c>
      <c r="DR25" s="2" t="s">
        <v>129</v>
      </c>
      <c r="DS25" s="2" t="s">
        <v>215</v>
      </c>
      <c r="DT25" s="2" t="s">
        <v>522</v>
      </c>
      <c r="DU25" s="2" t="s">
        <v>143</v>
      </c>
      <c r="DV25" s="2" t="s">
        <v>132</v>
      </c>
      <c r="DW25" s="4">
        <v>21</v>
      </c>
      <c r="DX25" s="8">
        <v>1844.01</v>
      </c>
      <c r="DY25" s="4"/>
      <c r="DZ25" s="8"/>
      <c r="EA25" s="7"/>
      <c r="EB25" s="7"/>
      <c r="EC25" s="2" t="s">
        <v>140</v>
      </c>
      <c r="ED25" s="2" t="s">
        <v>129</v>
      </c>
      <c r="EE25" s="2" t="s">
        <v>523</v>
      </c>
      <c r="EF25" s="2" t="s">
        <v>524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181</v>
      </c>
      <c r="EQ25" s="2" t="s">
        <v>246</v>
      </c>
      <c r="ER25" s="2" t="s">
        <v>247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151</v>
      </c>
      <c r="FB25" s="2" t="s">
        <v>129</v>
      </c>
      <c r="FC25" s="2" t="s">
        <v>132</v>
      </c>
      <c r="FD25" s="2" t="s">
        <v>132</v>
      </c>
      <c r="FE25" s="2" t="s">
        <v>143</v>
      </c>
      <c r="FF25" s="2" t="s">
        <v>132</v>
      </c>
      <c r="FG25" s="4">
        <v>2</v>
      </c>
      <c r="FH25" s="8">
        <v>218.3</v>
      </c>
      <c r="FI25" s="4"/>
      <c r="FJ25" s="8"/>
      <c r="FK25" s="7"/>
      <c r="FL25" s="7"/>
      <c r="FM25" s="2" t="s">
        <v>140</v>
      </c>
      <c r="FN25" s="2" t="s">
        <v>129</v>
      </c>
      <c r="FO25" s="2" t="s">
        <v>524</v>
      </c>
      <c r="FP25" s="2" t="s">
        <v>525</v>
      </c>
      <c r="FQ25" s="2" t="s">
        <v>143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526</v>
      </c>
      <c r="GB25" s="2" t="s">
        <v>527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226</v>
      </c>
      <c r="GN25" s="2" t="s">
        <v>528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155</v>
      </c>
      <c r="GX25" s="2" t="s">
        <v>129</v>
      </c>
      <c r="GY25" s="2" t="s">
        <v>132</v>
      </c>
      <c r="GZ25" s="2" t="s">
        <v>132</v>
      </c>
      <c r="HA25" s="2" t="s">
        <v>143</v>
      </c>
      <c r="HB25" s="2" t="s">
        <v>132</v>
      </c>
      <c r="HC25" s="4">
        <v>2</v>
      </c>
      <c r="HD25" s="8">
        <v>185.92</v>
      </c>
      <c r="HE25" s="4"/>
      <c r="HF25" s="8"/>
      <c r="HG25" s="7"/>
      <c r="HH25" s="7"/>
      <c r="HI25" s="2" t="s">
        <v>140</v>
      </c>
      <c r="HJ25" s="2" t="s">
        <v>129</v>
      </c>
      <c r="HK25" s="2" t="s">
        <v>190</v>
      </c>
      <c r="HL25" s="2" t="s">
        <v>529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140</v>
      </c>
      <c r="HV25" s="2" t="s">
        <v>129</v>
      </c>
      <c r="HW25" s="2" t="s">
        <v>530</v>
      </c>
      <c r="HX25" s="2" t="s">
        <v>531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129</v>
      </c>
      <c r="II25" s="2" t="s">
        <v>194</v>
      </c>
      <c r="IJ25" s="2" t="s">
        <v>132</v>
      </c>
      <c r="IK25" s="2" t="s">
        <v>143</v>
      </c>
      <c r="IL25" s="2" t="s">
        <v>132</v>
      </c>
      <c r="IM25" s="4"/>
      <c r="IN25" s="8"/>
      <c r="IO25" s="4"/>
      <c r="IP25" s="8"/>
      <c r="IQ25" s="7"/>
      <c r="IR25" s="7"/>
      <c r="IS25" s="2" t="s">
        <v>140</v>
      </c>
      <c r="IT25" s="2" t="s">
        <v>129</v>
      </c>
      <c r="IU25" s="2" t="s">
        <v>519</v>
      </c>
      <c r="IV25" s="2" t="s">
        <v>532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364</v>
      </c>
      <c r="JH25" s="2" t="s">
        <v>302</v>
      </c>
      <c r="JI25" s="2" t="s">
        <v>143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195</v>
      </c>
      <c r="KE25" s="2" t="s">
        <v>533</v>
      </c>
      <c r="KF25" s="2" t="s">
        <v>534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151</v>
      </c>
      <c r="KP25" s="2" t="s">
        <v>129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157</v>
      </c>
      <c r="LN25" s="2" t="s">
        <v>129</v>
      </c>
      <c r="LO25" s="2" t="s">
        <v>132</v>
      </c>
      <c r="LP25" s="2" t="s">
        <v>132</v>
      </c>
      <c r="LQ25" s="2" t="s">
        <v>143</v>
      </c>
      <c r="LR25" s="2" t="s">
        <v>132</v>
      </c>
      <c r="LS25" s="4"/>
      <c r="LT25" s="8"/>
      <c r="LU25" s="4"/>
      <c r="LV25" s="8"/>
      <c r="LW25" s="7"/>
      <c r="LX25" s="7"/>
      <c r="LY25" s="2" t="s">
        <v>151</v>
      </c>
      <c r="LZ25" s="2" t="s">
        <v>129</v>
      </c>
      <c r="MA25" s="2" t="s">
        <v>132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151</v>
      </c>
      <c r="ML25" s="2" t="s">
        <v>129</v>
      </c>
      <c r="MM25" s="2" t="s">
        <v>132</v>
      </c>
      <c r="MN25" s="2" t="s">
        <v>132</v>
      </c>
      <c r="MO25" s="2" t="s">
        <v>143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151</v>
      </c>
      <c r="NJ25" s="2" t="s">
        <v>129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151</v>
      </c>
      <c r="NV25" s="2" t="s">
        <v>181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157</v>
      </c>
      <c r="OH25" s="2" t="s">
        <v>129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151</v>
      </c>
      <c r="OT25" s="2" t="s">
        <v>129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150</v>
      </c>
      <c r="PR25" s="2" t="s">
        <v>129</v>
      </c>
      <c r="PS25" s="2" t="s">
        <v>132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140</v>
      </c>
      <c r="QP25" s="2" t="s">
        <v>181</v>
      </c>
      <c r="QQ25" s="2" t="s">
        <v>535</v>
      </c>
      <c r="QR25" s="2" t="s">
        <v>536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151</v>
      </c>
      <c r="RB25" s="2" t="s">
        <v>129</v>
      </c>
      <c r="RC25" s="2" t="s">
        <v>132</v>
      </c>
      <c r="RD25" s="2" t="s">
        <v>132</v>
      </c>
      <c r="RE25" s="2" t="s">
        <v>143</v>
      </c>
      <c r="RF25" s="2" t="s">
        <v>132</v>
      </c>
      <c r="RG25" s="4"/>
      <c r="RH25" s="8"/>
      <c r="RI25" s="4"/>
      <c r="RJ25" s="8"/>
      <c r="RK25" s="7"/>
      <c r="RL25" s="7"/>
      <c r="RM25" s="2" t="s">
        <v>140</v>
      </c>
      <c r="RN25" s="2" t="s">
        <v>181</v>
      </c>
      <c r="RO25" s="2" t="s">
        <v>343</v>
      </c>
      <c r="RP25" s="2" t="s">
        <v>537</v>
      </c>
      <c r="RQ25" s="2" t="s">
        <v>143</v>
      </c>
      <c r="RR25" s="2" t="s">
        <v>132</v>
      </c>
    </row>
    <row r="26">
      <c r="A26" s="2" t="s">
        <v>538</v>
      </c>
      <c r="B26" s="2" t="s">
        <v>121</v>
      </c>
      <c r="C26" s="2" t="s">
        <v>122</v>
      </c>
      <c r="D26" s="2" t="s">
        <v>508</v>
      </c>
      <c r="E26" s="2" t="s">
        <v>509</v>
      </c>
      <c r="F26" s="2" t="s">
        <v>539</v>
      </c>
      <c r="G26" s="2" t="s">
        <v>539</v>
      </c>
      <c r="H26" s="2" t="s">
        <v>539</v>
      </c>
      <c r="I26" s="2" t="s">
        <v>540</v>
      </c>
      <c r="J26" s="2" t="s">
        <v>291</v>
      </c>
      <c r="K26" s="2" t="s">
        <v>541</v>
      </c>
      <c r="L26" s="3">
        <v>108.45</v>
      </c>
      <c r="M26" s="3">
        <v>113.87</v>
      </c>
      <c r="N26" s="3">
        <v>249.99</v>
      </c>
      <c r="O26" s="2" t="s">
        <v>129</v>
      </c>
      <c r="P26" s="2" t="s">
        <v>160</v>
      </c>
      <c r="Q26" s="2" t="s">
        <v>131</v>
      </c>
      <c r="R26" s="2" t="s">
        <v>132</v>
      </c>
      <c r="S26" s="2" t="s">
        <v>542</v>
      </c>
      <c r="T26" s="2" t="s">
        <v>132</v>
      </c>
      <c r="U26" s="2" t="s">
        <v>132</v>
      </c>
      <c r="V26" s="2" t="s">
        <v>162</v>
      </c>
      <c r="W26" s="2" t="s">
        <v>135</v>
      </c>
      <c r="X26" s="2" t="s">
        <v>132</v>
      </c>
      <c r="Y26" s="2" t="s">
        <v>543</v>
      </c>
      <c r="Z26" s="4">
        <v>204</v>
      </c>
      <c r="AA26" s="4">
        <f>=ROUNDDOWN(24.2857142857143,0)</f>
      </c>
      <c r="AB26" s="5">
        <v>8.4</v>
      </c>
      <c r="AC26" s="2" t="s">
        <v>164</v>
      </c>
      <c r="AD26" s="4">
        <v>150</v>
      </c>
      <c r="AE26" s="4">
        <v>150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60</v>
      </c>
      <c r="AQ26" s="8">
        <v>6958.23</v>
      </c>
      <c r="AR26" s="4"/>
      <c r="AS26" s="8"/>
      <c r="AT26" s="7"/>
      <c r="AU26" s="7"/>
      <c r="AV26" s="4">
        <v>60</v>
      </c>
      <c r="AW26" s="8">
        <v>6958.23</v>
      </c>
      <c r="AX26" s="4"/>
      <c r="AY26" s="8"/>
      <c r="AZ26" s="7"/>
      <c r="BA26" s="7"/>
      <c r="BB26" s="7">
        <v>1</v>
      </c>
      <c r="BC26" s="4">
        <v>68</v>
      </c>
      <c r="BD26" s="8">
        <v>7766.23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0.896</v>
      </c>
      <c r="BJ26" s="4">
        <v>60</v>
      </c>
      <c r="BK26" s="8">
        <v>6958.23</v>
      </c>
      <c r="BL26" s="2" t="s">
        <v>544</v>
      </c>
      <c r="BM26" s="7">
        <v>1</v>
      </c>
      <c r="BN26" s="7">
        <v>1</v>
      </c>
      <c r="BO26" s="4">
        <v>33</v>
      </c>
      <c r="BP26" s="8">
        <v>3420.6</v>
      </c>
      <c r="BQ26" s="4"/>
      <c r="BR26" s="8"/>
      <c r="BS26" s="7"/>
      <c r="BT26" s="7"/>
      <c r="BU26" s="2" t="s">
        <v>140</v>
      </c>
      <c r="BV26" s="2" t="s">
        <v>129</v>
      </c>
      <c r="BW26" s="2" t="s">
        <v>545</v>
      </c>
      <c r="BX26" s="2" t="s">
        <v>546</v>
      </c>
      <c r="BY26" s="2" t="s">
        <v>143</v>
      </c>
      <c r="BZ26" s="2" t="s">
        <v>132</v>
      </c>
      <c r="CA26" s="4">
        <v>3</v>
      </c>
      <c r="CB26" s="8">
        <v>402.07</v>
      </c>
      <c r="CC26" s="4"/>
      <c r="CD26" s="8"/>
      <c r="CE26" s="7"/>
      <c r="CF26" s="7"/>
      <c r="CG26" s="2" t="s">
        <v>140</v>
      </c>
      <c r="CH26" s="2" t="s">
        <v>129</v>
      </c>
      <c r="CI26" s="2" t="s">
        <v>132</v>
      </c>
      <c r="CJ26" s="2" t="s">
        <v>547</v>
      </c>
      <c r="CK26" s="2" t="s">
        <v>143</v>
      </c>
      <c r="CL26" s="2" t="s">
        <v>132</v>
      </c>
      <c r="CM26" s="4">
        <v>2</v>
      </c>
      <c r="CN26" s="8">
        <v>227.74</v>
      </c>
      <c r="CO26" s="4"/>
      <c r="CP26" s="8"/>
      <c r="CQ26" s="7"/>
      <c r="CR26" s="7"/>
      <c r="CS26" s="2" t="s">
        <v>140</v>
      </c>
      <c r="CT26" s="2" t="s">
        <v>129</v>
      </c>
      <c r="CU26" s="2" t="s">
        <v>548</v>
      </c>
      <c r="CV26" s="2" t="s">
        <v>549</v>
      </c>
      <c r="CW26" s="2" t="s">
        <v>143</v>
      </c>
      <c r="CX26" s="2" t="s">
        <v>132</v>
      </c>
      <c r="CY26" s="4">
        <v>17</v>
      </c>
      <c r="CZ26" s="8">
        <v>2314.55</v>
      </c>
      <c r="DA26" s="4"/>
      <c r="DB26" s="8"/>
      <c r="DC26" s="7"/>
      <c r="DD26" s="7"/>
      <c r="DE26" s="2" t="s">
        <v>140</v>
      </c>
      <c r="DF26" s="2" t="s">
        <v>129</v>
      </c>
      <c r="DG26" s="2" t="s">
        <v>550</v>
      </c>
      <c r="DH26" s="2" t="s">
        <v>551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140</v>
      </c>
      <c r="DR26" s="2" t="s">
        <v>129</v>
      </c>
      <c r="DS26" s="2" t="s">
        <v>215</v>
      </c>
      <c r="DT26" s="2" t="s">
        <v>552</v>
      </c>
      <c r="DU26" s="2" t="s">
        <v>143</v>
      </c>
      <c r="DV26" s="2" t="s">
        <v>132</v>
      </c>
      <c r="DW26" s="4"/>
      <c r="DX26" s="8"/>
      <c r="DY26" s="4"/>
      <c r="DZ26" s="8"/>
      <c r="EA26" s="7"/>
      <c r="EB26" s="7"/>
      <c r="EC26" s="2" t="s">
        <v>140</v>
      </c>
      <c r="ED26" s="2" t="s">
        <v>129</v>
      </c>
      <c r="EE26" s="2" t="s">
        <v>175</v>
      </c>
      <c r="EF26" s="2" t="s">
        <v>553</v>
      </c>
      <c r="EG26" s="2" t="s">
        <v>143</v>
      </c>
      <c r="EH26" s="2" t="s">
        <v>132</v>
      </c>
      <c r="EI26" s="4">
        <v>1</v>
      </c>
      <c r="EJ26" s="8">
        <v>119.57</v>
      </c>
      <c r="EK26" s="4"/>
      <c r="EL26" s="8"/>
      <c r="EM26" s="7"/>
      <c r="EN26" s="7"/>
      <c r="EO26" s="2" t="s">
        <v>140</v>
      </c>
      <c r="EP26" s="2" t="s">
        <v>129</v>
      </c>
      <c r="EQ26" s="2" t="s">
        <v>246</v>
      </c>
      <c r="ER26" s="2" t="s">
        <v>554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151</v>
      </c>
      <c r="FB26" s="2" t="s">
        <v>129</v>
      </c>
      <c r="FC26" s="2" t="s">
        <v>132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140</v>
      </c>
      <c r="FN26" s="2" t="s">
        <v>129</v>
      </c>
      <c r="FO26" s="2" t="s">
        <v>555</v>
      </c>
      <c r="FP26" s="2" t="s">
        <v>556</v>
      </c>
      <c r="FQ26" s="2" t="s">
        <v>143</v>
      </c>
      <c r="FR26" s="2" t="s">
        <v>132</v>
      </c>
      <c r="FS26" s="4"/>
      <c r="FT26" s="8"/>
      <c r="FU26" s="4"/>
      <c r="FV26" s="8"/>
      <c r="FW26" s="7"/>
      <c r="FX26" s="7"/>
      <c r="FY26" s="2" t="s">
        <v>140</v>
      </c>
      <c r="FZ26" s="2" t="s">
        <v>129</v>
      </c>
      <c r="GA26" s="2" t="s">
        <v>184</v>
      </c>
      <c r="GB26" s="2" t="s">
        <v>368</v>
      </c>
      <c r="GC26" s="2" t="s">
        <v>143</v>
      </c>
      <c r="GD26" s="2" t="s">
        <v>132</v>
      </c>
      <c r="GE26" s="4">
        <v>2</v>
      </c>
      <c r="GF26" s="8">
        <v>227.74</v>
      </c>
      <c r="GG26" s="4"/>
      <c r="GH26" s="8"/>
      <c r="GI26" s="7"/>
      <c r="GJ26" s="7"/>
      <c r="GK26" s="2" t="s">
        <v>140</v>
      </c>
      <c r="GL26" s="2" t="s">
        <v>129</v>
      </c>
      <c r="GM26" s="2" t="s">
        <v>226</v>
      </c>
      <c r="GN26" s="2" t="s">
        <v>302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155</v>
      </c>
      <c r="GX26" s="2" t="s">
        <v>129</v>
      </c>
      <c r="GY26" s="2" t="s">
        <v>132</v>
      </c>
      <c r="GZ26" s="2" t="s">
        <v>132</v>
      </c>
      <c r="HA26" s="2" t="s">
        <v>143</v>
      </c>
      <c r="HB26" s="2" t="s">
        <v>132</v>
      </c>
      <c r="HC26" s="4">
        <v>2</v>
      </c>
      <c r="HD26" s="8">
        <v>245.96</v>
      </c>
      <c r="HE26" s="4"/>
      <c r="HF26" s="8"/>
      <c r="HG26" s="7"/>
      <c r="HH26" s="7"/>
      <c r="HI26" s="2" t="s">
        <v>140</v>
      </c>
      <c r="HJ26" s="2" t="s">
        <v>129</v>
      </c>
      <c r="HK26" s="2" t="s">
        <v>190</v>
      </c>
      <c r="HL26" s="2" t="s">
        <v>557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140</v>
      </c>
      <c r="HV26" s="2" t="s">
        <v>129</v>
      </c>
      <c r="HW26" s="2" t="s">
        <v>192</v>
      </c>
      <c r="HX26" s="2" t="s">
        <v>558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140</v>
      </c>
      <c r="IH26" s="2" t="s">
        <v>129</v>
      </c>
      <c r="II26" s="2" t="s">
        <v>194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129</v>
      </c>
      <c r="IU26" s="2" t="s">
        <v>548</v>
      </c>
      <c r="IV26" s="2" t="s">
        <v>559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150</v>
      </c>
      <c r="JF26" s="2" t="s">
        <v>129</v>
      </c>
      <c r="JG26" s="2" t="s">
        <v>132</v>
      </c>
      <c r="JH26" s="2" t="s">
        <v>132</v>
      </c>
      <c r="JI26" s="2" t="s">
        <v>143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195</v>
      </c>
      <c r="KE26" s="2" t="s">
        <v>339</v>
      </c>
      <c r="KF26" s="2" t="s">
        <v>168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151</v>
      </c>
      <c r="KP26" s="2" t="s">
        <v>129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157</v>
      </c>
      <c r="LN26" s="2" t="s">
        <v>129</v>
      </c>
      <c r="LO26" s="2" t="s">
        <v>132</v>
      </c>
      <c r="LP26" s="2" t="s">
        <v>132</v>
      </c>
      <c r="LQ26" s="2" t="s">
        <v>143</v>
      </c>
      <c r="LR26" s="2" t="s">
        <v>132</v>
      </c>
      <c r="LS26" s="4"/>
      <c r="LT26" s="8"/>
      <c r="LU26" s="4"/>
      <c r="LV26" s="8"/>
      <c r="LW26" s="7"/>
      <c r="LX26" s="7"/>
      <c r="LY26" s="2" t="s">
        <v>151</v>
      </c>
      <c r="LZ26" s="2" t="s">
        <v>129</v>
      </c>
      <c r="MA26" s="2" t="s">
        <v>132</v>
      </c>
      <c r="MB26" s="2" t="s">
        <v>132</v>
      </c>
      <c r="MC26" s="2" t="s">
        <v>143</v>
      </c>
      <c r="MD26" s="2" t="s">
        <v>132</v>
      </c>
      <c r="ME26" s="4"/>
      <c r="MF26" s="8"/>
      <c r="MG26" s="4"/>
      <c r="MH26" s="8"/>
      <c r="MI26" s="7"/>
      <c r="MJ26" s="7"/>
      <c r="MK26" s="2" t="s">
        <v>151</v>
      </c>
      <c r="ML26" s="2" t="s">
        <v>129</v>
      </c>
      <c r="MM26" s="2" t="s">
        <v>132</v>
      </c>
      <c r="MN26" s="2" t="s">
        <v>132</v>
      </c>
      <c r="MO26" s="2" t="s">
        <v>143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151</v>
      </c>
      <c r="NJ26" s="2" t="s">
        <v>129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151</v>
      </c>
      <c r="NV26" s="2" t="s">
        <v>181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140</v>
      </c>
      <c r="OH26" s="2" t="s">
        <v>129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151</v>
      </c>
      <c r="OT26" s="2" t="s">
        <v>129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140</v>
      </c>
      <c r="PR26" s="2" t="s">
        <v>181</v>
      </c>
      <c r="PS26" s="2" t="s">
        <v>198</v>
      </c>
      <c r="PT26" s="2" t="s">
        <v>560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140</v>
      </c>
      <c r="QP26" s="2" t="s">
        <v>181</v>
      </c>
      <c r="QQ26" s="2" t="s">
        <v>342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151</v>
      </c>
      <c r="RB26" s="2" t="s">
        <v>129</v>
      </c>
      <c r="RC26" s="2" t="s">
        <v>132</v>
      </c>
      <c r="RD26" s="2" t="s">
        <v>132</v>
      </c>
      <c r="RE26" s="2" t="s">
        <v>143</v>
      </c>
      <c r="RF26" s="2" t="s">
        <v>132</v>
      </c>
      <c r="RG26" s="4"/>
      <c r="RH26" s="8"/>
      <c r="RI26" s="4"/>
      <c r="RJ26" s="8"/>
      <c r="RK26" s="7"/>
      <c r="RL26" s="7"/>
      <c r="RM26" s="2" t="s">
        <v>140</v>
      </c>
      <c r="RN26" s="2" t="s">
        <v>181</v>
      </c>
      <c r="RO26" s="2" t="s">
        <v>343</v>
      </c>
      <c r="RP26" s="2" t="s">
        <v>561</v>
      </c>
      <c r="RQ26" s="2" t="s">
        <v>143</v>
      </c>
      <c r="RR26" s="2" t="s">
        <v>132</v>
      </c>
    </row>
    <row r="27">
      <c r="A27" s="2" t="s">
        <v>562</v>
      </c>
      <c r="B27" s="2" t="s">
        <v>121</v>
      </c>
      <c r="C27" s="2" t="s">
        <v>122</v>
      </c>
      <c r="D27" s="2" t="s">
        <v>508</v>
      </c>
      <c r="E27" s="2" t="s">
        <v>509</v>
      </c>
      <c r="F27" s="2" t="s">
        <v>539</v>
      </c>
      <c r="G27" s="2" t="s">
        <v>539</v>
      </c>
      <c r="H27" s="2" t="s">
        <v>539</v>
      </c>
      <c r="I27" s="2" t="s">
        <v>540</v>
      </c>
      <c r="J27" s="2" t="s">
        <v>291</v>
      </c>
      <c r="K27" s="2" t="s">
        <v>563</v>
      </c>
      <c r="L27" s="3">
        <v>108.45</v>
      </c>
      <c r="M27" s="3">
        <v>113.87</v>
      </c>
      <c r="N27" s="3">
        <v>249.99</v>
      </c>
      <c r="O27" s="2" t="s">
        <v>129</v>
      </c>
      <c r="P27" s="2" t="s">
        <v>258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133</v>
      </c>
      <c r="V27" s="2" t="s">
        <v>134</v>
      </c>
      <c r="W27" s="2" t="s">
        <v>135</v>
      </c>
      <c r="X27" s="2" t="s">
        <v>132</v>
      </c>
      <c r="Y27" s="2" t="s">
        <v>564</v>
      </c>
      <c r="Z27" s="4">
        <v>63</v>
      </c>
      <c r="AA27" s="4">
        <f>=ROUNDDOWN(31.5,0)</f>
      </c>
      <c r="AB27" s="5">
        <v>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8</v>
      </c>
      <c r="AQ27" s="8">
        <v>808</v>
      </c>
      <c r="AR27" s="4"/>
      <c r="AS27" s="8"/>
      <c r="AT27" s="7"/>
      <c r="AU27" s="7"/>
      <c r="AV27" s="4">
        <v>8</v>
      </c>
      <c r="AW27" s="8">
        <v>808</v>
      </c>
      <c r="AX27" s="4"/>
      <c r="AY27" s="8"/>
      <c r="AZ27" s="7"/>
      <c r="BA27" s="7"/>
      <c r="BB27" s="7">
        <v>1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0.104</v>
      </c>
      <c r="BJ27" s="4">
        <v>8</v>
      </c>
      <c r="BK27" s="8">
        <v>808</v>
      </c>
      <c r="BL27" s="2" t="s">
        <v>565</v>
      </c>
      <c r="BM27" s="7">
        <v>1</v>
      </c>
      <c r="BN27" s="7">
        <v>1</v>
      </c>
      <c r="BO27" s="4">
        <v>4</v>
      </c>
      <c r="BP27" s="8">
        <v>346.34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566</v>
      </c>
      <c r="BX27" s="2" t="s">
        <v>567</v>
      </c>
      <c r="BY27" s="2" t="s">
        <v>143</v>
      </c>
      <c r="BZ27" s="2" t="s">
        <v>132</v>
      </c>
      <c r="CA27" s="4"/>
      <c r="CB27" s="8"/>
      <c r="CC27" s="4"/>
      <c r="CD27" s="8"/>
      <c r="CE27" s="7"/>
      <c r="CF27" s="7"/>
      <c r="CG27" s="2" t="s">
        <v>151</v>
      </c>
      <c r="CH27" s="2" t="s">
        <v>129</v>
      </c>
      <c r="CI27" s="2" t="s">
        <v>132</v>
      </c>
      <c r="CJ27" s="2" t="s">
        <v>132</v>
      </c>
      <c r="CK27" s="2" t="s">
        <v>143</v>
      </c>
      <c r="CL27" s="2" t="s">
        <v>132</v>
      </c>
      <c r="CM27" s="4">
        <v>2</v>
      </c>
      <c r="CN27" s="8">
        <v>227.74</v>
      </c>
      <c r="CO27" s="4"/>
      <c r="CP27" s="8"/>
      <c r="CQ27" s="7"/>
      <c r="CR27" s="7"/>
      <c r="CS27" s="2" t="s">
        <v>140</v>
      </c>
      <c r="CT27" s="2" t="s">
        <v>129</v>
      </c>
      <c r="CU27" s="2" t="s">
        <v>564</v>
      </c>
      <c r="CV27" s="2" t="s">
        <v>568</v>
      </c>
      <c r="CW27" s="2" t="s">
        <v>143</v>
      </c>
      <c r="CX27" s="2" t="s">
        <v>132</v>
      </c>
      <c r="CY27" s="4"/>
      <c r="CZ27" s="8"/>
      <c r="DA27" s="4"/>
      <c r="DB27" s="8"/>
      <c r="DC27" s="7"/>
      <c r="DD27" s="7"/>
      <c r="DE27" s="2" t="s">
        <v>140</v>
      </c>
      <c r="DF27" s="2" t="s">
        <v>129</v>
      </c>
      <c r="DG27" s="2" t="s">
        <v>569</v>
      </c>
      <c r="DH27" s="2" t="s">
        <v>570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140</v>
      </c>
      <c r="DR27" s="2" t="s">
        <v>129</v>
      </c>
      <c r="DS27" s="2" t="s">
        <v>299</v>
      </c>
      <c r="DT27" s="2" t="s">
        <v>571</v>
      </c>
      <c r="DU27" s="2" t="s">
        <v>143</v>
      </c>
      <c r="DV27" s="2" t="s">
        <v>132</v>
      </c>
      <c r="DW27" s="4"/>
      <c r="DX27" s="8"/>
      <c r="DY27" s="4"/>
      <c r="DZ27" s="8"/>
      <c r="EA27" s="7"/>
      <c r="EB27" s="7"/>
      <c r="EC27" s="2" t="s">
        <v>140</v>
      </c>
      <c r="ED27" s="2" t="s">
        <v>129</v>
      </c>
      <c r="EE27" s="2" t="s">
        <v>572</v>
      </c>
      <c r="EF27" s="2" t="s">
        <v>573</v>
      </c>
      <c r="EG27" s="2" t="s">
        <v>143</v>
      </c>
      <c r="EH27" s="2" t="s">
        <v>132</v>
      </c>
      <c r="EI27" s="4"/>
      <c r="EJ27" s="8"/>
      <c r="EK27" s="4"/>
      <c r="EL27" s="8"/>
      <c r="EM27" s="7"/>
      <c r="EN27" s="7"/>
      <c r="EO27" s="2" t="s">
        <v>140</v>
      </c>
      <c r="EP27" s="2" t="s">
        <v>129</v>
      </c>
      <c r="EQ27" s="2" t="s">
        <v>574</v>
      </c>
      <c r="ER27" s="2" t="s">
        <v>132</v>
      </c>
      <c r="ES27" s="2" t="s">
        <v>143</v>
      </c>
      <c r="ET27" s="2" t="s">
        <v>132</v>
      </c>
      <c r="EU27" s="4"/>
      <c r="EV27" s="8"/>
      <c r="EW27" s="4"/>
      <c r="EX27" s="8"/>
      <c r="EY27" s="7"/>
      <c r="EZ27" s="7"/>
      <c r="FA27" s="2" t="s">
        <v>151</v>
      </c>
      <c r="FB27" s="2" t="s">
        <v>129</v>
      </c>
      <c r="FC27" s="2" t="s">
        <v>132</v>
      </c>
      <c r="FD27" s="2" t="s">
        <v>132</v>
      </c>
      <c r="FE27" s="2" t="s">
        <v>143</v>
      </c>
      <c r="FF27" s="2" t="s">
        <v>132</v>
      </c>
      <c r="FG27" s="4"/>
      <c r="FH27" s="8"/>
      <c r="FI27" s="4"/>
      <c r="FJ27" s="8"/>
      <c r="FK27" s="7"/>
      <c r="FL27" s="7"/>
      <c r="FM27" s="2" t="s">
        <v>140</v>
      </c>
      <c r="FN27" s="2" t="s">
        <v>129</v>
      </c>
      <c r="FO27" s="2" t="s">
        <v>222</v>
      </c>
      <c r="FP27" s="2" t="s">
        <v>575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140</v>
      </c>
      <c r="FZ27" s="2" t="s">
        <v>129</v>
      </c>
      <c r="GA27" s="2" t="s">
        <v>224</v>
      </c>
      <c r="GB27" s="2" t="s">
        <v>576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140</v>
      </c>
      <c r="GL27" s="2" t="s">
        <v>129</v>
      </c>
      <c r="GM27" s="2" t="s">
        <v>273</v>
      </c>
      <c r="GN27" s="2" t="s">
        <v>449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359</v>
      </c>
      <c r="GZ27" s="2" t="s">
        <v>577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140</v>
      </c>
      <c r="HJ27" s="2" t="s">
        <v>129</v>
      </c>
      <c r="HK27" s="2" t="s">
        <v>249</v>
      </c>
      <c r="HL27" s="2" t="s">
        <v>259</v>
      </c>
      <c r="HM27" s="2" t="s">
        <v>143</v>
      </c>
      <c r="HN27" s="2" t="s">
        <v>132</v>
      </c>
      <c r="HO27" s="4">
        <v>2</v>
      </c>
      <c r="HP27" s="8">
        <v>233.92</v>
      </c>
      <c r="HQ27" s="4"/>
      <c r="HR27" s="8"/>
      <c r="HS27" s="7"/>
      <c r="HT27" s="7"/>
      <c r="HU27" s="2" t="s">
        <v>140</v>
      </c>
      <c r="HV27" s="2" t="s">
        <v>129</v>
      </c>
      <c r="HW27" s="2" t="s">
        <v>578</v>
      </c>
      <c r="HX27" s="2" t="s">
        <v>579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194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140</v>
      </c>
      <c r="IT27" s="2" t="s">
        <v>129</v>
      </c>
      <c r="IU27" s="2" t="s">
        <v>580</v>
      </c>
      <c r="IV27" s="2" t="s">
        <v>581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140</v>
      </c>
      <c r="JF27" s="2" t="s">
        <v>129</v>
      </c>
      <c r="JG27" s="2" t="s">
        <v>364</v>
      </c>
      <c r="JH27" s="2" t="s">
        <v>582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195</v>
      </c>
      <c r="KE27" s="2" t="s">
        <v>583</v>
      </c>
      <c r="KF27" s="2" t="s">
        <v>584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151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157</v>
      </c>
      <c r="LN27" s="2" t="s">
        <v>129</v>
      </c>
      <c r="LO27" s="2" t="s">
        <v>132</v>
      </c>
      <c r="LP27" s="2" t="s">
        <v>132</v>
      </c>
      <c r="LQ27" s="2" t="s">
        <v>143</v>
      </c>
      <c r="LR27" s="2" t="s">
        <v>132</v>
      </c>
      <c r="LS27" s="4"/>
      <c r="LT27" s="8"/>
      <c r="LU27" s="4"/>
      <c r="LV27" s="8"/>
      <c r="LW27" s="7"/>
      <c r="LX27" s="7"/>
      <c r="LY27" s="2" t="s">
        <v>151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151</v>
      </c>
      <c r="ML27" s="2" t="s">
        <v>129</v>
      </c>
      <c r="MM27" s="2" t="s">
        <v>132</v>
      </c>
      <c r="MN27" s="2" t="s">
        <v>132</v>
      </c>
      <c r="MO27" s="2" t="s">
        <v>143</v>
      </c>
      <c r="MP27" s="2" t="s">
        <v>132</v>
      </c>
      <c r="MQ27" s="4"/>
      <c r="MR27" s="8"/>
      <c r="MS27" s="4"/>
      <c r="MT27" s="8"/>
      <c r="MU27" s="7"/>
      <c r="MV27" s="7"/>
      <c r="MW27" s="2" t="s">
        <v>157</v>
      </c>
      <c r="MX27" s="2" t="s">
        <v>129</v>
      </c>
      <c r="MY27" s="2" t="s">
        <v>132</v>
      </c>
      <c r="MZ27" s="2" t="s">
        <v>132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151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151</v>
      </c>
      <c r="NV27" s="2" t="s">
        <v>181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157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151</v>
      </c>
      <c r="OT27" s="2" t="s">
        <v>129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140</v>
      </c>
      <c r="PR27" s="2" t="s">
        <v>181</v>
      </c>
      <c r="PS27" s="2" t="s">
        <v>278</v>
      </c>
      <c r="PT27" s="2" t="s">
        <v>132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151</v>
      </c>
      <c r="QP27" s="2" t="s">
        <v>181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151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132</v>
      </c>
      <c r="RG27" s="4"/>
      <c r="RH27" s="8"/>
      <c r="RI27" s="4"/>
      <c r="RJ27" s="8"/>
      <c r="RK27" s="7"/>
      <c r="RL27" s="7"/>
      <c r="RM27" s="2" t="s">
        <v>140</v>
      </c>
      <c r="RN27" s="2" t="s">
        <v>181</v>
      </c>
      <c r="RO27" s="2" t="s">
        <v>368</v>
      </c>
      <c r="RP27" s="2" t="s">
        <v>132</v>
      </c>
      <c r="RQ27" s="2" t="s">
        <v>143</v>
      </c>
      <c r="RR27" s="2" t="s">
        <v>132</v>
      </c>
    </row>
    <row r="28">
      <c r="A28" s="2" t="s">
        <v>585</v>
      </c>
      <c r="B28" s="2" t="s">
        <v>121</v>
      </c>
      <c r="C28" s="2" t="s">
        <v>122</v>
      </c>
      <c r="D28" s="2" t="s">
        <v>508</v>
      </c>
      <c r="E28" s="2" t="s">
        <v>509</v>
      </c>
      <c r="F28" s="2" t="s">
        <v>586</v>
      </c>
      <c r="G28" s="2" t="s">
        <v>586</v>
      </c>
      <c r="H28" s="2" t="s">
        <v>586</v>
      </c>
      <c r="I28" s="2" t="s">
        <v>587</v>
      </c>
      <c r="J28" s="2" t="s">
        <v>291</v>
      </c>
      <c r="K28" s="2" t="s">
        <v>588</v>
      </c>
      <c r="L28" s="3">
        <v>113.85</v>
      </c>
      <c r="M28" s="3">
        <v>119.54</v>
      </c>
      <c r="N28" s="3">
        <v>249.99</v>
      </c>
      <c r="O28" s="2" t="s">
        <v>129</v>
      </c>
      <c r="P28" s="2" t="s">
        <v>160</v>
      </c>
      <c r="Q28" s="2" t="s">
        <v>131</v>
      </c>
      <c r="R28" s="2" t="s">
        <v>132</v>
      </c>
      <c r="S28" s="2" t="s">
        <v>589</v>
      </c>
      <c r="T28" s="2" t="s">
        <v>132</v>
      </c>
      <c r="U28" s="2" t="s">
        <v>132</v>
      </c>
      <c r="V28" s="2" t="s">
        <v>162</v>
      </c>
      <c r="W28" s="2" t="s">
        <v>135</v>
      </c>
      <c r="X28" s="2" t="s">
        <v>132</v>
      </c>
      <c r="Y28" s="2" t="s">
        <v>590</v>
      </c>
      <c r="Z28" s="4">
        <v>182</v>
      </c>
      <c r="AA28" s="4">
        <f>=ROUNDDOWN(18.5714285714286,0)</f>
      </c>
      <c r="AB28" s="5">
        <v>9.8</v>
      </c>
      <c r="AC28" s="2" t="s">
        <v>591</v>
      </c>
      <c r="AD28" s="4">
        <v>150</v>
      </c>
      <c r="AE28" s="4">
        <v>150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58</v>
      </c>
      <c r="AQ28" s="8">
        <v>7534.36</v>
      </c>
      <c r="AR28" s="4"/>
      <c r="AS28" s="8"/>
      <c r="AT28" s="7"/>
      <c r="AU28" s="7"/>
      <c r="AV28" s="4">
        <v>58</v>
      </c>
      <c r="AW28" s="8">
        <v>7534.36</v>
      </c>
      <c r="AX28" s="4"/>
      <c r="AY28" s="8"/>
      <c r="AZ28" s="7"/>
      <c r="BA28" s="7"/>
      <c r="BB28" s="7">
        <v>1</v>
      </c>
      <c r="BC28" s="4">
        <v>58</v>
      </c>
      <c r="BD28" s="8">
        <v>7534.36</v>
      </c>
      <c r="BE28" s="4"/>
      <c r="BF28" s="8"/>
      <c r="BG28" s="7"/>
      <c r="BH28" s="7"/>
      <c r="BI28" s="7">
        <v>1</v>
      </c>
      <c r="BJ28" s="4">
        <v>58</v>
      </c>
      <c r="BK28" s="8">
        <v>7534.36</v>
      </c>
      <c r="BL28" s="2" t="s">
        <v>592</v>
      </c>
      <c r="BM28" s="7">
        <v>1</v>
      </c>
      <c r="BN28" s="7">
        <v>1</v>
      </c>
      <c r="BO28" s="4">
        <v>14</v>
      </c>
      <c r="BP28" s="8">
        <v>1482.22</v>
      </c>
      <c r="BQ28" s="4"/>
      <c r="BR28" s="8"/>
      <c r="BS28" s="7"/>
      <c r="BT28" s="7"/>
      <c r="BU28" s="2" t="s">
        <v>140</v>
      </c>
      <c r="BV28" s="2" t="s">
        <v>129</v>
      </c>
      <c r="BW28" s="2" t="s">
        <v>593</v>
      </c>
      <c r="BX28" s="2" t="s">
        <v>594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152</v>
      </c>
      <c r="CH28" s="2" t="s">
        <v>181</v>
      </c>
      <c r="CI28" s="2" t="s">
        <v>132</v>
      </c>
      <c r="CJ28" s="2" t="s">
        <v>595</v>
      </c>
      <c r="CK28" s="2" t="s">
        <v>143</v>
      </c>
      <c r="CL28" s="2" t="s">
        <v>132</v>
      </c>
      <c r="CM28" s="4">
        <v>34</v>
      </c>
      <c r="CN28" s="8">
        <v>4680.58</v>
      </c>
      <c r="CO28" s="4"/>
      <c r="CP28" s="8"/>
      <c r="CQ28" s="7"/>
      <c r="CR28" s="7"/>
      <c r="CS28" s="2" t="s">
        <v>140</v>
      </c>
      <c r="CT28" s="2" t="s">
        <v>129</v>
      </c>
      <c r="CU28" s="2" t="s">
        <v>163</v>
      </c>
      <c r="CV28" s="2" t="s">
        <v>549</v>
      </c>
      <c r="CW28" s="2" t="s">
        <v>143</v>
      </c>
      <c r="CX28" s="2" t="s">
        <v>132</v>
      </c>
      <c r="CY28" s="4">
        <v>6</v>
      </c>
      <c r="CZ28" s="8">
        <v>864</v>
      </c>
      <c r="DA28" s="4"/>
      <c r="DB28" s="8"/>
      <c r="DC28" s="7"/>
      <c r="DD28" s="7"/>
      <c r="DE28" s="2" t="s">
        <v>140</v>
      </c>
      <c r="DF28" s="2" t="s">
        <v>129</v>
      </c>
      <c r="DG28" s="2" t="s">
        <v>596</v>
      </c>
      <c r="DH28" s="2" t="s">
        <v>559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140</v>
      </c>
      <c r="DR28" s="2" t="s">
        <v>129</v>
      </c>
      <c r="DS28" s="2" t="s">
        <v>173</v>
      </c>
      <c r="DT28" s="2" t="s">
        <v>597</v>
      </c>
      <c r="DU28" s="2" t="s">
        <v>143</v>
      </c>
      <c r="DV28" s="2" t="s">
        <v>132</v>
      </c>
      <c r="DW28" s="4">
        <v>2</v>
      </c>
      <c r="DX28" s="8">
        <v>249.34</v>
      </c>
      <c r="DY28" s="4"/>
      <c r="DZ28" s="8"/>
      <c r="EA28" s="7"/>
      <c r="EB28" s="7"/>
      <c r="EC28" s="2" t="s">
        <v>140</v>
      </c>
      <c r="ED28" s="2" t="s">
        <v>129</v>
      </c>
      <c r="EE28" s="2" t="s">
        <v>175</v>
      </c>
      <c r="EF28" s="2" t="s">
        <v>197</v>
      </c>
      <c r="EG28" s="2" t="s">
        <v>143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181</v>
      </c>
      <c r="EQ28" s="2" t="s">
        <v>177</v>
      </c>
      <c r="ER28" s="2" t="s">
        <v>598</v>
      </c>
      <c r="ES28" s="2" t="s">
        <v>143</v>
      </c>
      <c r="ET28" s="2" t="s">
        <v>132</v>
      </c>
      <c r="EU28" s="4"/>
      <c r="EV28" s="8"/>
      <c r="EW28" s="4"/>
      <c r="EX28" s="8"/>
      <c r="EY28" s="7"/>
      <c r="EZ28" s="7"/>
      <c r="FA28" s="2" t="s">
        <v>151</v>
      </c>
      <c r="FB28" s="2" t="s">
        <v>129</v>
      </c>
      <c r="FC28" s="2" t="s">
        <v>132</v>
      </c>
      <c r="FD28" s="2" t="s">
        <v>132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129</v>
      </c>
      <c r="FO28" s="2" t="s">
        <v>599</v>
      </c>
      <c r="FP28" s="2" t="s">
        <v>600</v>
      </c>
      <c r="FQ28" s="2" t="s">
        <v>143</v>
      </c>
      <c r="FR28" s="2" t="s">
        <v>132</v>
      </c>
      <c r="FS28" s="4">
        <v>2</v>
      </c>
      <c r="FT28" s="8">
        <v>258.22</v>
      </c>
      <c r="FU28" s="4"/>
      <c r="FV28" s="8"/>
      <c r="FW28" s="7"/>
      <c r="FX28" s="7"/>
      <c r="FY28" s="2" t="s">
        <v>140</v>
      </c>
      <c r="FZ28" s="2" t="s">
        <v>129</v>
      </c>
      <c r="GA28" s="2" t="s">
        <v>224</v>
      </c>
      <c r="GB28" s="2" t="s">
        <v>527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129</v>
      </c>
      <c r="GM28" s="2" t="s">
        <v>488</v>
      </c>
      <c r="GN28" s="2" t="s">
        <v>601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140</v>
      </c>
      <c r="GX28" s="2" t="s">
        <v>129</v>
      </c>
      <c r="GY28" s="2" t="s">
        <v>188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140</v>
      </c>
      <c r="HJ28" s="2" t="s">
        <v>129</v>
      </c>
      <c r="HK28" s="2" t="s">
        <v>602</v>
      </c>
      <c r="HL28" s="2" t="s">
        <v>603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140</v>
      </c>
      <c r="HV28" s="2" t="s">
        <v>129</v>
      </c>
      <c r="HW28" s="2" t="s">
        <v>192</v>
      </c>
      <c r="HX28" s="2" t="s">
        <v>604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129</v>
      </c>
      <c r="II28" s="2" t="s">
        <v>194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140</v>
      </c>
      <c r="IT28" s="2" t="s">
        <v>129</v>
      </c>
      <c r="IU28" s="2" t="s">
        <v>548</v>
      </c>
      <c r="IV28" s="2" t="s">
        <v>605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150</v>
      </c>
      <c r="JF28" s="2" t="s">
        <v>129</v>
      </c>
      <c r="JG28" s="2" t="s">
        <v>132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132</v>
      </c>
      <c r="JR28" s="2" t="s">
        <v>132</v>
      </c>
      <c r="JS28" s="2" t="s">
        <v>132</v>
      </c>
      <c r="JT28" s="2" t="s">
        <v>132</v>
      </c>
      <c r="JU28" s="2" t="s">
        <v>132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195</v>
      </c>
      <c r="KE28" s="2" t="s">
        <v>339</v>
      </c>
      <c r="KF28" s="2" t="s">
        <v>412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151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157</v>
      </c>
      <c r="LN28" s="2" t="s">
        <v>129</v>
      </c>
      <c r="LO28" s="2" t="s">
        <v>132</v>
      </c>
      <c r="LP28" s="2" t="s">
        <v>132</v>
      </c>
      <c r="LQ28" s="2" t="s">
        <v>143</v>
      </c>
      <c r="LR28" s="2" t="s">
        <v>132</v>
      </c>
      <c r="LS28" s="4"/>
      <c r="LT28" s="8"/>
      <c r="LU28" s="4"/>
      <c r="LV28" s="8"/>
      <c r="LW28" s="7"/>
      <c r="LX28" s="7"/>
      <c r="LY28" s="2" t="s">
        <v>151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151</v>
      </c>
      <c r="ML28" s="2" t="s">
        <v>129</v>
      </c>
      <c r="MM28" s="2" t="s">
        <v>132</v>
      </c>
      <c r="MN28" s="2" t="s">
        <v>132</v>
      </c>
      <c r="MO28" s="2" t="s">
        <v>143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151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151</v>
      </c>
      <c r="NV28" s="2" t="s">
        <v>181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157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151</v>
      </c>
      <c r="OT28" s="2" t="s">
        <v>129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140</v>
      </c>
      <c r="PR28" s="2" t="s">
        <v>181</v>
      </c>
      <c r="PS28" s="2" t="s">
        <v>278</v>
      </c>
      <c r="PT28" s="2" t="s">
        <v>132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140</v>
      </c>
      <c r="QP28" s="2" t="s">
        <v>181</v>
      </c>
      <c r="QQ28" s="2" t="s">
        <v>413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151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132</v>
      </c>
      <c r="RG28" s="4"/>
      <c r="RH28" s="8"/>
      <c r="RI28" s="4"/>
      <c r="RJ28" s="8"/>
      <c r="RK28" s="7"/>
      <c r="RL28" s="7"/>
      <c r="RM28" s="2" t="s">
        <v>140</v>
      </c>
      <c r="RN28" s="2" t="s">
        <v>181</v>
      </c>
      <c r="RO28" s="2" t="s">
        <v>606</v>
      </c>
      <c r="RP28" s="2" t="s">
        <v>607</v>
      </c>
      <c r="RQ28" s="2" t="s">
        <v>143</v>
      </c>
      <c r="RR28" s="2" t="s">
        <v>132</v>
      </c>
    </row>
    <row r="29">
      <c r="A29" s="2" t="s">
        <v>608</v>
      </c>
      <c r="B29" s="2" t="s">
        <v>121</v>
      </c>
      <c r="C29" s="2" t="s">
        <v>122</v>
      </c>
      <c r="D29" s="2" t="s">
        <v>508</v>
      </c>
      <c r="E29" s="2" t="s">
        <v>509</v>
      </c>
      <c r="F29" s="2" t="s">
        <v>609</v>
      </c>
      <c r="G29" s="2" t="s">
        <v>609</v>
      </c>
      <c r="H29" s="2" t="s">
        <v>609</v>
      </c>
      <c r="I29" s="2" t="s">
        <v>610</v>
      </c>
      <c r="J29" s="2" t="s">
        <v>291</v>
      </c>
      <c r="K29" s="2" t="s">
        <v>512</v>
      </c>
      <c r="L29" s="3">
        <v>72</v>
      </c>
      <c r="M29" s="3">
        <v>75.6</v>
      </c>
      <c r="N29" s="3">
        <v>149.99</v>
      </c>
      <c r="O29" s="2" t="s">
        <v>129</v>
      </c>
      <c r="P29" s="2" t="s">
        <v>258</v>
      </c>
      <c r="Q29" s="2" t="s">
        <v>131</v>
      </c>
      <c r="R29" s="2" t="s">
        <v>132</v>
      </c>
      <c r="S29" s="2" t="s">
        <v>611</v>
      </c>
      <c r="T29" s="2" t="s">
        <v>132</v>
      </c>
      <c r="U29" s="2" t="s">
        <v>132</v>
      </c>
      <c r="V29" s="2" t="s">
        <v>162</v>
      </c>
      <c r="W29" s="2" t="s">
        <v>470</v>
      </c>
      <c r="X29" s="2" t="s">
        <v>132</v>
      </c>
      <c r="Y29" s="2" t="s">
        <v>514</v>
      </c>
      <c r="Z29" s="4">
        <v>108</v>
      </c>
      <c r="AA29" s="4">
        <f>=ROUNDDOWN(27,0)</f>
      </c>
      <c r="AB29" s="5">
        <v>4</v>
      </c>
      <c r="AC29" s="2" t="s">
        <v>591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33</v>
      </c>
      <c r="AQ29" s="8">
        <v>2705.04</v>
      </c>
      <c r="AR29" s="4"/>
      <c r="AS29" s="8"/>
      <c r="AT29" s="7"/>
      <c r="AU29" s="7"/>
      <c r="AV29" s="4">
        <v>33</v>
      </c>
      <c r="AW29" s="8">
        <v>2705.04</v>
      </c>
      <c r="AX29" s="4"/>
      <c r="AY29" s="8"/>
      <c r="AZ29" s="7"/>
      <c r="BA29" s="7"/>
      <c r="BB29" s="7">
        <v>1</v>
      </c>
      <c r="BC29" s="4">
        <v>33</v>
      </c>
      <c r="BD29" s="8">
        <v>2705.04</v>
      </c>
      <c r="BE29" s="4"/>
      <c r="BF29" s="8"/>
      <c r="BG29" s="7"/>
      <c r="BH29" s="7"/>
      <c r="BI29" s="7">
        <v>1</v>
      </c>
      <c r="BJ29" s="4">
        <v>33</v>
      </c>
      <c r="BK29" s="8">
        <v>2705.04</v>
      </c>
      <c r="BL29" s="2" t="s">
        <v>612</v>
      </c>
      <c r="BM29" s="7">
        <v>1</v>
      </c>
      <c r="BN29" s="7">
        <v>1</v>
      </c>
      <c r="BO29" s="4">
        <v>4</v>
      </c>
      <c r="BP29" s="8">
        <v>254.18</v>
      </c>
      <c r="BQ29" s="4"/>
      <c r="BR29" s="8"/>
      <c r="BS29" s="7"/>
      <c r="BT29" s="7"/>
      <c r="BU29" s="2" t="s">
        <v>140</v>
      </c>
      <c r="BV29" s="2" t="s">
        <v>129</v>
      </c>
      <c r="BW29" s="2" t="s">
        <v>523</v>
      </c>
      <c r="BX29" s="2" t="s">
        <v>613</v>
      </c>
      <c r="BY29" s="2" t="s">
        <v>143</v>
      </c>
      <c r="BZ29" s="2" t="s">
        <v>132</v>
      </c>
      <c r="CA29" s="4"/>
      <c r="CB29" s="8"/>
      <c r="CC29" s="4"/>
      <c r="CD29" s="8"/>
      <c r="CE29" s="7"/>
      <c r="CF29" s="7"/>
      <c r="CG29" s="2" t="s">
        <v>140</v>
      </c>
      <c r="CH29" s="2" t="s">
        <v>129</v>
      </c>
      <c r="CI29" s="2" t="s">
        <v>132</v>
      </c>
      <c r="CJ29" s="2" t="s">
        <v>614</v>
      </c>
      <c r="CK29" s="2" t="s">
        <v>143</v>
      </c>
      <c r="CL29" s="2" t="s">
        <v>132</v>
      </c>
      <c r="CM29" s="4">
        <v>8</v>
      </c>
      <c r="CN29" s="8">
        <v>677.86</v>
      </c>
      <c r="CO29" s="4"/>
      <c r="CP29" s="8"/>
      <c r="CQ29" s="7"/>
      <c r="CR29" s="7"/>
      <c r="CS29" s="2" t="s">
        <v>140</v>
      </c>
      <c r="CT29" s="2" t="s">
        <v>129</v>
      </c>
      <c r="CU29" s="2" t="s">
        <v>615</v>
      </c>
      <c r="CV29" s="2" t="s">
        <v>616</v>
      </c>
      <c r="CW29" s="2" t="s">
        <v>143</v>
      </c>
      <c r="CX29" s="2" t="s">
        <v>132</v>
      </c>
      <c r="CY29" s="4">
        <v>6</v>
      </c>
      <c r="CZ29" s="8">
        <v>519.36</v>
      </c>
      <c r="DA29" s="4"/>
      <c r="DB29" s="8"/>
      <c r="DC29" s="7"/>
      <c r="DD29" s="7"/>
      <c r="DE29" s="2" t="s">
        <v>140</v>
      </c>
      <c r="DF29" s="2" t="s">
        <v>129</v>
      </c>
      <c r="DG29" s="2" t="s">
        <v>617</v>
      </c>
      <c r="DH29" s="2" t="s">
        <v>618</v>
      </c>
      <c r="DI29" s="2" t="s">
        <v>143</v>
      </c>
      <c r="DJ29" s="2" t="s">
        <v>132</v>
      </c>
      <c r="DK29" s="4">
        <v>2</v>
      </c>
      <c r="DL29" s="8">
        <v>201.78</v>
      </c>
      <c r="DM29" s="4"/>
      <c r="DN29" s="8"/>
      <c r="DO29" s="7"/>
      <c r="DP29" s="7"/>
      <c r="DQ29" s="2" t="s">
        <v>140</v>
      </c>
      <c r="DR29" s="2" t="s">
        <v>129</v>
      </c>
      <c r="DS29" s="2" t="s">
        <v>173</v>
      </c>
      <c r="DT29" s="2" t="s">
        <v>619</v>
      </c>
      <c r="DU29" s="2" t="s">
        <v>143</v>
      </c>
      <c r="DV29" s="2" t="s">
        <v>132</v>
      </c>
      <c r="DW29" s="4">
        <v>4</v>
      </c>
      <c r="DX29" s="8">
        <v>299.6</v>
      </c>
      <c r="DY29" s="4"/>
      <c r="DZ29" s="8"/>
      <c r="EA29" s="7"/>
      <c r="EB29" s="7"/>
      <c r="EC29" s="2" t="s">
        <v>140</v>
      </c>
      <c r="ED29" s="2" t="s">
        <v>129</v>
      </c>
      <c r="EE29" s="2" t="s">
        <v>519</v>
      </c>
      <c r="EF29" s="2" t="s">
        <v>620</v>
      </c>
      <c r="EG29" s="2" t="s">
        <v>143</v>
      </c>
      <c r="EH29" s="2" t="s">
        <v>132</v>
      </c>
      <c r="EI29" s="4"/>
      <c r="EJ29" s="8"/>
      <c r="EK29" s="4"/>
      <c r="EL29" s="8"/>
      <c r="EM29" s="7"/>
      <c r="EN29" s="7"/>
      <c r="EO29" s="2" t="s">
        <v>270</v>
      </c>
      <c r="EP29" s="2" t="s">
        <v>129</v>
      </c>
      <c r="EQ29" s="2" t="s">
        <v>132</v>
      </c>
      <c r="ER29" s="2" t="s">
        <v>132</v>
      </c>
      <c r="ES29" s="2" t="s">
        <v>143</v>
      </c>
      <c r="ET29" s="2" t="s">
        <v>132</v>
      </c>
      <c r="EU29" s="4"/>
      <c r="EV29" s="8"/>
      <c r="EW29" s="4"/>
      <c r="EX29" s="8"/>
      <c r="EY29" s="7"/>
      <c r="EZ29" s="7"/>
      <c r="FA29" s="2" t="s">
        <v>151</v>
      </c>
      <c r="FB29" s="2" t="s">
        <v>129</v>
      </c>
      <c r="FC29" s="2" t="s">
        <v>132</v>
      </c>
      <c r="FD29" s="2" t="s">
        <v>132</v>
      </c>
      <c r="FE29" s="2" t="s">
        <v>143</v>
      </c>
      <c r="FF29" s="2" t="s">
        <v>132</v>
      </c>
      <c r="FG29" s="4">
        <v>2</v>
      </c>
      <c r="FH29" s="8">
        <v>186.76</v>
      </c>
      <c r="FI29" s="4"/>
      <c r="FJ29" s="8"/>
      <c r="FK29" s="7"/>
      <c r="FL29" s="7"/>
      <c r="FM29" s="2" t="s">
        <v>140</v>
      </c>
      <c r="FN29" s="2" t="s">
        <v>129</v>
      </c>
      <c r="FO29" s="2" t="s">
        <v>524</v>
      </c>
      <c r="FP29" s="2" t="s">
        <v>621</v>
      </c>
      <c r="FQ29" s="2" t="s">
        <v>143</v>
      </c>
      <c r="FR29" s="2" t="s">
        <v>132</v>
      </c>
      <c r="FS29" s="4">
        <v>6</v>
      </c>
      <c r="FT29" s="8">
        <v>489.9</v>
      </c>
      <c r="FU29" s="4"/>
      <c r="FV29" s="8"/>
      <c r="FW29" s="7"/>
      <c r="FX29" s="7"/>
      <c r="FY29" s="2" t="s">
        <v>140</v>
      </c>
      <c r="FZ29" s="2" t="s">
        <v>129</v>
      </c>
      <c r="GA29" s="2" t="s">
        <v>184</v>
      </c>
      <c r="GB29" s="2" t="s">
        <v>622</v>
      </c>
      <c r="GC29" s="2" t="s">
        <v>143</v>
      </c>
      <c r="GD29" s="2" t="s">
        <v>132</v>
      </c>
      <c r="GE29" s="4">
        <v>1</v>
      </c>
      <c r="GF29" s="8">
        <v>75.6</v>
      </c>
      <c r="GG29" s="4"/>
      <c r="GH29" s="8"/>
      <c r="GI29" s="7"/>
      <c r="GJ29" s="7"/>
      <c r="GK29" s="2" t="s">
        <v>140</v>
      </c>
      <c r="GL29" s="2" t="s">
        <v>129</v>
      </c>
      <c r="GM29" s="2" t="s">
        <v>226</v>
      </c>
      <c r="GN29" s="2" t="s">
        <v>335</v>
      </c>
      <c r="GO29" s="2" t="s">
        <v>143</v>
      </c>
      <c r="GP29" s="2" t="s">
        <v>132</v>
      </c>
      <c r="GQ29" s="4"/>
      <c r="GR29" s="8"/>
      <c r="GS29" s="4"/>
      <c r="GT29" s="8"/>
      <c r="GU29" s="7"/>
      <c r="GV29" s="7"/>
      <c r="GW29" s="2" t="s">
        <v>155</v>
      </c>
      <c r="GX29" s="2" t="s">
        <v>129</v>
      </c>
      <c r="GY29" s="2" t="s">
        <v>132</v>
      </c>
      <c r="GZ29" s="2" t="s">
        <v>132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129</v>
      </c>
      <c r="HK29" s="2" t="s">
        <v>190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140</v>
      </c>
      <c r="HV29" s="2" t="s">
        <v>129</v>
      </c>
      <c r="HW29" s="2" t="s">
        <v>530</v>
      </c>
      <c r="HX29" s="2" t="s">
        <v>623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194</v>
      </c>
      <c r="IJ29" s="2" t="s">
        <v>132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140</v>
      </c>
      <c r="IT29" s="2" t="s">
        <v>129</v>
      </c>
      <c r="IU29" s="2" t="s">
        <v>615</v>
      </c>
      <c r="IV29" s="2" t="s">
        <v>624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150</v>
      </c>
      <c r="JF29" s="2" t="s">
        <v>129</v>
      </c>
      <c r="JG29" s="2" t="s">
        <v>132</v>
      </c>
      <c r="JH29" s="2" t="s">
        <v>132</v>
      </c>
      <c r="JI29" s="2" t="s">
        <v>143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195</v>
      </c>
      <c r="KE29" s="2" t="s">
        <v>625</v>
      </c>
      <c r="KF29" s="2" t="s">
        <v>626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151</v>
      </c>
      <c r="KP29" s="2" t="s">
        <v>129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157</v>
      </c>
      <c r="LN29" s="2" t="s">
        <v>129</v>
      </c>
      <c r="LO29" s="2" t="s">
        <v>132</v>
      </c>
      <c r="LP29" s="2" t="s">
        <v>132</v>
      </c>
      <c r="LQ29" s="2" t="s">
        <v>143</v>
      </c>
      <c r="LR29" s="2" t="s">
        <v>132</v>
      </c>
      <c r="LS29" s="4"/>
      <c r="LT29" s="8"/>
      <c r="LU29" s="4"/>
      <c r="LV29" s="8"/>
      <c r="LW29" s="7"/>
      <c r="LX29" s="7"/>
      <c r="LY29" s="2" t="s">
        <v>151</v>
      </c>
      <c r="LZ29" s="2" t="s">
        <v>129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151</v>
      </c>
      <c r="ML29" s="2" t="s">
        <v>129</v>
      </c>
      <c r="MM29" s="2" t="s">
        <v>132</v>
      </c>
      <c r="MN29" s="2" t="s">
        <v>132</v>
      </c>
      <c r="MO29" s="2" t="s">
        <v>143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151</v>
      </c>
      <c r="NJ29" s="2" t="s">
        <v>129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151</v>
      </c>
      <c r="NV29" s="2" t="s">
        <v>181</v>
      </c>
      <c r="NW29" s="2" t="s">
        <v>132</v>
      </c>
      <c r="NX29" s="2" t="s">
        <v>132</v>
      </c>
      <c r="NY29" s="2" t="s">
        <v>143</v>
      </c>
      <c r="NZ29" s="2" t="s">
        <v>132</v>
      </c>
      <c r="OA29" s="4"/>
      <c r="OB29" s="8"/>
      <c r="OC29" s="4"/>
      <c r="OD29" s="8"/>
      <c r="OE29" s="7"/>
      <c r="OF29" s="7"/>
      <c r="OG29" s="2" t="s">
        <v>157</v>
      </c>
      <c r="OH29" s="2" t="s">
        <v>129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152</v>
      </c>
      <c r="OT29" s="2" t="s">
        <v>129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140</v>
      </c>
      <c r="PR29" s="2" t="s">
        <v>181</v>
      </c>
      <c r="PS29" s="2" t="s">
        <v>198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140</v>
      </c>
      <c r="QP29" s="2" t="s">
        <v>181</v>
      </c>
      <c r="QQ29" s="2" t="s">
        <v>535</v>
      </c>
      <c r="QR29" s="2" t="s">
        <v>627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151</v>
      </c>
      <c r="RB29" s="2" t="s">
        <v>129</v>
      </c>
      <c r="RC29" s="2" t="s">
        <v>132</v>
      </c>
      <c r="RD29" s="2" t="s">
        <v>132</v>
      </c>
      <c r="RE29" s="2" t="s">
        <v>143</v>
      </c>
      <c r="RF29" s="2" t="s">
        <v>132</v>
      </c>
      <c r="RG29" s="4"/>
      <c r="RH29" s="8"/>
      <c r="RI29" s="4"/>
      <c r="RJ29" s="8"/>
      <c r="RK29" s="7"/>
      <c r="RL29" s="7"/>
      <c r="RM29" s="2" t="s">
        <v>140</v>
      </c>
      <c r="RN29" s="2" t="s">
        <v>181</v>
      </c>
      <c r="RO29" s="2" t="s">
        <v>628</v>
      </c>
      <c r="RP29" s="2" t="s">
        <v>629</v>
      </c>
      <c r="RQ29" s="2" t="s">
        <v>143</v>
      </c>
      <c r="RR29" s="2" t="s">
        <v>132</v>
      </c>
    </row>
    <row r="30">
      <c r="A30" s="2" t="s">
        <v>630</v>
      </c>
      <c r="B30" s="2" t="s">
        <v>121</v>
      </c>
      <c r="C30" s="2" t="s">
        <v>122</v>
      </c>
      <c r="D30" s="2" t="s">
        <v>508</v>
      </c>
      <c r="E30" s="2" t="s">
        <v>509</v>
      </c>
      <c r="F30" s="2" t="s">
        <v>631</v>
      </c>
      <c r="G30" s="2" t="s">
        <v>631</v>
      </c>
      <c r="H30" s="2" t="s">
        <v>631</v>
      </c>
      <c r="I30" s="2" t="s">
        <v>632</v>
      </c>
      <c r="J30" s="2" t="s">
        <v>291</v>
      </c>
      <c r="K30" s="2" t="s">
        <v>633</v>
      </c>
      <c r="L30" s="3">
        <v>78.14</v>
      </c>
      <c r="M30" s="3">
        <v>82.05</v>
      </c>
      <c r="N30" s="3">
        <v>179.99</v>
      </c>
      <c r="O30" s="2" t="s">
        <v>129</v>
      </c>
      <c r="P30" s="2" t="s">
        <v>258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133</v>
      </c>
      <c r="V30" s="2" t="s">
        <v>134</v>
      </c>
      <c r="W30" s="2" t="s">
        <v>132</v>
      </c>
      <c r="X30" s="2" t="s">
        <v>132</v>
      </c>
      <c r="Y30" s="2" t="s">
        <v>634</v>
      </c>
      <c r="Z30" s="4">
        <v>90</v>
      </c>
      <c r="AA30" s="4">
        <f>=ROUNDDOWN(47.3684210526316,0)</f>
      </c>
      <c r="AB30" s="5">
        <v>1.9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13</v>
      </c>
      <c r="AQ30" s="8">
        <v>1137.87</v>
      </c>
      <c r="AR30" s="4"/>
      <c r="AS30" s="8"/>
      <c r="AT30" s="7"/>
      <c r="AU30" s="7"/>
      <c r="AV30" s="4">
        <v>13</v>
      </c>
      <c r="AW30" s="8">
        <v>1137.87</v>
      </c>
      <c r="AX30" s="4"/>
      <c r="AY30" s="8"/>
      <c r="AZ30" s="7"/>
      <c r="BA30" s="7"/>
      <c r="BB30" s="7">
        <v>1</v>
      </c>
      <c r="BC30" s="4">
        <v>13</v>
      </c>
      <c r="BD30" s="8">
        <v>1137.87</v>
      </c>
      <c r="BE30" s="4"/>
      <c r="BF30" s="8"/>
      <c r="BG30" s="7"/>
      <c r="BH30" s="7"/>
      <c r="BI30" s="7">
        <v>1</v>
      </c>
      <c r="BJ30" s="4">
        <v>13</v>
      </c>
      <c r="BK30" s="8">
        <v>1137.87</v>
      </c>
      <c r="BL30" s="2" t="s">
        <v>635</v>
      </c>
      <c r="BM30" s="7">
        <v>1</v>
      </c>
      <c r="BN30" s="7">
        <v>1</v>
      </c>
      <c r="BO30" s="4">
        <v>4</v>
      </c>
      <c r="BP30" s="8">
        <v>306.86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636</v>
      </c>
      <c r="BX30" s="2" t="s">
        <v>637</v>
      </c>
      <c r="BY30" s="2" t="s">
        <v>143</v>
      </c>
      <c r="BZ30" s="2" t="s">
        <v>132</v>
      </c>
      <c r="CA30" s="4"/>
      <c r="CB30" s="8"/>
      <c r="CC30" s="4"/>
      <c r="CD30" s="8"/>
      <c r="CE30" s="7"/>
      <c r="CF30" s="7"/>
      <c r="CG30" s="2" t="s">
        <v>152</v>
      </c>
      <c r="CH30" s="2" t="s">
        <v>181</v>
      </c>
      <c r="CI30" s="2" t="s">
        <v>132</v>
      </c>
      <c r="CJ30" s="2" t="s">
        <v>132</v>
      </c>
      <c r="CK30" s="2" t="s">
        <v>143</v>
      </c>
      <c r="CL30" s="2" t="s">
        <v>132</v>
      </c>
      <c r="CM30" s="4">
        <v>1</v>
      </c>
      <c r="CN30" s="8">
        <v>82.05</v>
      </c>
      <c r="CO30" s="4"/>
      <c r="CP30" s="8"/>
      <c r="CQ30" s="7"/>
      <c r="CR30" s="7"/>
      <c r="CS30" s="2" t="s">
        <v>140</v>
      </c>
      <c r="CT30" s="2" t="s">
        <v>129</v>
      </c>
      <c r="CU30" s="2" t="s">
        <v>638</v>
      </c>
      <c r="CV30" s="2" t="s">
        <v>639</v>
      </c>
      <c r="CW30" s="2" t="s">
        <v>143</v>
      </c>
      <c r="CX30" s="2" t="s">
        <v>132</v>
      </c>
      <c r="CY30" s="4">
        <v>4</v>
      </c>
      <c r="CZ30" s="8">
        <v>363.44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640</v>
      </c>
      <c r="DH30" s="2" t="s">
        <v>641</v>
      </c>
      <c r="DI30" s="2" t="s">
        <v>143</v>
      </c>
      <c r="DJ30" s="2" t="s">
        <v>132</v>
      </c>
      <c r="DK30" s="4">
        <v>2</v>
      </c>
      <c r="DL30" s="8">
        <v>211.54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400</v>
      </c>
      <c r="DT30" s="2" t="s">
        <v>642</v>
      </c>
      <c r="DU30" s="2" t="s">
        <v>143</v>
      </c>
      <c r="DV30" s="2" t="s">
        <v>132</v>
      </c>
      <c r="DW30" s="4">
        <v>1</v>
      </c>
      <c r="DX30" s="8">
        <v>80.33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643</v>
      </c>
      <c r="EF30" s="2" t="s">
        <v>644</v>
      </c>
      <c r="EG30" s="2" t="s">
        <v>143</v>
      </c>
      <c r="EH30" s="2" t="s">
        <v>132</v>
      </c>
      <c r="EI30" s="4"/>
      <c r="EJ30" s="8"/>
      <c r="EK30" s="4"/>
      <c r="EL30" s="8"/>
      <c r="EM30" s="7"/>
      <c r="EN30" s="7"/>
      <c r="EO30" s="2" t="s">
        <v>140</v>
      </c>
      <c r="EP30" s="2" t="s">
        <v>181</v>
      </c>
      <c r="EQ30" s="2" t="s">
        <v>246</v>
      </c>
      <c r="ER30" s="2" t="s">
        <v>645</v>
      </c>
      <c r="ES30" s="2" t="s">
        <v>143</v>
      </c>
      <c r="ET30" s="2" t="s">
        <v>132</v>
      </c>
      <c r="EU30" s="4"/>
      <c r="EV30" s="8"/>
      <c r="EW30" s="4"/>
      <c r="EX30" s="8"/>
      <c r="EY30" s="7"/>
      <c r="EZ30" s="7"/>
      <c r="FA30" s="2" t="s">
        <v>151</v>
      </c>
      <c r="FB30" s="2" t="s">
        <v>129</v>
      </c>
      <c r="FC30" s="2" t="s">
        <v>132</v>
      </c>
      <c r="FD30" s="2" t="s">
        <v>132</v>
      </c>
      <c r="FE30" s="2" t="s">
        <v>143</v>
      </c>
      <c r="FF30" s="2" t="s">
        <v>132</v>
      </c>
      <c r="FG30" s="4"/>
      <c r="FH30" s="8"/>
      <c r="FI30" s="4"/>
      <c r="FJ30" s="8"/>
      <c r="FK30" s="7"/>
      <c r="FL30" s="7"/>
      <c r="FM30" s="2" t="s">
        <v>140</v>
      </c>
      <c r="FN30" s="2" t="s">
        <v>129</v>
      </c>
      <c r="FO30" s="2" t="s">
        <v>555</v>
      </c>
      <c r="FP30" s="2" t="s">
        <v>646</v>
      </c>
      <c r="FQ30" s="2" t="s">
        <v>143</v>
      </c>
      <c r="FR30" s="2" t="s">
        <v>132</v>
      </c>
      <c r="FS30" s="4"/>
      <c r="FT30" s="8"/>
      <c r="FU30" s="4"/>
      <c r="FV30" s="8"/>
      <c r="FW30" s="7"/>
      <c r="FX30" s="7"/>
      <c r="FY30" s="2" t="s">
        <v>140</v>
      </c>
      <c r="FZ30" s="2" t="s">
        <v>129</v>
      </c>
      <c r="GA30" s="2" t="s">
        <v>224</v>
      </c>
      <c r="GB30" s="2" t="s">
        <v>647</v>
      </c>
      <c r="GC30" s="2" t="s">
        <v>143</v>
      </c>
      <c r="GD30" s="2" t="s">
        <v>132</v>
      </c>
      <c r="GE30" s="4"/>
      <c r="GF30" s="8"/>
      <c r="GG30" s="4"/>
      <c r="GH30" s="8"/>
      <c r="GI30" s="7"/>
      <c r="GJ30" s="7"/>
      <c r="GK30" s="2" t="s">
        <v>140</v>
      </c>
      <c r="GL30" s="2" t="s">
        <v>129</v>
      </c>
      <c r="GM30" s="2" t="s">
        <v>226</v>
      </c>
      <c r="GN30" s="2" t="s">
        <v>648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155</v>
      </c>
      <c r="GX30" s="2" t="s">
        <v>129</v>
      </c>
      <c r="GY30" s="2" t="s">
        <v>132</v>
      </c>
      <c r="GZ30" s="2" t="s">
        <v>132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190</v>
      </c>
      <c r="HL30" s="2" t="s">
        <v>649</v>
      </c>
      <c r="HM30" s="2" t="s">
        <v>143</v>
      </c>
      <c r="HN30" s="2" t="s">
        <v>132</v>
      </c>
      <c r="HO30" s="4">
        <v>1</v>
      </c>
      <c r="HP30" s="8">
        <v>93.65</v>
      </c>
      <c r="HQ30" s="4"/>
      <c r="HR30" s="8"/>
      <c r="HS30" s="7"/>
      <c r="HT30" s="7"/>
      <c r="HU30" s="2" t="s">
        <v>140</v>
      </c>
      <c r="HV30" s="2" t="s">
        <v>129</v>
      </c>
      <c r="HW30" s="2" t="s">
        <v>650</v>
      </c>
      <c r="HX30" s="2" t="s">
        <v>651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194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638</v>
      </c>
      <c r="IV30" s="2" t="s">
        <v>652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364</v>
      </c>
      <c r="JH30" s="2" t="s">
        <v>132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195</v>
      </c>
      <c r="KE30" s="2" t="s">
        <v>653</v>
      </c>
      <c r="KF30" s="2" t="s">
        <v>654</v>
      </c>
      <c r="KG30" s="2" t="s">
        <v>143</v>
      </c>
      <c r="KH30" s="2" t="s">
        <v>132</v>
      </c>
      <c r="KI30" s="4"/>
      <c r="KJ30" s="8"/>
      <c r="KK30" s="4"/>
      <c r="KL30" s="8"/>
      <c r="KM30" s="7"/>
      <c r="KN30" s="7"/>
      <c r="KO30" s="2" t="s">
        <v>151</v>
      </c>
      <c r="KP30" s="2" t="s">
        <v>129</v>
      </c>
      <c r="KQ30" s="2" t="s">
        <v>132</v>
      </c>
      <c r="KR30" s="2" t="s">
        <v>132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157</v>
      </c>
      <c r="LN30" s="2" t="s">
        <v>129</v>
      </c>
      <c r="LO30" s="2" t="s">
        <v>132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151</v>
      </c>
      <c r="LZ30" s="2" t="s">
        <v>129</v>
      </c>
      <c r="MA30" s="2" t="s">
        <v>132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151</v>
      </c>
      <c r="ML30" s="2" t="s">
        <v>129</v>
      </c>
      <c r="MM30" s="2" t="s">
        <v>132</v>
      </c>
      <c r="MN30" s="2" t="s">
        <v>132</v>
      </c>
      <c r="MO30" s="2" t="s">
        <v>143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151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151</v>
      </c>
      <c r="NV30" s="2" t="s">
        <v>181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157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151</v>
      </c>
      <c r="OT30" s="2" t="s">
        <v>129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140</v>
      </c>
      <c r="PR30" s="2" t="s">
        <v>181</v>
      </c>
      <c r="PS30" s="2" t="s">
        <v>278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140</v>
      </c>
      <c r="QP30" s="2" t="s">
        <v>181</v>
      </c>
      <c r="QQ30" s="2" t="s">
        <v>413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151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132</v>
      </c>
      <c r="RG30" s="4"/>
      <c r="RH30" s="8"/>
      <c r="RI30" s="4"/>
      <c r="RJ30" s="8"/>
      <c r="RK30" s="7"/>
      <c r="RL30" s="7"/>
      <c r="RM30" s="2" t="s">
        <v>140</v>
      </c>
      <c r="RN30" s="2" t="s">
        <v>181</v>
      </c>
      <c r="RO30" s="2" t="s">
        <v>412</v>
      </c>
      <c r="RP30" s="2" t="s">
        <v>655</v>
      </c>
      <c r="RQ30" s="2" t="s">
        <v>143</v>
      </c>
      <c r="RR30" s="2" t="s">
        <v>132</v>
      </c>
    </row>
    <row r="31">
      <c r="A31" s="2" t="s">
        <v>656</v>
      </c>
      <c r="B31" s="2" t="s">
        <v>121</v>
      </c>
      <c r="C31" s="2" t="s">
        <v>122</v>
      </c>
      <c r="D31" s="2" t="s">
        <v>508</v>
      </c>
      <c r="E31" s="2" t="s">
        <v>509</v>
      </c>
      <c r="F31" s="2" t="s">
        <v>657</v>
      </c>
      <c r="G31" s="2" t="s">
        <v>657</v>
      </c>
      <c r="H31" s="2" t="s">
        <v>657</v>
      </c>
      <c r="I31" s="2" t="s">
        <v>658</v>
      </c>
      <c r="J31" s="2" t="s">
        <v>291</v>
      </c>
      <c r="K31" s="2" t="s">
        <v>659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133</v>
      </c>
      <c r="V31" s="2" t="s">
        <v>134</v>
      </c>
      <c r="W31" s="2" t="s">
        <v>660</v>
      </c>
      <c r="X31" s="2" t="s">
        <v>135</v>
      </c>
      <c r="Y31" s="2" t="s">
        <v>283</v>
      </c>
      <c r="Z31" s="4">
        <v>92</v>
      </c>
      <c r="AA31" s="4">
        <f>=ROUNDDOWN(46,0)</f>
      </c>
      <c r="AB31" s="5">
        <v>2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8</v>
      </c>
      <c r="AQ31" s="8">
        <v>456.11</v>
      </c>
      <c r="AR31" s="4"/>
      <c r="AS31" s="8"/>
      <c r="AT31" s="7"/>
      <c r="AU31" s="7"/>
      <c r="AV31" s="4">
        <v>8</v>
      </c>
      <c r="AW31" s="8">
        <v>456.11</v>
      </c>
      <c r="AX31" s="4"/>
      <c r="AY31" s="8"/>
      <c r="AZ31" s="7"/>
      <c r="BA31" s="7"/>
      <c r="BB31" s="7">
        <v>1</v>
      </c>
      <c r="BC31" s="4">
        <v>17</v>
      </c>
      <c r="BD31" s="8">
        <v>947.51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0.4814</v>
      </c>
      <c r="BJ31" s="4">
        <v>8</v>
      </c>
      <c r="BK31" s="8">
        <v>456.11</v>
      </c>
      <c r="BL31" s="2" t="s">
        <v>661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140</v>
      </c>
      <c r="BV31" s="2" t="s">
        <v>129</v>
      </c>
      <c r="BW31" s="2" t="s">
        <v>145</v>
      </c>
      <c r="BX31" s="2" t="s">
        <v>132</v>
      </c>
      <c r="BY31" s="2" t="s">
        <v>143</v>
      </c>
      <c r="BZ31" s="2" t="s">
        <v>132</v>
      </c>
      <c r="CA31" s="4"/>
      <c r="CB31" s="8"/>
      <c r="CC31" s="4"/>
      <c r="CD31" s="8"/>
      <c r="CE31" s="7"/>
      <c r="CF31" s="7"/>
      <c r="CG31" s="2" t="s">
        <v>152</v>
      </c>
      <c r="CH31" s="2" t="s">
        <v>129</v>
      </c>
      <c r="CI31" s="2" t="s">
        <v>132</v>
      </c>
      <c r="CJ31" s="2" t="s">
        <v>132</v>
      </c>
      <c r="CK31" s="2" t="s">
        <v>143</v>
      </c>
      <c r="CL31" s="2" t="s">
        <v>132</v>
      </c>
      <c r="CM31" s="4">
        <v>7</v>
      </c>
      <c r="CN31" s="8">
        <v>393.12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287</v>
      </c>
      <c r="CV31" s="2" t="s">
        <v>283</v>
      </c>
      <c r="CW31" s="2" t="s">
        <v>143</v>
      </c>
      <c r="CX31" s="2" t="s">
        <v>132</v>
      </c>
      <c r="CY31" s="4"/>
      <c r="CZ31" s="8"/>
      <c r="DA31" s="4"/>
      <c r="DB31" s="8"/>
      <c r="DC31" s="7"/>
      <c r="DD31" s="7"/>
      <c r="DE31" s="2" t="s">
        <v>140</v>
      </c>
      <c r="DF31" s="2" t="s">
        <v>129</v>
      </c>
      <c r="DG31" s="2" t="s">
        <v>662</v>
      </c>
      <c r="DH31" s="2" t="s">
        <v>132</v>
      </c>
      <c r="DI31" s="2" t="s">
        <v>143</v>
      </c>
      <c r="DJ31" s="2" t="s">
        <v>132</v>
      </c>
      <c r="DK31" s="4"/>
      <c r="DL31" s="8"/>
      <c r="DM31" s="4"/>
      <c r="DN31" s="8"/>
      <c r="DO31" s="7"/>
      <c r="DP31" s="7"/>
      <c r="DQ31" s="2" t="s">
        <v>140</v>
      </c>
      <c r="DR31" s="2" t="s">
        <v>129</v>
      </c>
      <c r="DS31" s="2" t="s">
        <v>148</v>
      </c>
      <c r="DT31" s="2" t="s">
        <v>132</v>
      </c>
      <c r="DU31" s="2" t="s">
        <v>143</v>
      </c>
      <c r="DV31" s="2" t="s">
        <v>132</v>
      </c>
      <c r="DW31" s="4"/>
      <c r="DX31" s="8"/>
      <c r="DY31" s="4"/>
      <c r="DZ31" s="8"/>
      <c r="EA31" s="7"/>
      <c r="EB31" s="7"/>
      <c r="EC31" s="2" t="s">
        <v>140</v>
      </c>
      <c r="ED31" s="2" t="s">
        <v>129</v>
      </c>
      <c r="EE31" s="2" t="s">
        <v>149</v>
      </c>
      <c r="EF31" s="2" t="s">
        <v>132</v>
      </c>
      <c r="EG31" s="2" t="s">
        <v>143</v>
      </c>
      <c r="EH31" s="2" t="s">
        <v>132</v>
      </c>
      <c r="EI31" s="4"/>
      <c r="EJ31" s="8"/>
      <c r="EK31" s="4"/>
      <c r="EL31" s="8"/>
      <c r="EM31" s="7"/>
      <c r="EN31" s="7"/>
      <c r="EO31" s="2" t="s">
        <v>270</v>
      </c>
      <c r="EP31" s="2" t="s">
        <v>129</v>
      </c>
      <c r="EQ31" s="2" t="s">
        <v>132</v>
      </c>
      <c r="ER31" s="2" t="s">
        <v>132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151</v>
      </c>
      <c r="FB31" s="2" t="s">
        <v>129</v>
      </c>
      <c r="FC31" s="2" t="s">
        <v>132</v>
      </c>
      <c r="FD31" s="2" t="s">
        <v>132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150</v>
      </c>
      <c r="FN31" s="2" t="s">
        <v>129</v>
      </c>
      <c r="FO31" s="2" t="s">
        <v>132</v>
      </c>
      <c r="FP31" s="2" t="s">
        <v>132</v>
      </c>
      <c r="FQ31" s="2" t="s">
        <v>143</v>
      </c>
      <c r="FR31" s="2" t="s">
        <v>132</v>
      </c>
      <c r="FS31" s="4"/>
      <c r="FT31" s="8"/>
      <c r="FU31" s="4"/>
      <c r="FV31" s="8"/>
      <c r="FW31" s="7"/>
      <c r="FX31" s="7"/>
      <c r="FY31" s="2" t="s">
        <v>151</v>
      </c>
      <c r="FZ31" s="2" t="s">
        <v>129</v>
      </c>
      <c r="GA31" s="2" t="s">
        <v>132</v>
      </c>
      <c r="GB31" s="2" t="s">
        <v>132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151</v>
      </c>
      <c r="GL31" s="2" t="s">
        <v>129</v>
      </c>
      <c r="GM31" s="2" t="s">
        <v>132</v>
      </c>
      <c r="GN31" s="2" t="s">
        <v>132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151</v>
      </c>
      <c r="GX31" s="2" t="s">
        <v>129</v>
      </c>
      <c r="GY31" s="2" t="s">
        <v>132</v>
      </c>
      <c r="GZ31" s="2" t="s">
        <v>132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152</v>
      </c>
      <c r="HJ31" s="2" t="s">
        <v>129</v>
      </c>
      <c r="HK31" s="2" t="s">
        <v>132</v>
      </c>
      <c r="HL31" s="2" t="s">
        <v>132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152</v>
      </c>
      <c r="HV31" s="2" t="s">
        <v>129</v>
      </c>
      <c r="HW31" s="2" t="s">
        <v>132</v>
      </c>
      <c r="HX31" s="2" t="s">
        <v>132</v>
      </c>
      <c r="HY31" s="2" t="s">
        <v>143</v>
      </c>
      <c r="HZ31" s="2" t="s">
        <v>132</v>
      </c>
      <c r="IA31" s="4">
        <v>1</v>
      </c>
      <c r="IB31" s="8">
        <v>62.99</v>
      </c>
      <c r="IC31" s="4"/>
      <c r="ID31" s="8"/>
      <c r="IE31" s="7"/>
      <c r="IF31" s="7"/>
      <c r="IG31" s="2" t="s">
        <v>140</v>
      </c>
      <c r="IH31" s="2" t="s">
        <v>129</v>
      </c>
      <c r="II31" s="2" t="s">
        <v>287</v>
      </c>
      <c r="IJ31" s="2" t="s">
        <v>663</v>
      </c>
      <c r="IK31" s="2" t="s">
        <v>143</v>
      </c>
      <c r="IL31" s="2" t="s">
        <v>132</v>
      </c>
      <c r="IM31" s="4"/>
      <c r="IN31" s="8"/>
      <c r="IO31" s="4"/>
      <c r="IP31" s="8"/>
      <c r="IQ31" s="7"/>
      <c r="IR31" s="7"/>
      <c r="IS31" s="2" t="s">
        <v>140</v>
      </c>
      <c r="IT31" s="2" t="s">
        <v>129</v>
      </c>
      <c r="IU31" s="2" t="s">
        <v>283</v>
      </c>
      <c r="IV31" s="2" t="s">
        <v>132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151</v>
      </c>
      <c r="JF31" s="2" t="s">
        <v>129</v>
      </c>
      <c r="JG31" s="2" t="s">
        <v>132</v>
      </c>
      <c r="JH31" s="2" t="s">
        <v>132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151</v>
      </c>
      <c r="JR31" s="2" t="s">
        <v>129</v>
      </c>
      <c r="JS31" s="2" t="s">
        <v>132</v>
      </c>
      <c r="JT31" s="2" t="s">
        <v>132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151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151</v>
      </c>
      <c r="LB31" s="2" t="s">
        <v>129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157</v>
      </c>
      <c r="LN31" s="2" t="s">
        <v>129</v>
      </c>
      <c r="LO31" s="2" t="s">
        <v>132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151</v>
      </c>
      <c r="LZ31" s="2" t="s">
        <v>129</v>
      </c>
      <c r="MA31" s="2" t="s">
        <v>132</v>
      </c>
      <c r="MB31" s="2" t="s">
        <v>132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151</v>
      </c>
      <c r="ML31" s="2" t="s">
        <v>129</v>
      </c>
      <c r="MM31" s="2" t="s">
        <v>132</v>
      </c>
      <c r="MN31" s="2" t="s">
        <v>132</v>
      </c>
      <c r="MO31" s="2" t="s">
        <v>143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157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151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157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151</v>
      </c>
      <c r="OT31" s="2" t="s">
        <v>129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151</v>
      </c>
      <c r="PF31" s="2" t="s">
        <v>129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151</v>
      </c>
      <c r="PR31" s="2" t="s">
        <v>129</v>
      </c>
      <c r="PS31" s="2" t="s">
        <v>132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151</v>
      </c>
      <c r="QD31" s="2" t="s">
        <v>129</v>
      </c>
      <c r="QE31" s="2" t="s">
        <v>132</v>
      </c>
      <c r="QF31" s="2" t="s">
        <v>132</v>
      </c>
      <c r="QG31" s="2" t="s">
        <v>143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151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132</v>
      </c>
      <c r="RG31" s="4"/>
      <c r="RH31" s="8"/>
      <c r="RI31" s="4"/>
      <c r="RJ31" s="8"/>
      <c r="RK31" s="7"/>
      <c r="RL31" s="7"/>
      <c r="RM31" s="2" t="s">
        <v>151</v>
      </c>
      <c r="RN31" s="2" t="s">
        <v>129</v>
      </c>
      <c r="RO31" s="2" t="s">
        <v>132</v>
      </c>
      <c r="RP31" s="2" t="s">
        <v>132</v>
      </c>
      <c r="RQ31" s="2" t="s">
        <v>143</v>
      </c>
      <c r="RR31" s="2" t="s">
        <v>132</v>
      </c>
    </row>
    <row r="32">
      <c r="A32" s="2" t="s">
        <v>664</v>
      </c>
      <c r="B32" s="2" t="s">
        <v>121</v>
      </c>
      <c r="C32" s="2" t="s">
        <v>122</v>
      </c>
      <c r="D32" s="2" t="s">
        <v>508</v>
      </c>
      <c r="E32" s="2" t="s">
        <v>509</v>
      </c>
      <c r="F32" s="2" t="s">
        <v>657</v>
      </c>
      <c r="G32" s="2" t="s">
        <v>657</v>
      </c>
      <c r="H32" s="2" t="s">
        <v>657</v>
      </c>
      <c r="I32" s="2" t="s">
        <v>665</v>
      </c>
      <c r="J32" s="2" t="s">
        <v>291</v>
      </c>
      <c r="K32" s="2" t="s">
        <v>666</v>
      </c>
      <c r="L32" s="3">
        <v>52</v>
      </c>
      <c r="M32" s="3">
        <v>54.6</v>
      </c>
      <c r="N32" s="3">
        <v>109.99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133</v>
      </c>
      <c r="V32" s="2" t="s">
        <v>134</v>
      </c>
      <c r="W32" s="2" t="s">
        <v>660</v>
      </c>
      <c r="X32" s="2" t="s">
        <v>135</v>
      </c>
      <c r="Y32" s="2" t="s">
        <v>283</v>
      </c>
      <c r="Z32" s="4">
        <v>95</v>
      </c>
      <c r="AA32" s="4">
        <f>=ROUNDDOWN(237.5,0)</f>
      </c>
      <c r="AB32" s="5">
        <v>0.4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5</v>
      </c>
      <c r="AQ32" s="8">
        <v>273</v>
      </c>
      <c r="AR32" s="4"/>
      <c r="AS32" s="8"/>
      <c r="AT32" s="7"/>
      <c r="AU32" s="7"/>
      <c r="AV32" s="4">
        <v>5</v>
      </c>
      <c r="AW32" s="8">
        <v>273</v>
      </c>
      <c r="AX32" s="4"/>
      <c r="AY32" s="8"/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0.2881</v>
      </c>
      <c r="BJ32" s="4">
        <v>5</v>
      </c>
      <c r="BK32" s="8">
        <v>273</v>
      </c>
      <c r="BL32" s="2" t="s">
        <v>472</v>
      </c>
      <c r="BM32" s="7">
        <v>1</v>
      </c>
      <c r="BN32" s="7">
        <v>1</v>
      </c>
      <c r="BO32" s="4">
        <v>1</v>
      </c>
      <c r="BP32" s="8">
        <v>54.6</v>
      </c>
      <c r="BQ32" s="4"/>
      <c r="BR32" s="8"/>
      <c r="BS32" s="7"/>
      <c r="BT32" s="7"/>
      <c r="BU32" s="2" t="s">
        <v>140</v>
      </c>
      <c r="BV32" s="2" t="s">
        <v>129</v>
      </c>
      <c r="BW32" s="2" t="s">
        <v>145</v>
      </c>
      <c r="BX32" s="2" t="s">
        <v>667</v>
      </c>
      <c r="BY32" s="2" t="s">
        <v>143</v>
      </c>
      <c r="BZ32" s="2" t="s">
        <v>132</v>
      </c>
      <c r="CA32" s="4"/>
      <c r="CB32" s="8"/>
      <c r="CC32" s="4"/>
      <c r="CD32" s="8"/>
      <c r="CE32" s="7"/>
      <c r="CF32" s="7"/>
      <c r="CG32" s="2" t="s">
        <v>152</v>
      </c>
      <c r="CH32" s="2" t="s">
        <v>129</v>
      </c>
      <c r="CI32" s="2" t="s">
        <v>132</v>
      </c>
      <c r="CJ32" s="2" t="s">
        <v>132</v>
      </c>
      <c r="CK32" s="2" t="s">
        <v>143</v>
      </c>
      <c r="CL32" s="2" t="s">
        <v>132</v>
      </c>
      <c r="CM32" s="4">
        <v>4</v>
      </c>
      <c r="CN32" s="8">
        <v>218.4</v>
      </c>
      <c r="CO32" s="4"/>
      <c r="CP32" s="8"/>
      <c r="CQ32" s="7"/>
      <c r="CR32" s="7"/>
      <c r="CS32" s="2" t="s">
        <v>140</v>
      </c>
      <c r="CT32" s="2" t="s">
        <v>129</v>
      </c>
      <c r="CU32" s="2" t="s">
        <v>287</v>
      </c>
      <c r="CV32" s="2" t="s">
        <v>287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140</v>
      </c>
      <c r="DF32" s="2" t="s">
        <v>129</v>
      </c>
      <c r="DG32" s="2" t="s">
        <v>662</v>
      </c>
      <c r="DH32" s="2" t="s">
        <v>132</v>
      </c>
      <c r="DI32" s="2" t="s">
        <v>143</v>
      </c>
      <c r="DJ32" s="2" t="s">
        <v>132</v>
      </c>
      <c r="DK32" s="4"/>
      <c r="DL32" s="8"/>
      <c r="DM32" s="4"/>
      <c r="DN32" s="8"/>
      <c r="DO32" s="7"/>
      <c r="DP32" s="7"/>
      <c r="DQ32" s="2" t="s">
        <v>140</v>
      </c>
      <c r="DR32" s="2" t="s">
        <v>129</v>
      </c>
      <c r="DS32" s="2" t="s">
        <v>148</v>
      </c>
      <c r="DT32" s="2" t="s">
        <v>132</v>
      </c>
      <c r="DU32" s="2" t="s">
        <v>143</v>
      </c>
      <c r="DV32" s="2" t="s">
        <v>132</v>
      </c>
      <c r="DW32" s="4"/>
      <c r="DX32" s="8"/>
      <c r="DY32" s="4"/>
      <c r="DZ32" s="8"/>
      <c r="EA32" s="7"/>
      <c r="EB32" s="7"/>
      <c r="EC32" s="2" t="s">
        <v>140</v>
      </c>
      <c r="ED32" s="2" t="s">
        <v>129</v>
      </c>
      <c r="EE32" s="2" t="s">
        <v>149</v>
      </c>
      <c r="EF32" s="2" t="s">
        <v>132</v>
      </c>
      <c r="EG32" s="2" t="s">
        <v>143</v>
      </c>
      <c r="EH32" s="2" t="s">
        <v>132</v>
      </c>
      <c r="EI32" s="4"/>
      <c r="EJ32" s="8"/>
      <c r="EK32" s="4"/>
      <c r="EL32" s="8"/>
      <c r="EM32" s="7"/>
      <c r="EN32" s="7"/>
      <c r="EO32" s="2" t="s">
        <v>270</v>
      </c>
      <c r="EP32" s="2" t="s">
        <v>129</v>
      </c>
      <c r="EQ32" s="2" t="s">
        <v>132</v>
      </c>
      <c r="ER32" s="2" t="s">
        <v>132</v>
      </c>
      <c r="ES32" s="2" t="s">
        <v>143</v>
      </c>
      <c r="ET32" s="2" t="s">
        <v>132</v>
      </c>
      <c r="EU32" s="4"/>
      <c r="EV32" s="8"/>
      <c r="EW32" s="4"/>
      <c r="EX32" s="8"/>
      <c r="EY32" s="7"/>
      <c r="EZ32" s="7"/>
      <c r="FA32" s="2" t="s">
        <v>151</v>
      </c>
      <c r="FB32" s="2" t="s">
        <v>129</v>
      </c>
      <c r="FC32" s="2" t="s">
        <v>132</v>
      </c>
      <c r="FD32" s="2" t="s">
        <v>132</v>
      </c>
      <c r="FE32" s="2" t="s">
        <v>143</v>
      </c>
      <c r="FF32" s="2" t="s">
        <v>132</v>
      </c>
      <c r="FG32" s="4"/>
      <c r="FH32" s="8"/>
      <c r="FI32" s="4"/>
      <c r="FJ32" s="8"/>
      <c r="FK32" s="7"/>
      <c r="FL32" s="7"/>
      <c r="FM32" s="2" t="s">
        <v>150</v>
      </c>
      <c r="FN32" s="2" t="s">
        <v>129</v>
      </c>
      <c r="FO32" s="2" t="s">
        <v>132</v>
      </c>
      <c r="FP32" s="2" t="s">
        <v>132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151</v>
      </c>
      <c r="FZ32" s="2" t="s">
        <v>129</v>
      </c>
      <c r="GA32" s="2" t="s">
        <v>132</v>
      </c>
      <c r="GB32" s="2" t="s">
        <v>132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151</v>
      </c>
      <c r="GL32" s="2" t="s">
        <v>129</v>
      </c>
      <c r="GM32" s="2" t="s">
        <v>132</v>
      </c>
      <c r="GN32" s="2" t="s">
        <v>132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151</v>
      </c>
      <c r="GX32" s="2" t="s">
        <v>129</v>
      </c>
      <c r="GY32" s="2" t="s">
        <v>132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152</v>
      </c>
      <c r="HJ32" s="2" t="s">
        <v>129</v>
      </c>
      <c r="HK32" s="2" t="s">
        <v>132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152</v>
      </c>
      <c r="HV32" s="2" t="s">
        <v>129</v>
      </c>
      <c r="HW32" s="2" t="s">
        <v>132</v>
      </c>
      <c r="HX32" s="2" t="s">
        <v>132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287</v>
      </c>
      <c r="IJ32" s="2" t="s">
        <v>132</v>
      </c>
      <c r="IK32" s="2" t="s">
        <v>143</v>
      </c>
      <c r="IL32" s="2" t="s">
        <v>132</v>
      </c>
      <c r="IM32" s="4"/>
      <c r="IN32" s="8"/>
      <c r="IO32" s="4"/>
      <c r="IP32" s="8"/>
      <c r="IQ32" s="7"/>
      <c r="IR32" s="7"/>
      <c r="IS32" s="2" t="s">
        <v>140</v>
      </c>
      <c r="IT32" s="2" t="s">
        <v>129</v>
      </c>
      <c r="IU32" s="2" t="s">
        <v>287</v>
      </c>
      <c r="IV32" s="2" t="s">
        <v>132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151</v>
      </c>
      <c r="JF32" s="2" t="s">
        <v>129</v>
      </c>
      <c r="JG32" s="2" t="s">
        <v>132</v>
      </c>
      <c r="JH32" s="2" t="s">
        <v>132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151</v>
      </c>
      <c r="JR32" s="2" t="s">
        <v>129</v>
      </c>
      <c r="JS32" s="2" t="s">
        <v>132</v>
      </c>
      <c r="JT32" s="2" t="s">
        <v>132</v>
      </c>
      <c r="JU32" s="2" t="s">
        <v>143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151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151</v>
      </c>
      <c r="LB32" s="2" t="s">
        <v>129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157</v>
      </c>
      <c r="LN32" s="2" t="s">
        <v>129</v>
      </c>
      <c r="LO32" s="2" t="s">
        <v>132</v>
      </c>
      <c r="LP32" s="2" t="s">
        <v>132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151</v>
      </c>
      <c r="LZ32" s="2" t="s">
        <v>129</v>
      </c>
      <c r="MA32" s="2" t="s">
        <v>132</v>
      </c>
      <c r="MB32" s="2" t="s">
        <v>132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151</v>
      </c>
      <c r="ML32" s="2" t="s">
        <v>129</v>
      </c>
      <c r="MM32" s="2" t="s">
        <v>132</v>
      </c>
      <c r="MN32" s="2" t="s">
        <v>132</v>
      </c>
      <c r="MO32" s="2" t="s">
        <v>143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157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151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157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151</v>
      </c>
      <c r="OT32" s="2" t="s">
        <v>129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151</v>
      </c>
      <c r="PF32" s="2" t="s">
        <v>129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151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151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151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132</v>
      </c>
      <c r="RG32" s="4"/>
      <c r="RH32" s="8"/>
      <c r="RI32" s="4"/>
      <c r="RJ32" s="8"/>
      <c r="RK32" s="7"/>
      <c r="RL32" s="7"/>
      <c r="RM32" s="2" t="s">
        <v>151</v>
      </c>
      <c r="RN32" s="2" t="s">
        <v>129</v>
      </c>
      <c r="RO32" s="2" t="s">
        <v>132</v>
      </c>
      <c r="RP32" s="2" t="s">
        <v>132</v>
      </c>
      <c r="RQ32" s="2" t="s">
        <v>143</v>
      </c>
      <c r="RR32" s="2" t="s">
        <v>132</v>
      </c>
    </row>
    <row r="33">
      <c r="A33" s="2" t="s">
        <v>668</v>
      </c>
      <c r="B33" s="2" t="s">
        <v>121</v>
      </c>
      <c r="C33" s="2" t="s">
        <v>122</v>
      </c>
      <c r="D33" s="2" t="s">
        <v>508</v>
      </c>
      <c r="E33" s="2" t="s">
        <v>509</v>
      </c>
      <c r="F33" s="2" t="s">
        <v>657</v>
      </c>
      <c r="G33" s="2" t="s">
        <v>657</v>
      </c>
      <c r="H33" s="2" t="s">
        <v>657</v>
      </c>
      <c r="I33" s="2" t="s">
        <v>669</v>
      </c>
      <c r="J33" s="2" t="s">
        <v>291</v>
      </c>
      <c r="K33" s="2" t="s">
        <v>670</v>
      </c>
      <c r="L33" s="3">
        <v>52</v>
      </c>
      <c r="M33" s="3">
        <v>54.6</v>
      </c>
      <c r="N33" s="3">
        <v>109.99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133</v>
      </c>
      <c r="V33" s="2" t="s">
        <v>134</v>
      </c>
      <c r="W33" s="2" t="s">
        <v>660</v>
      </c>
      <c r="X33" s="2" t="s">
        <v>135</v>
      </c>
      <c r="Y33" s="2" t="s">
        <v>283</v>
      </c>
      <c r="Z33" s="4">
        <v>40</v>
      </c>
      <c r="AA33" s="4">
        <f>=ROUNDDOWN(57.1428571428571,0)</f>
      </c>
      <c r="AB33" s="5">
        <v>0.7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4</v>
      </c>
      <c r="AQ33" s="8">
        <v>218.4</v>
      </c>
      <c r="AR33" s="4"/>
      <c r="AS33" s="8"/>
      <c r="AT33" s="7"/>
      <c r="AU33" s="7"/>
      <c r="AV33" s="4">
        <v>4</v>
      </c>
      <c r="AW33" s="8">
        <v>218.4</v>
      </c>
      <c r="AX33" s="4"/>
      <c r="AY33" s="8"/>
      <c r="AZ33" s="7"/>
      <c r="BA33" s="7"/>
      <c r="BB33" s="7">
        <v>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0.2305</v>
      </c>
      <c r="BJ33" s="4">
        <v>4</v>
      </c>
      <c r="BK33" s="8">
        <v>218.4</v>
      </c>
      <c r="BL33" s="2" t="s">
        <v>472</v>
      </c>
      <c r="BM33" s="7">
        <v>1</v>
      </c>
      <c r="BN33" s="7">
        <v>1</v>
      </c>
      <c r="BO33" s="4">
        <v>1</v>
      </c>
      <c r="BP33" s="8">
        <v>54.6</v>
      </c>
      <c r="BQ33" s="4"/>
      <c r="BR33" s="8"/>
      <c r="BS33" s="7"/>
      <c r="BT33" s="7"/>
      <c r="BU33" s="2" t="s">
        <v>140</v>
      </c>
      <c r="BV33" s="2" t="s">
        <v>129</v>
      </c>
      <c r="BW33" s="2" t="s">
        <v>145</v>
      </c>
      <c r="BX33" s="2" t="s">
        <v>671</v>
      </c>
      <c r="BY33" s="2" t="s">
        <v>143</v>
      </c>
      <c r="BZ33" s="2" t="s">
        <v>132</v>
      </c>
      <c r="CA33" s="4"/>
      <c r="CB33" s="8"/>
      <c r="CC33" s="4"/>
      <c r="CD33" s="8"/>
      <c r="CE33" s="7"/>
      <c r="CF33" s="7"/>
      <c r="CG33" s="2" t="s">
        <v>152</v>
      </c>
      <c r="CH33" s="2" t="s">
        <v>129</v>
      </c>
      <c r="CI33" s="2" t="s">
        <v>132</v>
      </c>
      <c r="CJ33" s="2" t="s">
        <v>132</v>
      </c>
      <c r="CK33" s="2" t="s">
        <v>143</v>
      </c>
      <c r="CL33" s="2" t="s">
        <v>132</v>
      </c>
      <c r="CM33" s="4">
        <v>3</v>
      </c>
      <c r="CN33" s="8">
        <v>163.8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287</v>
      </c>
      <c r="CV33" s="2" t="s">
        <v>672</v>
      </c>
      <c r="CW33" s="2" t="s">
        <v>143</v>
      </c>
      <c r="CX33" s="2" t="s">
        <v>132</v>
      </c>
      <c r="CY33" s="4"/>
      <c r="CZ33" s="8"/>
      <c r="DA33" s="4"/>
      <c r="DB33" s="8"/>
      <c r="DC33" s="7"/>
      <c r="DD33" s="7"/>
      <c r="DE33" s="2" t="s">
        <v>140</v>
      </c>
      <c r="DF33" s="2" t="s">
        <v>129</v>
      </c>
      <c r="DG33" s="2" t="s">
        <v>662</v>
      </c>
      <c r="DH33" s="2" t="s">
        <v>132</v>
      </c>
      <c r="DI33" s="2" t="s">
        <v>143</v>
      </c>
      <c r="DJ33" s="2" t="s">
        <v>132</v>
      </c>
      <c r="DK33" s="4"/>
      <c r="DL33" s="8"/>
      <c r="DM33" s="4"/>
      <c r="DN33" s="8"/>
      <c r="DO33" s="7"/>
      <c r="DP33" s="7"/>
      <c r="DQ33" s="2" t="s">
        <v>140</v>
      </c>
      <c r="DR33" s="2" t="s">
        <v>129</v>
      </c>
      <c r="DS33" s="2" t="s">
        <v>148</v>
      </c>
      <c r="DT33" s="2" t="s">
        <v>132</v>
      </c>
      <c r="DU33" s="2" t="s">
        <v>143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129</v>
      </c>
      <c r="EE33" s="2" t="s">
        <v>149</v>
      </c>
      <c r="EF33" s="2" t="s">
        <v>132</v>
      </c>
      <c r="EG33" s="2" t="s">
        <v>143</v>
      </c>
      <c r="EH33" s="2" t="s">
        <v>132</v>
      </c>
      <c r="EI33" s="4"/>
      <c r="EJ33" s="8"/>
      <c r="EK33" s="4"/>
      <c r="EL33" s="8"/>
      <c r="EM33" s="7"/>
      <c r="EN33" s="7"/>
      <c r="EO33" s="2" t="s">
        <v>151</v>
      </c>
      <c r="EP33" s="2" t="s">
        <v>129</v>
      </c>
      <c r="EQ33" s="2" t="s">
        <v>132</v>
      </c>
      <c r="ER33" s="2" t="s">
        <v>132</v>
      </c>
      <c r="ES33" s="2" t="s">
        <v>143</v>
      </c>
      <c r="ET33" s="2" t="s">
        <v>132</v>
      </c>
      <c r="EU33" s="4"/>
      <c r="EV33" s="8"/>
      <c r="EW33" s="4"/>
      <c r="EX33" s="8"/>
      <c r="EY33" s="7"/>
      <c r="EZ33" s="7"/>
      <c r="FA33" s="2" t="s">
        <v>151</v>
      </c>
      <c r="FB33" s="2" t="s">
        <v>129</v>
      </c>
      <c r="FC33" s="2" t="s">
        <v>132</v>
      </c>
      <c r="FD33" s="2" t="s">
        <v>132</v>
      </c>
      <c r="FE33" s="2" t="s">
        <v>143</v>
      </c>
      <c r="FF33" s="2" t="s">
        <v>132</v>
      </c>
      <c r="FG33" s="4"/>
      <c r="FH33" s="8"/>
      <c r="FI33" s="4"/>
      <c r="FJ33" s="8"/>
      <c r="FK33" s="7"/>
      <c r="FL33" s="7"/>
      <c r="FM33" s="2" t="s">
        <v>150</v>
      </c>
      <c r="FN33" s="2" t="s">
        <v>129</v>
      </c>
      <c r="FO33" s="2" t="s">
        <v>132</v>
      </c>
      <c r="FP33" s="2" t="s">
        <v>132</v>
      </c>
      <c r="FQ33" s="2" t="s">
        <v>143</v>
      </c>
      <c r="FR33" s="2" t="s">
        <v>132</v>
      </c>
      <c r="FS33" s="4"/>
      <c r="FT33" s="8"/>
      <c r="FU33" s="4"/>
      <c r="FV33" s="8"/>
      <c r="FW33" s="7"/>
      <c r="FX33" s="7"/>
      <c r="FY33" s="2" t="s">
        <v>151</v>
      </c>
      <c r="FZ33" s="2" t="s">
        <v>129</v>
      </c>
      <c r="GA33" s="2" t="s">
        <v>132</v>
      </c>
      <c r="GB33" s="2" t="s">
        <v>132</v>
      </c>
      <c r="GC33" s="2" t="s">
        <v>143</v>
      </c>
      <c r="GD33" s="2" t="s">
        <v>132</v>
      </c>
      <c r="GE33" s="4"/>
      <c r="GF33" s="8"/>
      <c r="GG33" s="4"/>
      <c r="GH33" s="8"/>
      <c r="GI33" s="7"/>
      <c r="GJ33" s="7"/>
      <c r="GK33" s="2" t="s">
        <v>151</v>
      </c>
      <c r="GL33" s="2" t="s">
        <v>129</v>
      </c>
      <c r="GM33" s="2" t="s">
        <v>132</v>
      </c>
      <c r="GN33" s="2" t="s">
        <v>132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151</v>
      </c>
      <c r="GX33" s="2" t="s">
        <v>129</v>
      </c>
      <c r="GY33" s="2" t="s">
        <v>132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152</v>
      </c>
      <c r="HJ33" s="2" t="s">
        <v>129</v>
      </c>
      <c r="HK33" s="2" t="s">
        <v>132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152</v>
      </c>
      <c r="HV33" s="2" t="s">
        <v>129</v>
      </c>
      <c r="HW33" s="2" t="s">
        <v>132</v>
      </c>
      <c r="HX33" s="2" t="s">
        <v>132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287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287</v>
      </c>
      <c r="IV33" s="2" t="s">
        <v>132</v>
      </c>
      <c r="IW33" s="2" t="s">
        <v>143</v>
      </c>
      <c r="IX33" s="2" t="s">
        <v>132</v>
      </c>
      <c r="IY33" s="4"/>
      <c r="IZ33" s="8"/>
      <c r="JA33" s="4"/>
      <c r="JB33" s="8"/>
      <c r="JC33" s="7"/>
      <c r="JD33" s="7"/>
      <c r="JE33" s="2" t="s">
        <v>151</v>
      </c>
      <c r="JF33" s="2" t="s">
        <v>129</v>
      </c>
      <c r="JG33" s="2" t="s">
        <v>132</v>
      </c>
      <c r="JH33" s="2" t="s">
        <v>132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151</v>
      </c>
      <c r="JR33" s="2" t="s">
        <v>129</v>
      </c>
      <c r="JS33" s="2" t="s">
        <v>132</v>
      </c>
      <c r="JT33" s="2" t="s">
        <v>132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151</v>
      </c>
      <c r="KP33" s="2" t="s">
        <v>129</v>
      </c>
      <c r="KQ33" s="2" t="s">
        <v>132</v>
      </c>
      <c r="KR33" s="2" t="s">
        <v>132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151</v>
      </c>
      <c r="LB33" s="2" t="s">
        <v>129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157</v>
      </c>
      <c r="LN33" s="2" t="s">
        <v>129</v>
      </c>
      <c r="LO33" s="2" t="s">
        <v>132</v>
      </c>
      <c r="LP33" s="2" t="s">
        <v>132</v>
      </c>
      <c r="LQ33" s="2" t="s">
        <v>143</v>
      </c>
      <c r="LR33" s="2" t="s">
        <v>132</v>
      </c>
      <c r="LS33" s="4"/>
      <c r="LT33" s="8"/>
      <c r="LU33" s="4"/>
      <c r="LV33" s="8"/>
      <c r="LW33" s="7"/>
      <c r="LX33" s="7"/>
      <c r="LY33" s="2" t="s">
        <v>151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2" t="s">
        <v>132</v>
      </c>
      <c r="ME33" s="4"/>
      <c r="MF33" s="8"/>
      <c r="MG33" s="4"/>
      <c r="MH33" s="8"/>
      <c r="MI33" s="7"/>
      <c r="MJ33" s="7"/>
      <c r="MK33" s="2" t="s">
        <v>151</v>
      </c>
      <c r="ML33" s="2" t="s">
        <v>129</v>
      </c>
      <c r="MM33" s="2" t="s">
        <v>132</v>
      </c>
      <c r="MN33" s="2" t="s">
        <v>132</v>
      </c>
      <c r="MO33" s="2" t="s">
        <v>143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157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151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157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151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151</v>
      </c>
      <c r="PF33" s="2" t="s">
        <v>129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151</v>
      </c>
      <c r="PR33" s="2" t="s">
        <v>129</v>
      </c>
      <c r="PS33" s="2" t="s">
        <v>132</v>
      </c>
      <c r="PT33" s="2" t="s">
        <v>132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151</v>
      </c>
      <c r="QD33" s="2" t="s">
        <v>129</v>
      </c>
      <c r="QE33" s="2" t="s">
        <v>132</v>
      </c>
      <c r="QF33" s="2" t="s">
        <v>132</v>
      </c>
      <c r="QG33" s="2" t="s">
        <v>143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151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132</v>
      </c>
      <c r="RG33" s="4"/>
      <c r="RH33" s="8"/>
      <c r="RI33" s="4"/>
      <c r="RJ33" s="8"/>
      <c r="RK33" s="7"/>
      <c r="RL33" s="7"/>
      <c r="RM33" s="2" t="s">
        <v>151</v>
      </c>
      <c r="RN33" s="2" t="s">
        <v>129</v>
      </c>
      <c r="RO33" s="2" t="s">
        <v>132</v>
      </c>
      <c r="RP33" s="2" t="s">
        <v>132</v>
      </c>
      <c r="RQ33" s="2" t="s">
        <v>143</v>
      </c>
      <c r="RR33" s="2" t="s">
        <v>132</v>
      </c>
    </row>
    <row r="34">
      <c r="A34" s="2" t="s">
        <v>673</v>
      </c>
      <c r="B34" s="2" t="s">
        <v>121</v>
      </c>
      <c r="C34" s="2" t="s">
        <v>122</v>
      </c>
      <c r="D34" s="2" t="s">
        <v>508</v>
      </c>
      <c r="E34" s="2" t="s">
        <v>509</v>
      </c>
      <c r="F34" s="2" t="s">
        <v>674</v>
      </c>
      <c r="G34" s="2" t="s">
        <v>674</v>
      </c>
      <c r="H34" s="2" t="s">
        <v>674</v>
      </c>
      <c r="I34" s="2" t="s">
        <v>675</v>
      </c>
      <c r="J34" s="2" t="s">
        <v>291</v>
      </c>
      <c r="K34" s="2" t="s">
        <v>439</v>
      </c>
      <c r="L34" s="3">
        <v>37.75</v>
      </c>
      <c r="M34" s="3">
        <v>39.64</v>
      </c>
      <c r="N34" s="3">
        <v>84.99</v>
      </c>
      <c r="O34" s="2" t="s">
        <v>129</v>
      </c>
      <c r="P34" s="2" t="s">
        <v>258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133</v>
      </c>
      <c r="V34" s="2" t="s">
        <v>134</v>
      </c>
      <c r="W34" s="2" t="s">
        <v>470</v>
      </c>
      <c r="X34" s="2" t="s">
        <v>132</v>
      </c>
      <c r="Y34" s="2" t="s">
        <v>676</v>
      </c>
      <c r="Z34" s="4">
        <v>130</v>
      </c>
      <c r="AA34" s="4">
        <f>=ROUNDDOWN(46.4285714285714,0)</f>
      </c>
      <c r="AB34" s="5">
        <v>2.8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18</v>
      </c>
      <c r="AQ34" s="8">
        <v>849.45</v>
      </c>
      <c r="AR34" s="4"/>
      <c r="AS34" s="8"/>
      <c r="AT34" s="7"/>
      <c r="AU34" s="7"/>
      <c r="AV34" s="4">
        <v>18</v>
      </c>
      <c r="AW34" s="8">
        <v>849.45</v>
      </c>
      <c r="AX34" s="4"/>
      <c r="AY34" s="8"/>
      <c r="AZ34" s="7"/>
      <c r="BA34" s="7"/>
      <c r="BB34" s="7">
        <v>1</v>
      </c>
      <c r="BC34" s="4">
        <v>18</v>
      </c>
      <c r="BD34" s="8">
        <v>849.45</v>
      </c>
      <c r="BE34" s="4"/>
      <c r="BF34" s="8"/>
      <c r="BG34" s="7"/>
      <c r="BH34" s="7"/>
      <c r="BI34" s="7">
        <v>1</v>
      </c>
      <c r="BJ34" s="4">
        <v>18</v>
      </c>
      <c r="BK34" s="8">
        <v>849.45</v>
      </c>
      <c r="BL34" s="2" t="s">
        <v>635</v>
      </c>
      <c r="BM34" s="7">
        <v>1</v>
      </c>
      <c r="BN34" s="7">
        <v>1</v>
      </c>
      <c r="BO34" s="4">
        <v>3</v>
      </c>
      <c r="BP34" s="8">
        <v>114.76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677</v>
      </c>
      <c r="BX34" s="2" t="s">
        <v>678</v>
      </c>
      <c r="BY34" s="2" t="s">
        <v>143</v>
      </c>
      <c r="BZ34" s="2" t="s">
        <v>132</v>
      </c>
      <c r="CA34" s="4"/>
      <c r="CB34" s="8"/>
      <c r="CC34" s="4"/>
      <c r="CD34" s="8"/>
      <c r="CE34" s="7"/>
      <c r="CF34" s="7"/>
      <c r="CG34" s="2" t="s">
        <v>152</v>
      </c>
      <c r="CH34" s="2" t="s">
        <v>129</v>
      </c>
      <c r="CI34" s="2" t="s">
        <v>132</v>
      </c>
      <c r="CJ34" s="2" t="s">
        <v>132</v>
      </c>
      <c r="CK34" s="2" t="s">
        <v>143</v>
      </c>
      <c r="CL34" s="2" t="s">
        <v>132</v>
      </c>
      <c r="CM34" s="4">
        <v>5</v>
      </c>
      <c r="CN34" s="8">
        <v>288.07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676</v>
      </c>
      <c r="CV34" s="2" t="s">
        <v>679</v>
      </c>
      <c r="CW34" s="2" t="s">
        <v>143</v>
      </c>
      <c r="CX34" s="2" t="s">
        <v>132</v>
      </c>
      <c r="CY34" s="4">
        <v>4</v>
      </c>
      <c r="CZ34" s="8">
        <v>183.6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680</v>
      </c>
      <c r="DH34" s="2" t="s">
        <v>681</v>
      </c>
      <c r="DI34" s="2" t="s">
        <v>143</v>
      </c>
      <c r="DJ34" s="2" t="s">
        <v>132</v>
      </c>
      <c r="DK34" s="4">
        <v>2</v>
      </c>
      <c r="DL34" s="8">
        <v>93.46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266</v>
      </c>
      <c r="DT34" s="2" t="s">
        <v>682</v>
      </c>
      <c r="DU34" s="2" t="s">
        <v>143</v>
      </c>
      <c r="DV34" s="2" t="s">
        <v>132</v>
      </c>
      <c r="DW34" s="4">
        <v>3</v>
      </c>
      <c r="DX34" s="8">
        <v>118.02</v>
      </c>
      <c r="DY34" s="4"/>
      <c r="DZ34" s="8"/>
      <c r="EA34" s="7"/>
      <c r="EB34" s="7"/>
      <c r="EC34" s="2" t="s">
        <v>140</v>
      </c>
      <c r="ED34" s="2" t="s">
        <v>129</v>
      </c>
      <c r="EE34" s="2" t="s">
        <v>683</v>
      </c>
      <c r="EF34" s="2" t="s">
        <v>684</v>
      </c>
      <c r="EG34" s="2" t="s">
        <v>143</v>
      </c>
      <c r="EH34" s="2" t="s">
        <v>132</v>
      </c>
      <c r="EI34" s="4"/>
      <c r="EJ34" s="8"/>
      <c r="EK34" s="4"/>
      <c r="EL34" s="8"/>
      <c r="EM34" s="7"/>
      <c r="EN34" s="7"/>
      <c r="EO34" s="2" t="s">
        <v>140</v>
      </c>
      <c r="EP34" s="2" t="s">
        <v>129</v>
      </c>
      <c r="EQ34" s="2" t="s">
        <v>574</v>
      </c>
      <c r="ER34" s="2" t="s">
        <v>575</v>
      </c>
      <c r="ES34" s="2" t="s">
        <v>143</v>
      </c>
      <c r="ET34" s="2" t="s">
        <v>132</v>
      </c>
      <c r="EU34" s="4"/>
      <c r="EV34" s="8"/>
      <c r="EW34" s="4"/>
      <c r="EX34" s="8"/>
      <c r="EY34" s="7"/>
      <c r="EZ34" s="7"/>
      <c r="FA34" s="2" t="s">
        <v>151</v>
      </c>
      <c r="FB34" s="2" t="s">
        <v>129</v>
      </c>
      <c r="FC34" s="2" t="s">
        <v>132</v>
      </c>
      <c r="FD34" s="2" t="s">
        <v>132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685</v>
      </c>
      <c r="FP34" s="2" t="s">
        <v>686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687</v>
      </c>
      <c r="GB34" s="2" t="s">
        <v>132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140</v>
      </c>
      <c r="GL34" s="2" t="s">
        <v>129</v>
      </c>
      <c r="GM34" s="2" t="s">
        <v>273</v>
      </c>
      <c r="GN34" s="2" t="s">
        <v>449</v>
      </c>
      <c r="GO34" s="2" t="s">
        <v>143</v>
      </c>
      <c r="GP34" s="2" t="s">
        <v>132</v>
      </c>
      <c r="GQ34" s="4"/>
      <c r="GR34" s="8"/>
      <c r="GS34" s="4"/>
      <c r="GT34" s="8"/>
      <c r="GU34" s="7"/>
      <c r="GV34" s="7"/>
      <c r="GW34" s="2" t="s">
        <v>155</v>
      </c>
      <c r="GX34" s="2" t="s">
        <v>129</v>
      </c>
      <c r="GY34" s="2" t="s">
        <v>132</v>
      </c>
      <c r="GZ34" s="2" t="s">
        <v>132</v>
      </c>
      <c r="HA34" s="2" t="s">
        <v>143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129</v>
      </c>
      <c r="HK34" s="2" t="s">
        <v>450</v>
      </c>
      <c r="HL34" s="2" t="s">
        <v>132</v>
      </c>
      <c r="HM34" s="2" t="s">
        <v>143</v>
      </c>
      <c r="HN34" s="2" t="s">
        <v>132</v>
      </c>
      <c r="HO34" s="4">
        <v>1</v>
      </c>
      <c r="HP34" s="8">
        <v>51.54</v>
      </c>
      <c r="HQ34" s="4"/>
      <c r="HR34" s="8"/>
      <c r="HS34" s="7"/>
      <c r="HT34" s="7"/>
      <c r="HU34" s="2" t="s">
        <v>140</v>
      </c>
      <c r="HV34" s="2" t="s">
        <v>129</v>
      </c>
      <c r="HW34" s="2" t="s">
        <v>688</v>
      </c>
      <c r="HX34" s="2" t="s">
        <v>689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129</v>
      </c>
      <c r="II34" s="2" t="s">
        <v>194</v>
      </c>
      <c r="IJ34" s="2" t="s">
        <v>132</v>
      </c>
      <c r="IK34" s="2" t="s">
        <v>143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129</v>
      </c>
      <c r="IU34" s="2" t="s">
        <v>690</v>
      </c>
      <c r="IV34" s="2" t="s">
        <v>132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150</v>
      </c>
      <c r="JF34" s="2" t="s">
        <v>129</v>
      </c>
      <c r="JG34" s="2" t="s">
        <v>132</v>
      </c>
      <c r="JH34" s="2" t="s">
        <v>132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132</v>
      </c>
      <c r="JR34" s="2" t="s">
        <v>132</v>
      </c>
      <c r="JS34" s="2" t="s">
        <v>132</v>
      </c>
      <c r="JT34" s="2" t="s">
        <v>132</v>
      </c>
      <c r="JU34" s="2" t="s">
        <v>132</v>
      </c>
      <c r="JV34" s="2" t="s">
        <v>132</v>
      </c>
      <c r="JW34" s="4"/>
      <c r="JX34" s="8"/>
      <c r="JY34" s="4"/>
      <c r="JZ34" s="8"/>
      <c r="KA34" s="7"/>
      <c r="KB34" s="7"/>
      <c r="KC34" s="2" t="s">
        <v>155</v>
      </c>
      <c r="KD34" s="2" t="s">
        <v>129</v>
      </c>
      <c r="KE34" s="2" t="s">
        <v>132</v>
      </c>
      <c r="KF34" s="2" t="s">
        <v>132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151</v>
      </c>
      <c r="KP34" s="2" t="s">
        <v>129</v>
      </c>
      <c r="KQ34" s="2" t="s">
        <v>132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151</v>
      </c>
      <c r="LB34" s="2" t="s">
        <v>129</v>
      </c>
      <c r="LC34" s="2" t="s">
        <v>132</v>
      </c>
      <c r="LD34" s="2" t="s">
        <v>132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157</v>
      </c>
      <c r="LN34" s="2" t="s">
        <v>129</v>
      </c>
      <c r="LO34" s="2" t="s">
        <v>132</v>
      </c>
      <c r="LP34" s="2" t="s">
        <v>132</v>
      </c>
      <c r="LQ34" s="2" t="s">
        <v>143</v>
      </c>
      <c r="LR34" s="2" t="s">
        <v>132</v>
      </c>
      <c r="LS34" s="4"/>
      <c r="LT34" s="8"/>
      <c r="LU34" s="4"/>
      <c r="LV34" s="8"/>
      <c r="LW34" s="7"/>
      <c r="LX34" s="7"/>
      <c r="LY34" s="2" t="s">
        <v>151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2" t="s">
        <v>132</v>
      </c>
      <c r="ME34" s="4"/>
      <c r="MF34" s="8"/>
      <c r="MG34" s="4"/>
      <c r="MH34" s="8"/>
      <c r="MI34" s="7"/>
      <c r="MJ34" s="7"/>
      <c r="MK34" s="2" t="s">
        <v>151</v>
      </c>
      <c r="ML34" s="2" t="s">
        <v>129</v>
      </c>
      <c r="MM34" s="2" t="s">
        <v>132</v>
      </c>
      <c r="MN34" s="2" t="s">
        <v>132</v>
      </c>
      <c r="MO34" s="2" t="s">
        <v>143</v>
      </c>
      <c r="MP34" s="2" t="s">
        <v>132</v>
      </c>
      <c r="MQ34" s="4"/>
      <c r="MR34" s="8"/>
      <c r="MS34" s="4"/>
      <c r="MT34" s="8"/>
      <c r="MU34" s="7"/>
      <c r="MV34" s="7"/>
      <c r="MW34" s="2" t="s">
        <v>157</v>
      </c>
      <c r="MX34" s="2" t="s">
        <v>129</v>
      </c>
      <c r="MY34" s="2" t="s">
        <v>132</v>
      </c>
      <c r="MZ34" s="2" t="s">
        <v>132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151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151</v>
      </c>
      <c r="NV34" s="2" t="s">
        <v>181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157</v>
      </c>
      <c r="OH34" s="2" t="s">
        <v>129</v>
      </c>
      <c r="OI34" s="2" t="s">
        <v>132</v>
      </c>
      <c r="OJ34" s="2" t="s">
        <v>132</v>
      </c>
      <c r="OK34" s="2" t="s">
        <v>143</v>
      </c>
      <c r="OL34" s="2" t="s">
        <v>132</v>
      </c>
      <c r="OM34" s="4"/>
      <c r="ON34" s="8"/>
      <c r="OO34" s="4"/>
      <c r="OP34" s="8"/>
      <c r="OQ34" s="7"/>
      <c r="OR34" s="7"/>
      <c r="OS34" s="2" t="s">
        <v>151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150</v>
      </c>
      <c r="PR34" s="2" t="s">
        <v>129</v>
      </c>
      <c r="PS34" s="2" t="s">
        <v>132</v>
      </c>
      <c r="PT34" s="2" t="s">
        <v>132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151</v>
      </c>
      <c r="QP34" s="2" t="s">
        <v>181</v>
      </c>
      <c r="QQ34" s="2" t="s">
        <v>132</v>
      </c>
      <c r="QR34" s="2" t="s">
        <v>132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151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132</v>
      </c>
      <c r="RG34" s="4"/>
      <c r="RH34" s="8"/>
      <c r="RI34" s="4"/>
      <c r="RJ34" s="8"/>
      <c r="RK34" s="7"/>
      <c r="RL34" s="7"/>
      <c r="RM34" s="2" t="s">
        <v>140</v>
      </c>
      <c r="RN34" s="2" t="s">
        <v>181</v>
      </c>
      <c r="RO34" s="2" t="s">
        <v>573</v>
      </c>
      <c r="RP34" s="2" t="s">
        <v>463</v>
      </c>
      <c r="RQ34" s="2" t="s">
        <v>143</v>
      </c>
      <c r="RR34" s="2" t="s">
        <v>132</v>
      </c>
    </row>
    <row r="35">
      <c r="A35" s="2" t="s">
        <v>691</v>
      </c>
      <c r="B35" s="2" t="s">
        <v>121</v>
      </c>
      <c r="C35" s="2" t="s">
        <v>122</v>
      </c>
      <c r="D35" s="2" t="s">
        <v>508</v>
      </c>
      <c r="E35" s="2" t="s">
        <v>509</v>
      </c>
      <c r="F35" s="2" t="s">
        <v>692</v>
      </c>
      <c r="G35" s="2" t="s">
        <v>692</v>
      </c>
      <c r="H35" s="2" t="s">
        <v>692</v>
      </c>
      <c r="I35" s="2" t="s">
        <v>693</v>
      </c>
      <c r="J35" s="2" t="s">
        <v>291</v>
      </c>
      <c r="K35" s="2" t="s">
        <v>659</v>
      </c>
      <c r="L35" s="3">
        <v>53</v>
      </c>
      <c r="M35" s="3">
        <v>55.65</v>
      </c>
      <c r="N35" s="3">
        <v>109.99</v>
      </c>
      <c r="O35" s="2" t="s">
        <v>129</v>
      </c>
      <c r="P35" s="2" t="s">
        <v>130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133</v>
      </c>
      <c r="V35" s="2" t="s">
        <v>134</v>
      </c>
      <c r="W35" s="2" t="s">
        <v>135</v>
      </c>
      <c r="X35" s="2" t="s">
        <v>660</v>
      </c>
      <c r="Y35" s="2" t="s">
        <v>283</v>
      </c>
      <c r="Z35" s="4">
        <v>42</v>
      </c>
      <c r="AA35" s="4">
        <f>=ROUNDDOWN(42,0)</f>
      </c>
      <c r="AB35" s="5">
        <v>1</v>
      </c>
      <c r="AC35" s="2" t="s">
        <v>694</v>
      </c>
      <c r="AD35" s="4">
        <v>30</v>
      </c>
      <c r="AE35" s="4">
        <v>30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5</v>
      </c>
      <c r="AQ35" s="8">
        <v>278.25</v>
      </c>
      <c r="AR35" s="4"/>
      <c r="AS35" s="8"/>
      <c r="AT35" s="7"/>
      <c r="AU35" s="7"/>
      <c r="AV35" s="4">
        <v>5</v>
      </c>
      <c r="AW35" s="8">
        <v>278.25</v>
      </c>
      <c r="AX35" s="4"/>
      <c r="AY35" s="8"/>
      <c r="AZ35" s="7"/>
      <c r="BA35" s="7"/>
      <c r="BB35" s="7">
        <v>1</v>
      </c>
      <c r="BC35" s="4">
        <v>11</v>
      </c>
      <c r="BD35" s="8">
        <v>649.25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0.4286</v>
      </c>
      <c r="BJ35" s="4">
        <v>5</v>
      </c>
      <c r="BK35" s="8">
        <v>278.25</v>
      </c>
      <c r="BL35" s="2" t="s">
        <v>472</v>
      </c>
      <c r="BM35" s="7">
        <v>1</v>
      </c>
      <c r="BN35" s="7">
        <v>1</v>
      </c>
      <c r="BO35" s="4">
        <v>3</v>
      </c>
      <c r="BP35" s="8">
        <v>166.95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145</v>
      </c>
      <c r="BX35" s="2" t="s">
        <v>695</v>
      </c>
      <c r="BY35" s="2" t="s">
        <v>143</v>
      </c>
      <c r="BZ35" s="2" t="s">
        <v>132</v>
      </c>
      <c r="CA35" s="4"/>
      <c r="CB35" s="8"/>
      <c r="CC35" s="4"/>
      <c r="CD35" s="8"/>
      <c r="CE35" s="7"/>
      <c r="CF35" s="7"/>
      <c r="CG35" s="2" t="s">
        <v>152</v>
      </c>
      <c r="CH35" s="2" t="s">
        <v>129</v>
      </c>
      <c r="CI35" s="2" t="s">
        <v>132</v>
      </c>
      <c r="CJ35" s="2" t="s">
        <v>132</v>
      </c>
      <c r="CK35" s="2" t="s">
        <v>143</v>
      </c>
      <c r="CL35" s="2" t="s">
        <v>132</v>
      </c>
      <c r="CM35" s="4">
        <v>2</v>
      </c>
      <c r="CN35" s="8">
        <v>111.3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287</v>
      </c>
      <c r="CV35" s="2" t="s">
        <v>149</v>
      </c>
      <c r="CW35" s="2" t="s">
        <v>143</v>
      </c>
      <c r="CX35" s="2" t="s">
        <v>132</v>
      </c>
      <c r="CY35" s="4"/>
      <c r="CZ35" s="8"/>
      <c r="DA35" s="4"/>
      <c r="DB35" s="8"/>
      <c r="DC35" s="7"/>
      <c r="DD35" s="7"/>
      <c r="DE35" s="2" t="s">
        <v>140</v>
      </c>
      <c r="DF35" s="2" t="s">
        <v>129</v>
      </c>
      <c r="DG35" s="2" t="s">
        <v>662</v>
      </c>
      <c r="DH35" s="2" t="s">
        <v>132</v>
      </c>
      <c r="DI35" s="2" t="s">
        <v>143</v>
      </c>
      <c r="DJ35" s="2" t="s">
        <v>132</v>
      </c>
      <c r="DK35" s="4"/>
      <c r="DL35" s="8"/>
      <c r="DM35" s="4"/>
      <c r="DN35" s="8"/>
      <c r="DO35" s="7"/>
      <c r="DP35" s="7"/>
      <c r="DQ35" s="2" t="s">
        <v>140</v>
      </c>
      <c r="DR35" s="2" t="s">
        <v>129</v>
      </c>
      <c r="DS35" s="2" t="s">
        <v>148</v>
      </c>
      <c r="DT35" s="2" t="s">
        <v>132</v>
      </c>
      <c r="DU35" s="2" t="s">
        <v>143</v>
      </c>
      <c r="DV35" s="2" t="s">
        <v>132</v>
      </c>
      <c r="DW35" s="4"/>
      <c r="DX35" s="8"/>
      <c r="DY35" s="4"/>
      <c r="DZ35" s="8"/>
      <c r="EA35" s="7"/>
      <c r="EB35" s="7"/>
      <c r="EC35" s="2" t="s">
        <v>140</v>
      </c>
      <c r="ED35" s="2" t="s">
        <v>129</v>
      </c>
      <c r="EE35" s="2" t="s">
        <v>149</v>
      </c>
      <c r="EF35" s="2" t="s">
        <v>132</v>
      </c>
      <c r="EG35" s="2" t="s">
        <v>143</v>
      </c>
      <c r="EH35" s="2" t="s">
        <v>132</v>
      </c>
      <c r="EI35" s="4"/>
      <c r="EJ35" s="8"/>
      <c r="EK35" s="4"/>
      <c r="EL35" s="8"/>
      <c r="EM35" s="7"/>
      <c r="EN35" s="7"/>
      <c r="EO35" s="2" t="s">
        <v>270</v>
      </c>
      <c r="EP35" s="2" t="s">
        <v>129</v>
      </c>
      <c r="EQ35" s="2" t="s">
        <v>132</v>
      </c>
      <c r="ER35" s="2" t="s">
        <v>132</v>
      </c>
      <c r="ES35" s="2" t="s">
        <v>143</v>
      </c>
      <c r="ET35" s="2" t="s">
        <v>132</v>
      </c>
      <c r="EU35" s="4"/>
      <c r="EV35" s="8"/>
      <c r="EW35" s="4"/>
      <c r="EX35" s="8"/>
      <c r="EY35" s="7"/>
      <c r="EZ35" s="7"/>
      <c r="FA35" s="2" t="s">
        <v>151</v>
      </c>
      <c r="FB35" s="2" t="s">
        <v>129</v>
      </c>
      <c r="FC35" s="2" t="s">
        <v>132</v>
      </c>
      <c r="FD35" s="2" t="s">
        <v>132</v>
      </c>
      <c r="FE35" s="2" t="s">
        <v>143</v>
      </c>
      <c r="FF35" s="2" t="s">
        <v>132</v>
      </c>
      <c r="FG35" s="4"/>
      <c r="FH35" s="8"/>
      <c r="FI35" s="4"/>
      <c r="FJ35" s="8"/>
      <c r="FK35" s="7"/>
      <c r="FL35" s="7"/>
      <c r="FM35" s="2" t="s">
        <v>152</v>
      </c>
      <c r="FN35" s="2" t="s">
        <v>129</v>
      </c>
      <c r="FO35" s="2" t="s">
        <v>132</v>
      </c>
      <c r="FP35" s="2" t="s">
        <v>132</v>
      </c>
      <c r="FQ35" s="2" t="s">
        <v>143</v>
      </c>
      <c r="FR35" s="2" t="s">
        <v>132</v>
      </c>
      <c r="FS35" s="4"/>
      <c r="FT35" s="8"/>
      <c r="FU35" s="4"/>
      <c r="FV35" s="8"/>
      <c r="FW35" s="7"/>
      <c r="FX35" s="7"/>
      <c r="FY35" s="2" t="s">
        <v>151</v>
      </c>
      <c r="FZ35" s="2" t="s">
        <v>129</v>
      </c>
      <c r="GA35" s="2" t="s">
        <v>132</v>
      </c>
      <c r="GB35" s="2" t="s">
        <v>132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151</v>
      </c>
      <c r="GL35" s="2" t="s">
        <v>129</v>
      </c>
      <c r="GM35" s="2" t="s">
        <v>132</v>
      </c>
      <c r="GN35" s="2" t="s">
        <v>132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151</v>
      </c>
      <c r="GX35" s="2" t="s">
        <v>129</v>
      </c>
      <c r="GY35" s="2" t="s">
        <v>132</v>
      </c>
      <c r="GZ35" s="2" t="s">
        <v>132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152</v>
      </c>
      <c r="HJ35" s="2" t="s">
        <v>129</v>
      </c>
      <c r="HK35" s="2" t="s">
        <v>132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152</v>
      </c>
      <c r="HV35" s="2" t="s">
        <v>129</v>
      </c>
      <c r="HW35" s="2" t="s">
        <v>132</v>
      </c>
      <c r="HX35" s="2" t="s">
        <v>132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287</v>
      </c>
      <c r="IJ35" s="2" t="s">
        <v>132</v>
      </c>
      <c r="IK35" s="2" t="s">
        <v>143</v>
      </c>
      <c r="IL35" s="2" t="s">
        <v>132</v>
      </c>
      <c r="IM35" s="4"/>
      <c r="IN35" s="8"/>
      <c r="IO35" s="4"/>
      <c r="IP35" s="8"/>
      <c r="IQ35" s="7"/>
      <c r="IR35" s="7"/>
      <c r="IS35" s="2" t="s">
        <v>140</v>
      </c>
      <c r="IT35" s="2" t="s">
        <v>129</v>
      </c>
      <c r="IU35" s="2" t="s">
        <v>287</v>
      </c>
      <c r="IV35" s="2" t="s">
        <v>132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151</v>
      </c>
      <c r="JF35" s="2" t="s">
        <v>129</v>
      </c>
      <c r="JG35" s="2" t="s">
        <v>132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151</v>
      </c>
      <c r="JR35" s="2" t="s">
        <v>129</v>
      </c>
      <c r="JS35" s="2" t="s">
        <v>132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151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151</v>
      </c>
      <c r="LB35" s="2" t="s">
        <v>129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157</v>
      </c>
      <c r="LN35" s="2" t="s">
        <v>129</v>
      </c>
      <c r="LO35" s="2" t="s">
        <v>132</v>
      </c>
      <c r="LP35" s="2" t="s">
        <v>132</v>
      </c>
      <c r="LQ35" s="2" t="s">
        <v>143</v>
      </c>
      <c r="LR35" s="2" t="s">
        <v>132</v>
      </c>
      <c r="LS35" s="4"/>
      <c r="LT35" s="8"/>
      <c r="LU35" s="4"/>
      <c r="LV35" s="8"/>
      <c r="LW35" s="7"/>
      <c r="LX35" s="7"/>
      <c r="LY35" s="2" t="s">
        <v>151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2" t="s">
        <v>132</v>
      </c>
      <c r="ME35" s="4"/>
      <c r="MF35" s="8"/>
      <c r="MG35" s="4"/>
      <c r="MH35" s="8"/>
      <c r="MI35" s="7"/>
      <c r="MJ35" s="7"/>
      <c r="MK35" s="2" t="s">
        <v>151</v>
      </c>
      <c r="ML35" s="2" t="s">
        <v>129</v>
      </c>
      <c r="MM35" s="2" t="s">
        <v>132</v>
      </c>
      <c r="MN35" s="2" t="s">
        <v>132</v>
      </c>
      <c r="MO35" s="2" t="s">
        <v>143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157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151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157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151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151</v>
      </c>
      <c r="PF35" s="2" t="s">
        <v>129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151</v>
      </c>
      <c r="PR35" s="2" t="s">
        <v>129</v>
      </c>
      <c r="PS35" s="2" t="s">
        <v>132</v>
      </c>
      <c r="PT35" s="2" t="s">
        <v>132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151</v>
      </c>
      <c r="QD35" s="2" t="s">
        <v>129</v>
      </c>
      <c r="QE35" s="2" t="s">
        <v>132</v>
      </c>
      <c r="QF35" s="2" t="s">
        <v>132</v>
      </c>
      <c r="QG35" s="2" t="s">
        <v>143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151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132</v>
      </c>
      <c r="RG35" s="4"/>
      <c r="RH35" s="8"/>
      <c r="RI35" s="4"/>
      <c r="RJ35" s="8"/>
      <c r="RK35" s="7"/>
      <c r="RL35" s="7"/>
      <c r="RM35" s="2" t="s">
        <v>151</v>
      </c>
      <c r="RN35" s="2" t="s">
        <v>129</v>
      </c>
      <c r="RO35" s="2" t="s">
        <v>132</v>
      </c>
      <c r="RP35" s="2" t="s">
        <v>132</v>
      </c>
      <c r="RQ35" s="2" t="s">
        <v>143</v>
      </c>
      <c r="RR35" s="2" t="s">
        <v>132</v>
      </c>
    </row>
    <row r="36">
      <c r="A36" s="2" t="s">
        <v>696</v>
      </c>
      <c r="B36" s="2" t="s">
        <v>121</v>
      </c>
      <c r="C36" s="2" t="s">
        <v>122</v>
      </c>
      <c r="D36" s="2" t="s">
        <v>508</v>
      </c>
      <c r="E36" s="2" t="s">
        <v>509</v>
      </c>
      <c r="F36" s="2" t="s">
        <v>692</v>
      </c>
      <c r="G36" s="2" t="s">
        <v>692</v>
      </c>
      <c r="H36" s="2" t="s">
        <v>692</v>
      </c>
      <c r="I36" s="2" t="s">
        <v>693</v>
      </c>
      <c r="J36" s="2" t="s">
        <v>291</v>
      </c>
      <c r="K36" s="2" t="s">
        <v>670</v>
      </c>
      <c r="L36" s="3">
        <v>53</v>
      </c>
      <c r="M36" s="3">
        <v>55.65</v>
      </c>
      <c r="N36" s="3">
        <v>109.99</v>
      </c>
      <c r="O36" s="2" t="s">
        <v>129</v>
      </c>
      <c r="P36" s="2" t="s">
        <v>130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133</v>
      </c>
      <c r="V36" s="2" t="s">
        <v>134</v>
      </c>
      <c r="W36" s="2" t="s">
        <v>135</v>
      </c>
      <c r="X36" s="2" t="s">
        <v>660</v>
      </c>
      <c r="Y36" s="2" t="s">
        <v>283</v>
      </c>
      <c r="Z36" s="4">
        <v>28</v>
      </c>
      <c r="AA36" s="4">
        <f>=ROUNDDOWN(28,0)</f>
      </c>
      <c r="AB36" s="5">
        <v>1</v>
      </c>
      <c r="AC36" s="2" t="s">
        <v>694</v>
      </c>
      <c r="AD36" s="4">
        <v>15</v>
      </c>
      <c r="AE36" s="4">
        <v>15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4</v>
      </c>
      <c r="AQ36" s="8">
        <v>222.6</v>
      </c>
      <c r="AR36" s="4"/>
      <c r="AS36" s="8"/>
      <c r="AT36" s="7"/>
      <c r="AU36" s="7"/>
      <c r="AV36" s="4">
        <v>4</v>
      </c>
      <c r="AW36" s="8">
        <v>222.6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0.3429</v>
      </c>
      <c r="BJ36" s="4">
        <v>4</v>
      </c>
      <c r="BK36" s="8">
        <v>222.6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140</v>
      </c>
      <c r="BV36" s="2" t="s">
        <v>129</v>
      </c>
      <c r="BW36" s="2" t="s">
        <v>145</v>
      </c>
      <c r="BX36" s="2" t="s">
        <v>132</v>
      </c>
      <c r="BY36" s="2" t="s">
        <v>143</v>
      </c>
      <c r="BZ36" s="2" t="s">
        <v>132</v>
      </c>
      <c r="CA36" s="4"/>
      <c r="CB36" s="8"/>
      <c r="CC36" s="4"/>
      <c r="CD36" s="8"/>
      <c r="CE36" s="7"/>
      <c r="CF36" s="7"/>
      <c r="CG36" s="2" t="s">
        <v>152</v>
      </c>
      <c r="CH36" s="2" t="s">
        <v>129</v>
      </c>
      <c r="CI36" s="2" t="s">
        <v>132</v>
      </c>
      <c r="CJ36" s="2" t="s">
        <v>132</v>
      </c>
      <c r="CK36" s="2" t="s">
        <v>143</v>
      </c>
      <c r="CL36" s="2" t="s">
        <v>132</v>
      </c>
      <c r="CM36" s="4">
        <v>4</v>
      </c>
      <c r="CN36" s="8">
        <v>222.6</v>
      </c>
      <c r="CO36" s="4"/>
      <c r="CP36" s="8"/>
      <c r="CQ36" s="7"/>
      <c r="CR36" s="7"/>
      <c r="CS36" s="2" t="s">
        <v>140</v>
      </c>
      <c r="CT36" s="2" t="s">
        <v>129</v>
      </c>
      <c r="CU36" s="2" t="s">
        <v>287</v>
      </c>
      <c r="CV36" s="2" t="s">
        <v>149</v>
      </c>
      <c r="CW36" s="2" t="s">
        <v>143</v>
      </c>
      <c r="CX36" s="2" t="s">
        <v>132</v>
      </c>
      <c r="CY36" s="4"/>
      <c r="CZ36" s="8"/>
      <c r="DA36" s="4"/>
      <c r="DB36" s="8"/>
      <c r="DC36" s="7"/>
      <c r="DD36" s="7"/>
      <c r="DE36" s="2" t="s">
        <v>140</v>
      </c>
      <c r="DF36" s="2" t="s">
        <v>129</v>
      </c>
      <c r="DG36" s="2" t="s">
        <v>662</v>
      </c>
      <c r="DH36" s="2" t="s">
        <v>132</v>
      </c>
      <c r="DI36" s="2" t="s">
        <v>143</v>
      </c>
      <c r="DJ36" s="2" t="s">
        <v>132</v>
      </c>
      <c r="DK36" s="4"/>
      <c r="DL36" s="8"/>
      <c r="DM36" s="4"/>
      <c r="DN36" s="8"/>
      <c r="DO36" s="7"/>
      <c r="DP36" s="7"/>
      <c r="DQ36" s="2" t="s">
        <v>140</v>
      </c>
      <c r="DR36" s="2" t="s">
        <v>129</v>
      </c>
      <c r="DS36" s="2" t="s">
        <v>148</v>
      </c>
      <c r="DT36" s="2" t="s">
        <v>132</v>
      </c>
      <c r="DU36" s="2" t="s">
        <v>143</v>
      </c>
      <c r="DV36" s="2" t="s">
        <v>132</v>
      </c>
      <c r="DW36" s="4"/>
      <c r="DX36" s="8"/>
      <c r="DY36" s="4"/>
      <c r="DZ36" s="8"/>
      <c r="EA36" s="7"/>
      <c r="EB36" s="7"/>
      <c r="EC36" s="2" t="s">
        <v>140</v>
      </c>
      <c r="ED36" s="2" t="s">
        <v>129</v>
      </c>
      <c r="EE36" s="2" t="s">
        <v>149</v>
      </c>
      <c r="EF36" s="2" t="s">
        <v>132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151</v>
      </c>
      <c r="EP36" s="2" t="s">
        <v>129</v>
      </c>
      <c r="EQ36" s="2" t="s">
        <v>132</v>
      </c>
      <c r="ER36" s="2" t="s">
        <v>132</v>
      </c>
      <c r="ES36" s="2" t="s">
        <v>143</v>
      </c>
      <c r="ET36" s="2" t="s">
        <v>132</v>
      </c>
      <c r="EU36" s="4"/>
      <c r="EV36" s="8"/>
      <c r="EW36" s="4"/>
      <c r="EX36" s="8"/>
      <c r="EY36" s="7"/>
      <c r="EZ36" s="7"/>
      <c r="FA36" s="2" t="s">
        <v>151</v>
      </c>
      <c r="FB36" s="2" t="s">
        <v>129</v>
      </c>
      <c r="FC36" s="2" t="s">
        <v>132</v>
      </c>
      <c r="FD36" s="2" t="s">
        <v>132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152</v>
      </c>
      <c r="FN36" s="2" t="s">
        <v>129</v>
      </c>
      <c r="FO36" s="2" t="s">
        <v>132</v>
      </c>
      <c r="FP36" s="2" t="s">
        <v>132</v>
      </c>
      <c r="FQ36" s="2" t="s">
        <v>143</v>
      </c>
      <c r="FR36" s="2" t="s">
        <v>132</v>
      </c>
      <c r="FS36" s="4"/>
      <c r="FT36" s="8"/>
      <c r="FU36" s="4"/>
      <c r="FV36" s="8"/>
      <c r="FW36" s="7"/>
      <c r="FX36" s="7"/>
      <c r="FY36" s="2" t="s">
        <v>151</v>
      </c>
      <c r="FZ36" s="2" t="s">
        <v>129</v>
      </c>
      <c r="GA36" s="2" t="s">
        <v>132</v>
      </c>
      <c r="GB36" s="2" t="s">
        <v>132</v>
      </c>
      <c r="GC36" s="2" t="s">
        <v>143</v>
      </c>
      <c r="GD36" s="2" t="s">
        <v>132</v>
      </c>
      <c r="GE36" s="4"/>
      <c r="GF36" s="8"/>
      <c r="GG36" s="4"/>
      <c r="GH36" s="8"/>
      <c r="GI36" s="7"/>
      <c r="GJ36" s="7"/>
      <c r="GK36" s="2" t="s">
        <v>151</v>
      </c>
      <c r="GL36" s="2" t="s">
        <v>129</v>
      </c>
      <c r="GM36" s="2" t="s">
        <v>132</v>
      </c>
      <c r="GN36" s="2" t="s">
        <v>132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151</v>
      </c>
      <c r="GX36" s="2" t="s">
        <v>129</v>
      </c>
      <c r="GY36" s="2" t="s">
        <v>132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152</v>
      </c>
      <c r="HJ36" s="2" t="s">
        <v>129</v>
      </c>
      <c r="HK36" s="2" t="s">
        <v>132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152</v>
      </c>
      <c r="HV36" s="2" t="s">
        <v>129</v>
      </c>
      <c r="HW36" s="2" t="s">
        <v>132</v>
      </c>
      <c r="HX36" s="2" t="s">
        <v>132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140</v>
      </c>
      <c r="IH36" s="2" t="s">
        <v>129</v>
      </c>
      <c r="II36" s="2" t="s">
        <v>287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140</v>
      </c>
      <c r="IT36" s="2" t="s">
        <v>129</v>
      </c>
      <c r="IU36" s="2" t="s">
        <v>287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151</v>
      </c>
      <c r="JF36" s="2" t="s">
        <v>129</v>
      </c>
      <c r="JG36" s="2" t="s">
        <v>132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151</v>
      </c>
      <c r="JR36" s="2" t="s">
        <v>129</v>
      </c>
      <c r="JS36" s="2" t="s">
        <v>132</v>
      </c>
      <c r="JT36" s="2" t="s">
        <v>132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151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151</v>
      </c>
      <c r="LB36" s="2" t="s">
        <v>129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157</v>
      </c>
      <c r="LN36" s="2" t="s">
        <v>129</v>
      </c>
      <c r="LO36" s="2" t="s">
        <v>132</v>
      </c>
      <c r="LP36" s="2" t="s">
        <v>132</v>
      </c>
      <c r="LQ36" s="2" t="s">
        <v>143</v>
      </c>
      <c r="LR36" s="2" t="s">
        <v>132</v>
      </c>
      <c r="LS36" s="4"/>
      <c r="LT36" s="8"/>
      <c r="LU36" s="4"/>
      <c r="LV36" s="8"/>
      <c r="LW36" s="7"/>
      <c r="LX36" s="7"/>
      <c r="LY36" s="2" t="s">
        <v>151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2" t="s">
        <v>132</v>
      </c>
      <c r="ME36" s="4"/>
      <c r="MF36" s="8"/>
      <c r="MG36" s="4"/>
      <c r="MH36" s="8"/>
      <c r="MI36" s="7"/>
      <c r="MJ36" s="7"/>
      <c r="MK36" s="2" t="s">
        <v>151</v>
      </c>
      <c r="ML36" s="2" t="s">
        <v>129</v>
      </c>
      <c r="MM36" s="2" t="s">
        <v>132</v>
      </c>
      <c r="MN36" s="2" t="s">
        <v>132</v>
      </c>
      <c r="MO36" s="2" t="s">
        <v>143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157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151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157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151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151</v>
      </c>
      <c r="PF36" s="2" t="s">
        <v>129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151</v>
      </c>
      <c r="PR36" s="2" t="s">
        <v>129</v>
      </c>
      <c r="PS36" s="2" t="s">
        <v>132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151</v>
      </c>
      <c r="QD36" s="2" t="s">
        <v>129</v>
      </c>
      <c r="QE36" s="2" t="s">
        <v>132</v>
      </c>
      <c r="QF36" s="2" t="s">
        <v>132</v>
      </c>
      <c r="QG36" s="2" t="s">
        <v>143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151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132</v>
      </c>
      <c r="RG36" s="4"/>
      <c r="RH36" s="8"/>
      <c r="RI36" s="4"/>
      <c r="RJ36" s="8"/>
      <c r="RK36" s="7"/>
      <c r="RL36" s="7"/>
      <c r="RM36" s="2" t="s">
        <v>151</v>
      </c>
      <c r="RN36" s="2" t="s">
        <v>129</v>
      </c>
      <c r="RO36" s="2" t="s">
        <v>132</v>
      </c>
      <c r="RP36" s="2" t="s">
        <v>132</v>
      </c>
      <c r="RQ36" s="2" t="s">
        <v>143</v>
      </c>
      <c r="RR36" s="2" t="s">
        <v>132</v>
      </c>
    </row>
    <row r="37">
      <c r="A37" s="2" t="s">
        <v>697</v>
      </c>
      <c r="B37" s="2" t="s">
        <v>121</v>
      </c>
      <c r="C37" s="2" t="s">
        <v>122</v>
      </c>
      <c r="D37" s="2" t="s">
        <v>508</v>
      </c>
      <c r="E37" s="2" t="s">
        <v>509</v>
      </c>
      <c r="F37" s="2" t="s">
        <v>692</v>
      </c>
      <c r="G37" s="2" t="s">
        <v>692</v>
      </c>
      <c r="H37" s="2" t="s">
        <v>692</v>
      </c>
      <c r="I37" s="2" t="s">
        <v>693</v>
      </c>
      <c r="J37" s="2" t="s">
        <v>291</v>
      </c>
      <c r="K37" s="2" t="s">
        <v>698</v>
      </c>
      <c r="L37" s="3">
        <v>53</v>
      </c>
      <c r="M37" s="3">
        <v>55.65</v>
      </c>
      <c r="N37" s="3">
        <v>109.99</v>
      </c>
      <c r="O37" s="2" t="s">
        <v>129</v>
      </c>
      <c r="P37" s="2" t="s">
        <v>130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133</v>
      </c>
      <c r="V37" s="2" t="s">
        <v>134</v>
      </c>
      <c r="W37" s="2" t="s">
        <v>135</v>
      </c>
      <c r="X37" s="2" t="s">
        <v>660</v>
      </c>
      <c r="Y37" s="2" t="s">
        <v>283</v>
      </c>
      <c r="Z37" s="4">
        <v>96</v>
      </c>
      <c r="AA37" s="4">
        <f>=ROUNDDOWN(96,0)</f>
      </c>
      <c r="AB37" s="5">
        <v>1</v>
      </c>
      <c r="AC37" s="2" t="s">
        <v>694</v>
      </c>
      <c r="AD37" s="4">
        <v>20</v>
      </c>
      <c r="AE37" s="4">
        <v>20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2</v>
      </c>
      <c r="AQ37" s="8">
        <v>148.4</v>
      </c>
      <c r="AR37" s="4"/>
      <c r="AS37" s="8"/>
      <c r="AT37" s="7"/>
      <c r="AU37" s="7"/>
      <c r="AV37" s="4">
        <v>2</v>
      </c>
      <c r="AW37" s="8">
        <v>148.4</v>
      </c>
      <c r="AX37" s="4"/>
      <c r="AY37" s="8"/>
      <c r="AZ37" s="7"/>
      <c r="BA37" s="7"/>
      <c r="BB37" s="7">
        <v>1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>
        <v>0.2286</v>
      </c>
      <c r="BJ37" s="4">
        <v>2</v>
      </c>
      <c r="BK37" s="8">
        <v>148.4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140</v>
      </c>
      <c r="BV37" s="2" t="s">
        <v>129</v>
      </c>
      <c r="BW37" s="2" t="s">
        <v>145</v>
      </c>
      <c r="BX37" s="2" t="s">
        <v>132</v>
      </c>
      <c r="BY37" s="2" t="s">
        <v>143</v>
      </c>
      <c r="BZ37" s="2" t="s">
        <v>132</v>
      </c>
      <c r="CA37" s="4"/>
      <c r="CB37" s="8"/>
      <c r="CC37" s="4"/>
      <c r="CD37" s="8"/>
      <c r="CE37" s="7"/>
      <c r="CF37" s="7"/>
      <c r="CG37" s="2" t="s">
        <v>152</v>
      </c>
      <c r="CH37" s="2" t="s">
        <v>129</v>
      </c>
      <c r="CI37" s="2" t="s">
        <v>132</v>
      </c>
      <c r="CJ37" s="2" t="s">
        <v>132</v>
      </c>
      <c r="CK37" s="2" t="s">
        <v>143</v>
      </c>
      <c r="CL37" s="2" t="s">
        <v>132</v>
      </c>
      <c r="CM37" s="4">
        <v>2</v>
      </c>
      <c r="CN37" s="8">
        <v>148.4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287</v>
      </c>
      <c r="CV37" s="2" t="s">
        <v>699</v>
      </c>
      <c r="CW37" s="2" t="s">
        <v>143</v>
      </c>
      <c r="CX37" s="2" t="s">
        <v>132</v>
      </c>
      <c r="CY37" s="4"/>
      <c r="CZ37" s="8"/>
      <c r="DA37" s="4"/>
      <c r="DB37" s="8"/>
      <c r="DC37" s="7"/>
      <c r="DD37" s="7"/>
      <c r="DE37" s="2" t="s">
        <v>140</v>
      </c>
      <c r="DF37" s="2" t="s">
        <v>129</v>
      </c>
      <c r="DG37" s="2" t="s">
        <v>662</v>
      </c>
      <c r="DH37" s="2" t="s">
        <v>132</v>
      </c>
      <c r="DI37" s="2" t="s">
        <v>143</v>
      </c>
      <c r="DJ37" s="2" t="s">
        <v>132</v>
      </c>
      <c r="DK37" s="4"/>
      <c r="DL37" s="8"/>
      <c r="DM37" s="4"/>
      <c r="DN37" s="8"/>
      <c r="DO37" s="7"/>
      <c r="DP37" s="7"/>
      <c r="DQ37" s="2" t="s">
        <v>140</v>
      </c>
      <c r="DR37" s="2" t="s">
        <v>129</v>
      </c>
      <c r="DS37" s="2" t="s">
        <v>148</v>
      </c>
      <c r="DT37" s="2" t="s">
        <v>132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140</v>
      </c>
      <c r="ED37" s="2" t="s">
        <v>129</v>
      </c>
      <c r="EE37" s="2" t="s">
        <v>149</v>
      </c>
      <c r="EF37" s="2" t="s">
        <v>132</v>
      </c>
      <c r="EG37" s="2" t="s">
        <v>143</v>
      </c>
      <c r="EH37" s="2" t="s">
        <v>132</v>
      </c>
      <c r="EI37" s="4"/>
      <c r="EJ37" s="8"/>
      <c r="EK37" s="4"/>
      <c r="EL37" s="8"/>
      <c r="EM37" s="7"/>
      <c r="EN37" s="7"/>
      <c r="EO37" s="2" t="s">
        <v>270</v>
      </c>
      <c r="EP37" s="2" t="s">
        <v>129</v>
      </c>
      <c r="EQ37" s="2" t="s">
        <v>132</v>
      </c>
      <c r="ER37" s="2" t="s">
        <v>132</v>
      </c>
      <c r="ES37" s="2" t="s">
        <v>143</v>
      </c>
      <c r="ET37" s="2" t="s">
        <v>132</v>
      </c>
      <c r="EU37" s="4"/>
      <c r="EV37" s="8"/>
      <c r="EW37" s="4"/>
      <c r="EX37" s="8"/>
      <c r="EY37" s="7"/>
      <c r="EZ37" s="7"/>
      <c r="FA37" s="2" t="s">
        <v>151</v>
      </c>
      <c r="FB37" s="2" t="s">
        <v>129</v>
      </c>
      <c r="FC37" s="2" t="s">
        <v>132</v>
      </c>
      <c r="FD37" s="2" t="s">
        <v>132</v>
      </c>
      <c r="FE37" s="2" t="s">
        <v>143</v>
      </c>
      <c r="FF37" s="2" t="s">
        <v>132</v>
      </c>
      <c r="FG37" s="4"/>
      <c r="FH37" s="8"/>
      <c r="FI37" s="4"/>
      <c r="FJ37" s="8"/>
      <c r="FK37" s="7"/>
      <c r="FL37" s="7"/>
      <c r="FM37" s="2" t="s">
        <v>152</v>
      </c>
      <c r="FN37" s="2" t="s">
        <v>129</v>
      </c>
      <c r="FO37" s="2" t="s">
        <v>132</v>
      </c>
      <c r="FP37" s="2" t="s">
        <v>132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151</v>
      </c>
      <c r="FZ37" s="2" t="s">
        <v>129</v>
      </c>
      <c r="GA37" s="2" t="s">
        <v>132</v>
      </c>
      <c r="GB37" s="2" t="s">
        <v>132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151</v>
      </c>
      <c r="GL37" s="2" t="s">
        <v>129</v>
      </c>
      <c r="GM37" s="2" t="s">
        <v>132</v>
      </c>
      <c r="GN37" s="2" t="s">
        <v>132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151</v>
      </c>
      <c r="GX37" s="2" t="s">
        <v>129</v>
      </c>
      <c r="GY37" s="2" t="s">
        <v>132</v>
      </c>
      <c r="GZ37" s="2" t="s">
        <v>132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152</v>
      </c>
      <c r="HJ37" s="2" t="s">
        <v>129</v>
      </c>
      <c r="HK37" s="2" t="s">
        <v>132</v>
      </c>
      <c r="HL37" s="2" t="s">
        <v>132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152</v>
      </c>
      <c r="HV37" s="2" t="s">
        <v>129</v>
      </c>
      <c r="HW37" s="2" t="s">
        <v>132</v>
      </c>
      <c r="HX37" s="2" t="s">
        <v>132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129</v>
      </c>
      <c r="II37" s="2" t="s">
        <v>287</v>
      </c>
      <c r="IJ37" s="2" t="s">
        <v>132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140</v>
      </c>
      <c r="IT37" s="2" t="s">
        <v>129</v>
      </c>
      <c r="IU37" s="2" t="s">
        <v>287</v>
      </c>
      <c r="IV37" s="2" t="s">
        <v>132</v>
      </c>
      <c r="IW37" s="2" t="s">
        <v>143</v>
      </c>
      <c r="IX37" s="2" t="s">
        <v>132</v>
      </c>
      <c r="IY37" s="4"/>
      <c r="IZ37" s="8"/>
      <c r="JA37" s="4"/>
      <c r="JB37" s="8"/>
      <c r="JC37" s="7"/>
      <c r="JD37" s="7"/>
      <c r="JE37" s="2" t="s">
        <v>151</v>
      </c>
      <c r="JF37" s="2" t="s">
        <v>129</v>
      </c>
      <c r="JG37" s="2" t="s">
        <v>132</v>
      </c>
      <c r="JH37" s="2" t="s">
        <v>132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151</v>
      </c>
      <c r="JR37" s="2" t="s">
        <v>129</v>
      </c>
      <c r="JS37" s="2" t="s">
        <v>132</v>
      </c>
      <c r="JT37" s="2" t="s">
        <v>132</v>
      </c>
      <c r="JU37" s="2" t="s">
        <v>143</v>
      </c>
      <c r="JV37" s="2" t="s">
        <v>132</v>
      </c>
      <c r="JW37" s="4"/>
      <c r="JX37" s="8"/>
      <c r="JY37" s="4"/>
      <c r="JZ37" s="8"/>
      <c r="KA37" s="7"/>
      <c r="KB37" s="7"/>
      <c r="KC37" s="2" t="s">
        <v>132</v>
      </c>
      <c r="KD37" s="2" t="s">
        <v>132</v>
      </c>
      <c r="KE37" s="2" t="s">
        <v>132</v>
      </c>
      <c r="KF37" s="2" t="s">
        <v>132</v>
      </c>
      <c r="KG37" s="2" t="s">
        <v>132</v>
      </c>
      <c r="KH37" s="2" t="s">
        <v>132</v>
      </c>
      <c r="KI37" s="4"/>
      <c r="KJ37" s="8"/>
      <c r="KK37" s="4"/>
      <c r="KL37" s="8"/>
      <c r="KM37" s="7"/>
      <c r="KN37" s="7"/>
      <c r="KO37" s="2" t="s">
        <v>151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/>
      <c r="KV37" s="8"/>
      <c r="KW37" s="4"/>
      <c r="KX37" s="8"/>
      <c r="KY37" s="7"/>
      <c r="KZ37" s="7"/>
      <c r="LA37" s="2" t="s">
        <v>151</v>
      </c>
      <c r="LB37" s="2" t="s">
        <v>129</v>
      </c>
      <c r="LC37" s="2" t="s">
        <v>132</v>
      </c>
      <c r="LD37" s="2" t="s">
        <v>132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157</v>
      </c>
      <c r="LN37" s="2" t="s">
        <v>129</v>
      </c>
      <c r="LO37" s="2" t="s">
        <v>132</v>
      </c>
      <c r="LP37" s="2" t="s">
        <v>132</v>
      </c>
      <c r="LQ37" s="2" t="s">
        <v>143</v>
      </c>
      <c r="LR37" s="2" t="s">
        <v>132</v>
      </c>
      <c r="LS37" s="4"/>
      <c r="LT37" s="8"/>
      <c r="LU37" s="4"/>
      <c r="LV37" s="8"/>
      <c r="LW37" s="7"/>
      <c r="LX37" s="7"/>
      <c r="LY37" s="2" t="s">
        <v>151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2" t="s">
        <v>132</v>
      </c>
      <c r="ME37" s="4"/>
      <c r="MF37" s="8"/>
      <c r="MG37" s="4"/>
      <c r="MH37" s="8"/>
      <c r="MI37" s="7"/>
      <c r="MJ37" s="7"/>
      <c r="MK37" s="2" t="s">
        <v>151</v>
      </c>
      <c r="ML37" s="2" t="s">
        <v>129</v>
      </c>
      <c r="MM37" s="2" t="s">
        <v>132</v>
      </c>
      <c r="MN37" s="2" t="s">
        <v>132</v>
      </c>
      <c r="MO37" s="2" t="s">
        <v>143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157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151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157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151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151</v>
      </c>
      <c r="PF37" s="2" t="s">
        <v>129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151</v>
      </c>
      <c r="PR37" s="2" t="s">
        <v>129</v>
      </c>
      <c r="PS37" s="2" t="s">
        <v>132</v>
      </c>
      <c r="PT37" s="2" t="s">
        <v>132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151</v>
      </c>
      <c r="QD37" s="2" t="s">
        <v>129</v>
      </c>
      <c r="QE37" s="2" t="s">
        <v>132</v>
      </c>
      <c r="QF37" s="2" t="s">
        <v>132</v>
      </c>
      <c r="QG37" s="2" t="s">
        <v>143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151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132</v>
      </c>
      <c r="RG37" s="4"/>
      <c r="RH37" s="8"/>
      <c r="RI37" s="4"/>
      <c r="RJ37" s="8"/>
      <c r="RK37" s="7"/>
      <c r="RL37" s="7"/>
      <c r="RM37" s="2" t="s">
        <v>151</v>
      </c>
      <c r="RN37" s="2" t="s">
        <v>129</v>
      </c>
      <c r="RO37" s="2" t="s">
        <v>132</v>
      </c>
      <c r="RP37" s="2" t="s">
        <v>132</v>
      </c>
      <c r="RQ37" s="2" t="s">
        <v>143</v>
      </c>
      <c r="RR37" s="2" t="s">
        <v>132</v>
      </c>
    </row>
    <row r="38">
      <c r="A38" s="2" t="s">
        <v>700</v>
      </c>
      <c r="B38" s="2" t="s">
        <v>121</v>
      </c>
      <c r="C38" s="2" t="s">
        <v>122</v>
      </c>
      <c r="D38" s="2" t="s">
        <v>508</v>
      </c>
      <c r="E38" s="2" t="s">
        <v>509</v>
      </c>
      <c r="F38" s="2" t="s">
        <v>701</v>
      </c>
      <c r="G38" s="2" t="s">
        <v>701</v>
      </c>
      <c r="H38" s="2" t="s">
        <v>701</v>
      </c>
      <c r="I38" s="2" t="s">
        <v>702</v>
      </c>
      <c r="J38" s="2" t="s">
        <v>291</v>
      </c>
      <c r="K38" s="2" t="s">
        <v>703</v>
      </c>
      <c r="L38" s="3">
        <v>50</v>
      </c>
      <c r="M38" s="3">
        <v>52.5</v>
      </c>
      <c r="N38" s="3">
        <v>104.99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133</v>
      </c>
      <c r="V38" s="2" t="s">
        <v>134</v>
      </c>
      <c r="W38" s="2" t="s">
        <v>704</v>
      </c>
      <c r="X38" s="2" t="s">
        <v>135</v>
      </c>
      <c r="Y38" s="2" t="s">
        <v>137</v>
      </c>
      <c r="Z38" s="4">
        <v>85</v>
      </c>
      <c r="AA38" s="4">
        <f>=ROUNDDOWN(85,0)</f>
      </c>
      <c r="AB38" s="5">
        <v>1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8</v>
      </c>
      <c r="AQ38" s="8">
        <v>404.25</v>
      </c>
      <c r="AR38" s="4"/>
      <c r="AS38" s="8"/>
      <c r="AT38" s="7"/>
      <c r="AU38" s="7"/>
      <c r="AV38" s="4">
        <v>8</v>
      </c>
      <c r="AW38" s="8">
        <v>404.25</v>
      </c>
      <c r="AX38" s="4"/>
      <c r="AY38" s="8"/>
      <c r="AZ38" s="7"/>
      <c r="BA38" s="7"/>
      <c r="BB38" s="7">
        <v>1</v>
      </c>
      <c r="BC38" s="4">
        <v>8</v>
      </c>
      <c r="BD38" s="8">
        <v>404.25</v>
      </c>
      <c r="BE38" s="4"/>
      <c r="BF38" s="8"/>
      <c r="BG38" s="7"/>
      <c r="BH38" s="7"/>
      <c r="BI38" s="7">
        <v>1</v>
      </c>
      <c r="BJ38" s="4">
        <v>8</v>
      </c>
      <c r="BK38" s="8">
        <v>404.25</v>
      </c>
      <c r="BL38" s="2" t="s">
        <v>472</v>
      </c>
      <c r="BM38" s="7">
        <v>1</v>
      </c>
      <c r="BN38" s="7">
        <v>1</v>
      </c>
      <c r="BO38" s="4">
        <v>6</v>
      </c>
      <c r="BP38" s="8">
        <v>299.25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141</v>
      </c>
      <c r="BX38" s="2" t="s">
        <v>283</v>
      </c>
      <c r="BY38" s="2" t="s">
        <v>143</v>
      </c>
      <c r="BZ38" s="2" t="s">
        <v>132</v>
      </c>
      <c r="CA38" s="4"/>
      <c r="CB38" s="8"/>
      <c r="CC38" s="4"/>
      <c r="CD38" s="8"/>
      <c r="CE38" s="7"/>
      <c r="CF38" s="7"/>
      <c r="CG38" s="2" t="s">
        <v>152</v>
      </c>
      <c r="CH38" s="2" t="s">
        <v>129</v>
      </c>
      <c r="CI38" s="2" t="s">
        <v>132</v>
      </c>
      <c r="CJ38" s="2" t="s">
        <v>132</v>
      </c>
      <c r="CK38" s="2" t="s">
        <v>143</v>
      </c>
      <c r="CL38" s="2" t="s">
        <v>132</v>
      </c>
      <c r="CM38" s="4">
        <v>2</v>
      </c>
      <c r="CN38" s="8">
        <v>105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144</v>
      </c>
      <c r="CV38" s="2" t="s">
        <v>141</v>
      </c>
      <c r="CW38" s="2" t="s">
        <v>143</v>
      </c>
      <c r="CX38" s="2" t="s">
        <v>132</v>
      </c>
      <c r="CY38" s="4"/>
      <c r="CZ38" s="8"/>
      <c r="DA38" s="4"/>
      <c r="DB38" s="8"/>
      <c r="DC38" s="7"/>
      <c r="DD38" s="7"/>
      <c r="DE38" s="2" t="s">
        <v>140</v>
      </c>
      <c r="DF38" s="2" t="s">
        <v>129</v>
      </c>
      <c r="DG38" s="2" t="s">
        <v>705</v>
      </c>
      <c r="DH38" s="2" t="s">
        <v>132</v>
      </c>
      <c r="DI38" s="2" t="s">
        <v>143</v>
      </c>
      <c r="DJ38" s="2" t="s">
        <v>132</v>
      </c>
      <c r="DK38" s="4"/>
      <c r="DL38" s="8"/>
      <c r="DM38" s="4"/>
      <c r="DN38" s="8"/>
      <c r="DO38" s="7"/>
      <c r="DP38" s="7"/>
      <c r="DQ38" s="2" t="s">
        <v>140</v>
      </c>
      <c r="DR38" s="2" t="s">
        <v>129</v>
      </c>
      <c r="DS38" s="2" t="s">
        <v>148</v>
      </c>
      <c r="DT38" s="2" t="s">
        <v>132</v>
      </c>
      <c r="DU38" s="2" t="s">
        <v>143</v>
      </c>
      <c r="DV38" s="2" t="s">
        <v>132</v>
      </c>
      <c r="DW38" s="4"/>
      <c r="DX38" s="8"/>
      <c r="DY38" s="4"/>
      <c r="DZ38" s="8"/>
      <c r="EA38" s="7"/>
      <c r="EB38" s="7"/>
      <c r="EC38" s="2" t="s">
        <v>140</v>
      </c>
      <c r="ED38" s="2" t="s">
        <v>129</v>
      </c>
      <c r="EE38" s="2" t="s">
        <v>149</v>
      </c>
      <c r="EF38" s="2" t="s">
        <v>706</v>
      </c>
      <c r="EG38" s="2" t="s">
        <v>143</v>
      </c>
      <c r="EH38" s="2" t="s">
        <v>132</v>
      </c>
      <c r="EI38" s="4"/>
      <c r="EJ38" s="8"/>
      <c r="EK38" s="4"/>
      <c r="EL38" s="8"/>
      <c r="EM38" s="7"/>
      <c r="EN38" s="7"/>
      <c r="EO38" s="2" t="s">
        <v>151</v>
      </c>
      <c r="EP38" s="2" t="s">
        <v>129</v>
      </c>
      <c r="EQ38" s="2" t="s">
        <v>132</v>
      </c>
      <c r="ER38" s="2" t="s">
        <v>132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151</v>
      </c>
      <c r="FB38" s="2" t="s">
        <v>129</v>
      </c>
      <c r="FC38" s="2" t="s">
        <v>132</v>
      </c>
      <c r="FD38" s="2" t="s">
        <v>132</v>
      </c>
      <c r="FE38" s="2" t="s">
        <v>143</v>
      </c>
      <c r="FF38" s="2" t="s">
        <v>132</v>
      </c>
      <c r="FG38" s="4"/>
      <c r="FH38" s="8"/>
      <c r="FI38" s="4"/>
      <c r="FJ38" s="8"/>
      <c r="FK38" s="7"/>
      <c r="FL38" s="7"/>
      <c r="FM38" s="2" t="s">
        <v>152</v>
      </c>
      <c r="FN38" s="2" t="s">
        <v>129</v>
      </c>
      <c r="FO38" s="2" t="s">
        <v>132</v>
      </c>
      <c r="FP38" s="2" t="s">
        <v>132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151</v>
      </c>
      <c r="FZ38" s="2" t="s">
        <v>129</v>
      </c>
      <c r="GA38" s="2" t="s">
        <v>132</v>
      </c>
      <c r="GB38" s="2" t="s">
        <v>132</v>
      </c>
      <c r="GC38" s="2" t="s">
        <v>143</v>
      </c>
      <c r="GD38" s="2" t="s">
        <v>132</v>
      </c>
      <c r="GE38" s="4"/>
      <c r="GF38" s="8"/>
      <c r="GG38" s="4"/>
      <c r="GH38" s="8"/>
      <c r="GI38" s="7"/>
      <c r="GJ38" s="7"/>
      <c r="GK38" s="2" t="s">
        <v>151</v>
      </c>
      <c r="GL38" s="2" t="s">
        <v>129</v>
      </c>
      <c r="GM38" s="2" t="s">
        <v>132</v>
      </c>
      <c r="GN38" s="2" t="s">
        <v>132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155</v>
      </c>
      <c r="GX38" s="2" t="s">
        <v>129</v>
      </c>
      <c r="GY38" s="2" t="s">
        <v>132</v>
      </c>
      <c r="GZ38" s="2" t="s">
        <v>132</v>
      </c>
      <c r="HA38" s="2" t="s">
        <v>143</v>
      </c>
      <c r="HB38" s="2" t="s">
        <v>132</v>
      </c>
      <c r="HC38" s="4"/>
      <c r="HD38" s="8"/>
      <c r="HE38" s="4"/>
      <c r="HF38" s="8"/>
      <c r="HG38" s="7"/>
      <c r="HH38" s="7"/>
      <c r="HI38" s="2" t="s">
        <v>152</v>
      </c>
      <c r="HJ38" s="2" t="s">
        <v>129</v>
      </c>
      <c r="HK38" s="2" t="s">
        <v>132</v>
      </c>
      <c r="HL38" s="2" t="s">
        <v>132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140</v>
      </c>
      <c r="HV38" s="2" t="s">
        <v>129</v>
      </c>
      <c r="HW38" s="2" t="s">
        <v>156</v>
      </c>
      <c r="HX38" s="2" t="s">
        <v>132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129</v>
      </c>
      <c r="II38" s="2" t="s">
        <v>144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140</v>
      </c>
      <c r="IT38" s="2" t="s">
        <v>129</v>
      </c>
      <c r="IU38" s="2" t="s">
        <v>144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151</v>
      </c>
      <c r="JF38" s="2" t="s">
        <v>129</v>
      </c>
      <c r="JG38" s="2" t="s">
        <v>132</v>
      </c>
      <c r="JH38" s="2" t="s">
        <v>132</v>
      </c>
      <c r="JI38" s="2" t="s">
        <v>143</v>
      </c>
      <c r="JJ38" s="2" t="s">
        <v>132</v>
      </c>
      <c r="JK38" s="4"/>
      <c r="JL38" s="8"/>
      <c r="JM38" s="4"/>
      <c r="JN38" s="8"/>
      <c r="JO38" s="7"/>
      <c r="JP38" s="7"/>
      <c r="JQ38" s="2" t="s">
        <v>151</v>
      </c>
      <c r="JR38" s="2" t="s">
        <v>129</v>
      </c>
      <c r="JS38" s="2" t="s">
        <v>132</v>
      </c>
      <c r="JT38" s="2" t="s">
        <v>132</v>
      </c>
      <c r="JU38" s="2" t="s">
        <v>143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151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/>
      <c r="KV38" s="8"/>
      <c r="KW38" s="4"/>
      <c r="KX38" s="8"/>
      <c r="KY38" s="7"/>
      <c r="KZ38" s="7"/>
      <c r="LA38" s="2" t="s">
        <v>151</v>
      </c>
      <c r="LB38" s="2" t="s">
        <v>129</v>
      </c>
      <c r="LC38" s="2" t="s">
        <v>132</v>
      </c>
      <c r="LD38" s="2" t="s">
        <v>132</v>
      </c>
      <c r="LE38" s="2" t="s">
        <v>143</v>
      </c>
      <c r="LF38" s="2" t="s">
        <v>132</v>
      </c>
      <c r="LG38" s="4"/>
      <c r="LH38" s="8"/>
      <c r="LI38" s="4"/>
      <c r="LJ38" s="8"/>
      <c r="LK38" s="7"/>
      <c r="LL38" s="7"/>
      <c r="LM38" s="2" t="s">
        <v>157</v>
      </c>
      <c r="LN38" s="2" t="s">
        <v>129</v>
      </c>
      <c r="LO38" s="2" t="s">
        <v>132</v>
      </c>
      <c r="LP38" s="2" t="s">
        <v>132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151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2" t="s">
        <v>132</v>
      </c>
      <c r="ME38" s="4"/>
      <c r="MF38" s="8"/>
      <c r="MG38" s="4"/>
      <c r="MH38" s="8"/>
      <c r="MI38" s="7"/>
      <c r="MJ38" s="7"/>
      <c r="MK38" s="2" t="s">
        <v>151</v>
      </c>
      <c r="ML38" s="2" t="s">
        <v>129</v>
      </c>
      <c r="MM38" s="2" t="s">
        <v>132</v>
      </c>
      <c r="MN38" s="2" t="s">
        <v>132</v>
      </c>
      <c r="MO38" s="2" t="s">
        <v>143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157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151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157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151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151</v>
      </c>
      <c r="PF38" s="2" t="s">
        <v>129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151</v>
      </c>
      <c r="PR38" s="2" t="s">
        <v>129</v>
      </c>
      <c r="PS38" s="2" t="s">
        <v>132</v>
      </c>
      <c r="PT38" s="2" t="s">
        <v>132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151</v>
      </c>
      <c r="QD38" s="2" t="s">
        <v>129</v>
      </c>
      <c r="QE38" s="2" t="s">
        <v>132</v>
      </c>
      <c r="QF38" s="2" t="s">
        <v>132</v>
      </c>
      <c r="QG38" s="2" t="s">
        <v>143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151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132</v>
      </c>
      <c r="RG38" s="4"/>
      <c r="RH38" s="8"/>
      <c r="RI38" s="4"/>
      <c r="RJ38" s="8"/>
      <c r="RK38" s="7"/>
      <c r="RL38" s="7"/>
      <c r="RM38" s="2" t="s">
        <v>151</v>
      </c>
      <c r="RN38" s="2" t="s">
        <v>129</v>
      </c>
      <c r="RO38" s="2" t="s">
        <v>132</v>
      </c>
      <c r="RP38" s="2" t="s">
        <v>132</v>
      </c>
      <c r="RQ38" s="2" t="s">
        <v>143</v>
      </c>
      <c r="RR38" s="2" t="s">
        <v>132</v>
      </c>
    </row>
    <row r="39">
      <c r="A39" s="2" t="s">
        <v>707</v>
      </c>
      <c r="B39" s="2" t="s">
        <v>121</v>
      </c>
      <c r="C39" s="2" t="s">
        <v>122</v>
      </c>
      <c r="D39" s="2" t="s">
        <v>508</v>
      </c>
      <c r="E39" s="2" t="s">
        <v>509</v>
      </c>
      <c r="F39" s="2" t="s">
        <v>708</v>
      </c>
      <c r="G39" s="2" t="s">
        <v>708</v>
      </c>
      <c r="H39" s="2" t="s">
        <v>708</v>
      </c>
      <c r="I39" s="2" t="s">
        <v>709</v>
      </c>
      <c r="J39" s="2" t="s">
        <v>291</v>
      </c>
      <c r="K39" s="2" t="s">
        <v>512</v>
      </c>
      <c r="L39" s="3">
        <v>50.14</v>
      </c>
      <c r="M39" s="3">
        <v>52.65</v>
      </c>
      <c r="N39" s="3">
        <v>119.99</v>
      </c>
      <c r="O39" s="2" t="s">
        <v>129</v>
      </c>
      <c r="P39" s="2" t="s">
        <v>258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133</v>
      </c>
      <c r="V39" s="2" t="s">
        <v>134</v>
      </c>
      <c r="W39" s="2" t="s">
        <v>135</v>
      </c>
      <c r="X39" s="2" t="s">
        <v>470</v>
      </c>
      <c r="Y39" s="2" t="s">
        <v>451</v>
      </c>
      <c r="Z39" s="4">
        <v>100</v>
      </c>
      <c r="AA39" s="4">
        <f>=ROUNDDOWN(25,0)</f>
      </c>
      <c r="AB39" s="5">
        <v>4</v>
      </c>
      <c r="AC39" s="2" t="s">
        <v>132</v>
      </c>
      <c r="AD39" s="4"/>
      <c r="AE39" s="4"/>
      <c r="AF39" s="6">
        <v>63</v>
      </c>
      <c r="AG39" s="6"/>
      <c r="AH39" s="7">
        <v>0.2653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4</v>
      </c>
      <c r="AQ39" s="8">
        <v>251.83</v>
      </c>
      <c r="AR39" s="4"/>
      <c r="AS39" s="8"/>
      <c r="AT39" s="7"/>
      <c r="AU39" s="7"/>
      <c r="AV39" s="4">
        <v>4</v>
      </c>
      <c r="AW39" s="8">
        <v>251.83</v>
      </c>
      <c r="AX39" s="4"/>
      <c r="AY39" s="8"/>
      <c r="AZ39" s="7"/>
      <c r="BA39" s="7"/>
      <c r="BB39" s="7">
        <v>1</v>
      </c>
      <c r="BC39" s="4">
        <v>4</v>
      </c>
      <c r="BD39" s="8">
        <v>251.83</v>
      </c>
      <c r="BE39" s="4"/>
      <c r="BF39" s="8"/>
      <c r="BG39" s="7"/>
      <c r="BH39" s="7"/>
      <c r="BI39" s="7">
        <v>1</v>
      </c>
      <c r="BJ39" s="4">
        <v>4</v>
      </c>
      <c r="BK39" s="8">
        <v>251.83</v>
      </c>
      <c r="BL39" s="2" t="s">
        <v>710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129</v>
      </c>
      <c r="BW39" s="2" t="s">
        <v>711</v>
      </c>
      <c r="BX39" s="2" t="s">
        <v>712</v>
      </c>
      <c r="BY39" s="2" t="s">
        <v>143</v>
      </c>
      <c r="BZ39" s="2" t="s">
        <v>132</v>
      </c>
      <c r="CA39" s="4">
        <v>1</v>
      </c>
      <c r="CB39" s="8">
        <v>60.55</v>
      </c>
      <c r="CC39" s="4"/>
      <c r="CD39" s="8"/>
      <c r="CE39" s="7"/>
      <c r="CF39" s="7"/>
      <c r="CG39" s="2" t="s">
        <v>140</v>
      </c>
      <c r="CH39" s="2" t="s">
        <v>129</v>
      </c>
      <c r="CI39" s="2" t="s">
        <v>132</v>
      </c>
      <c r="CJ39" s="2" t="s">
        <v>713</v>
      </c>
      <c r="CK39" s="2" t="s">
        <v>143</v>
      </c>
      <c r="CL39" s="2" t="s">
        <v>132</v>
      </c>
      <c r="CM39" s="4">
        <v>2</v>
      </c>
      <c r="CN39" s="8">
        <v>136</v>
      </c>
      <c r="CO39" s="4"/>
      <c r="CP39" s="8"/>
      <c r="CQ39" s="7"/>
      <c r="CR39" s="7"/>
      <c r="CS39" s="2" t="s">
        <v>140</v>
      </c>
      <c r="CT39" s="2" t="s">
        <v>129</v>
      </c>
      <c r="CU39" s="2" t="s">
        <v>714</v>
      </c>
      <c r="CV39" s="2" t="s">
        <v>715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140</v>
      </c>
      <c r="DF39" s="2" t="s">
        <v>129</v>
      </c>
      <c r="DG39" s="2" t="s">
        <v>716</v>
      </c>
      <c r="DH39" s="2" t="s">
        <v>715</v>
      </c>
      <c r="DI39" s="2" t="s">
        <v>143</v>
      </c>
      <c r="DJ39" s="2" t="s">
        <v>132</v>
      </c>
      <c r="DK39" s="4"/>
      <c r="DL39" s="8"/>
      <c r="DM39" s="4"/>
      <c r="DN39" s="8"/>
      <c r="DO39" s="7"/>
      <c r="DP39" s="7"/>
      <c r="DQ39" s="2" t="s">
        <v>140</v>
      </c>
      <c r="DR39" s="2" t="s">
        <v>129</v>
      </c>
      <c r="DS39" s="2" t="s">
        <v>266</v>
      </c>
      <c r="DT39" s="2" t="s">
        <v>717</v>
      </c>
      <c r="DU39" s="2" t="s">
        <v>143</v>
      </c>
      <c r="DV39" s="2" t="s">
        <v>132</v>
      </c>
      <c r="DW39" s="4"/>
      <c r="DX39" s="8"/>
      <c r="DY39" s="4"/>
      <c r="DZ39" s="8"/>
      <c r="EA39" s="7"/>
      <c r="EB39" s="7"/>
      <c r="EC39" s="2" t="s">
        <v>140</v>
      </c>
      <c r="ED39" s="2" t="s">
        <v>129</v>
      </c>
      <c r="EE39" s="2" t="s">
        <v>714</v>
      </c>
      <c r="EF39" s="2" t="s">
        <v>718</v>
      </c>
      <c r="EG39" s="2" t="s">
        <v>143</v>
      </c>
      <c r="EH39" s="2" t="s">
        <v>132</v>
      </c>
      <c r="EI39" s="4">
        <v>1</v>
      </c>
      <c r="EJ39" s="8">
        <v>55.28</v>
      </c>
      <c r="EK39" s="4"/>
      <c r="EL39" s="8"/>
      <c r="EM39" s="7"/>
      <c r="EN39" s="7"/>
      <c r="EO39" s="2" t="s">
        <v>140</v>
      </c>
      <c r="EP39" s="2" t="s">
        <v>129</v>
      </c>
      <c r="EQ39" s="2" t="s">
        <v>719</v>
      </c>
      <c r="ER39" s="2" t="s">
        <v>720</v>
      </c>
      <c r="ES39" s="2" t="s">
        <v>143</v>
      </c>
      <c r="ET39" s="2" t="s">
        <v>132</v>
      </c>
      <c r="EU39" s="4"/>
      <c r="EV39" s="8"/>
      <c r="EW39" s="4"/>
      <c r="EX39" s="8"/>
      <c r="EY39" s="7"/>
      <c r="EZ39" s="7"/>
      <c r="FA39" s="2" t="s">
        <v>151</v>
      </c>
      <c r="FB39" s="2" t="s">
        <v>129</v>
      </c>
      <c r="FC39" s="2" t="s">
        <v>132</v>
      </c>
      <c r="FD39" s="2" t="s">
        <v>132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140</v>
      </c>
      <c r="FN39" s="2" t="s">
        <v>129</v>
      </c>
      <c r="FO39" s="2" t="s">
        <v>272</v>
      </c>
      <c r="FP39" s="2" t="s">
        <v>721</v>
      </c>
      <c r="FQ39" s="2" t="s">
        <v>143</v>
      </c>
      <c r="FR39" s="2" t="s">
        <v>132</v>
      </c>
      <c r="FS39" s="4"/>
      <c r="FT39" s="8"/>
      <c r="FU39" s="4"/>
      <c r="FV39" s="8"/>
      <c r="FW39" s="7"/>
      <c r="FX39" s="7"/>
      <c r="FY39" s="2" t="s">
        <v>140</v>
      </c>
      <c r="FZ39" s="2" t="s">
        <v>129</v>
      </c>
      <c r="GA39" s="2" t="s">
        <v>687</v>
      </c>
      <c r="GB39" s="2" t="s">
        <v>132</v>
      </c>
      <c r="GC39" s="2" t="s">
        <v>143</v>
      </c>
      <c r="GD39" s="2" t="s">
        <v>132</v>
      </c>
      <c r="GE39" s="4"/>
      <c r="GF39" s="8"/>
      <c r="GG39" s="4"/>
      <c r="GH39" s="8"/>
      <c r="GI39" s="7"/>
      <c r="GJ39" s="7"/>
      <c r="GK39" s="2" t="s">
        <v>140</v>
      </c>
      <c r="GL39" s="2" t="s">
        <v>129</v>
      </c>
      <c r="GM39" s="2" t="s">
        <v>273</v>
      </c>
      <c r="GN39" s="2" t="s">
        <v>132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155</v>
      </c>
      <c r="GX39" s="2" t="s">
        <v>129</v>
      </c>
      <c r="GY39" s="2" t="s">
        <v>132</v>
      </c>
      <c r="GZ39" s="2" t="s">
        <v>132</v>
      </c>
      <c r="HA39" s="2" t="s">
        <v>143</v>
      </c>
      <c r="HB39" s="2" t="s">
        <v>132</v>
      </c>
      <c r="HC39" s="4"/>
      <c r="HD39" s="8"/>
      <c r="HE39" s="4"/>
      <c r="HF39" s="8"/>
      <c r="HG39" s="7"/>
      <c r="HH39" s="7"/>
      <c r="HI39" s="2" t="s">
        <v>140</v>
      </c>
      <c r="HJ39" s="2" t="s">
        <v>129</v>
      </c>
      <c r="HK39" s="2" t="s">
        <v>433</v>
      </c>
      <c r="HL39" s="2" t="s">
        <v>132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140</v>
      </c>
      <c r="HV39" s="2" t="s">
        <v>129</v>
      </c>
      <c r="HW39" s="2" t="s">
        <v>277</v>
      </c>
      <c r="HX39" s="2" t="s">
        <v>250</v>
      </c>
      <c r="HY39" s="2" t="s">
        <v>143</v>
      </c>
      <c r="HZ39" s="2" t="s">
        <v>132</v>
      </c>
      <c r="IA39" s="4"/>
      <c r="IB39" s="8"/>
      <c r="IC39" s="4"/>
      <c r="ID39" s="8"/>
      <c r="IE39" s="7"/>
      <c r="IF39" s="7"/>
      <c r="IG39" s="2" t="s">
        <v>140</v>
      </c>
      <c r="IH39" s="2" t="s">
        <v>129</v>
      </c>
      <c r="II39" s="2" t="s">
        <v>194</v>
      </c>
      <c r="IJ39" s="2" t="s">
        <v>132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140</v>
      </c>
      <c r="IT39" s="2" t="s">
        <v>129</v>
      </c>
      <c r="IU39" s="2" t="s">
        <v>714</v>
      </c>
      <c r="IV39" s="2" t="s">
        <v>132</v>
      </c>
      <c r="IW39" s="2" t="s">
        <v>143</v>
      </c>
      <c r="IX39" s="2" t="s">
        <v>132</v>
      </c>
      <c r="IY39" s="4"/>
      <c r="IZ39" s="8"/>
      <c r="JA39" s="4"/>
      <c r="JB39" s="8"/>
      <c r="JC39" s="7"/>
      <c r="JD39" s="7"/>
      <c r="JE39" s="2" t="s">
        <v>151</v>
      </c>
      <c r="JF39" s="2" t="s">
        <v>129</v>
      </c>
      <c r="JG39" s="2" t="s">
        <v>132</v>
      </c>
      <c r="JH39" s="2" t="s">
        <v>132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152</v>
      </c>
      <c r="KD39" s="2" t="s">
        <v>129</v>
      </c>
      <c r="KE39" s="2" t="s">
        <v>132</v>
      </c>
      <c r="KF39" s="2" t="s">
        <v>132</v>
      </c>
      <c r="KG39" s="2" t="s">
        <v>143</v>
      </c>
      <c r="KH39" s="2" t="s">
        <v>132</v>
      </c>
      <c r="KI39" s="4"/>
      <c r="KJ39" s="8"/>
      <c r="KK39" s="4"/>
      <c r="KL39" s="8"/>
      <c r="KM39" s="7"/>
      <c r="KN39" s="7"/>
      <c r="KO39" s="2" t="s">
        <v>151</v>
      </c>
      <c r="KP39" s="2" t="s">
        <v>129</v>
      </c>
      <c r="KQ39" s="2" t="s">
        <v>132</v>
      </c>
      <c r="KR39" s="2" t="s">
        <v>132</v>
      </c>
      <c r="KS39" s="2" t="s">
        <v>143</v>
      </c>
      <c r="KT39" s="2" t="s">
        <v>132</v>
      </c>
      <c r="KU39" s="4"/>
      <c r="KV39" s="8"/>
      <c r="KW39" s="4"/>
      <c r="KX39" s="8"/>
      <c r="KY39" s="7"/>
      <c r="KZ39" s="7"/>
      <c r="LA39" s="2" t="s">
        <v>151</v>
      </c>
      <c r="LB39" s="2" t="s">
        <v>129</v>
      </c>
      <c r="LC39" s="2" t="s">
        <v>132</v>
      </c>
      <c r="LD39" s="2" t="s">
        <v>132</v>
      </c>
      <c r="LE39" s="2" t="s">
        <v>143</v>
      </c>
      <c r="LF39" s="2" t="s">
        <v>132</v>
      </c>
      <c r="LG39" s="4"/>
      <c r="LH39" s="8"/>
      <c r="LI39" s="4"/>
      <c r="LJ39" s="8"/>
      <c r="LK39" s="7"/>
      <c r="LL39" s="7"/>
      <c r="LM39" s="2" t="s">
        <v>157</v>
      </c>
      <c r="LN39" s="2" t="s">
        <v>129</v>
      </c>
      <c r="LO39" s="2" t="s">
        <v>132</v>
      </c>
      <c r="LP39" s="2" t="s">
        <v>132</v>
      </c>
      <c r="LQ39" s="2" t="s">
        <v>143</v>
      </c>
      <c r="LR39" s="2" t="s">
        <v>132</v>
      </c>
      <c r="LS39" s="4"/>
      <c r="LT39" s="8"/>
      <c r="LU39" s="4"/>
      <c r="LV39" s="8"/>
      <c r="LW39" s="7"/>
      <c r="LX39" s="7"/>
      <c r="LY39" s="2" t="s">
        <v>151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151</v>
      </c>
      <c r="ML39" s="2" t="s">
        <v>129</v>
      </c>
      <c r="MM39" s="2" t="s">
        <v>132</v>
      </c>
      <c r="MN39" s="2" t="s">
        <v>132</v>
      </c>
      <c r="MO39" s="2" t="s">
        <v>143</v>
      </c>
      <c r="MP39" s="2" t="s">
        <v>132</v>
      </c>
      <c r="MQ39" s="4"/>
      <c r="MR39" s="8"/>
      <c r="MS39" s="4"/>
      <c r="MT39" s="8"/>
      <c r="MU39" s="7"/>
      <c r="MV39" s="7"/>
      <c r="MW39" s="2" t="s">
        <v>157</v>
      </c>
      <c r="MX39" s="2" t="s">
        <v>129</v>
      </c>
      <c r="MY39" s="2" t="s">
        <v>132</v>
      </c>
      <c r="MZ39" s="2" t="s">
        <v>132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151</v>
      </c>
      <c r="NJ39" s="2" t="s">
        <v>129</v>
      </c>
      <c r="NK39" s="2" t="s">
        <v>132</v>
      </c>
      <c r="NL39" s="2" t="s">
        <v>132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157</v>
      </c>
      <c r="OH39" s="2" t="s">
        <v>129</v>
      </c>
      <c r="OI39" s="2" t="s">
        <v>132</v>
      </c>
      <c r="OJ39" s="2" t="s">
        <v>132</v>
      </c>
      <c r="OK39" s="2" t="s">
        <v>143</v>
      </c>
      <c r="OL39" s="2" t="s">
        <v>132</v>
      </c>
      <c r="OM39" s="4"/>
      <c r="ON39" s="8"/>
      <c r="OO39" s="4"/>
      <c r="OP39" s="8"/>
      <c r="OQ39" s="7"/>
      <c r="OR39" s="7"/>
      <c r="OS39" s="2" t="s">
        <v>151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140</v>
      </c>
      <c r="PR39" s="2" t="s">
        <v>181</v>
      </c>
      <c r="PS39" s="2" t="s">
        <v>278</v>
      </c>
      <c r="PT39" s="2" t="s">
        <v>132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151</v>
      </c>
      <c r="QD39" s="2" t="s">
        <v>129</v>
      </c>
      <c r="QE39" s="2" t="s">
        <v>132</v>
      </c>
      <c r="QF39" s="2" t="s">
        <v>132</v>
      </c>
      <c r="QG39" s="2" t="s">
        <v>143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151</v>
      </c>
      <c r="RB39" s="2" t="s">
        <v>129</v>
      </c>
      <c r="RC39" s="2" t="s">
        <v>132</v>
      </c>
      <c r="RD39" s="2" t="s">
        <v>132</v>
      </c>
      <c r="RE39" s="2" t="s">
        <v>143</v>
      </c>
      <c r="RF39" s="2" t="s">
        <v>132</v>
      </c>
      <c r="RG39" s="4"/>
      <c r="RH39" s="8"/>
      <c r="RI39" s="4"/>
      <c r="RJ39" s="8"/>
      <c r="RK39" s="7"/>
      <c r="RL39" s="7"/>
      <c r="RM39" s="2" t="s">
        <v>140</v>
      </c>
      <c r="RN39" s="2" t="s">
        <v>181</v>
      </c>
      <c r="RO39" s="2" t="s">
        <v>722</v>
      </c>
      <c r="RP39" s="2" t="s">
        <v>577</v>
      </c>
      <c r="RQ39" s="2" t="s">
        <v>143</v>
      </c>
      <c r="RR39" s="2" t="s">
        <v>132</v>
      </c>
    </row>
    <row r="40">
      <c r="A40" s="2" t="s">
        <v>723</v>
      </c>
      <c r="B40" s="2" t="s">
        <v>121</v>
      </c>
      <c r="C40" s="2" t="s">
        <v>122</v>
      </c>
      <c r="D40" s="2" t="s">
        <v>508</v>
      </c>
      <c r="E40" s="2" t="s">
        <v>509</v>
      </c>
      <c r="F40" s="2" t="s">
        <v>724</v>
      </c>
      <c r="G40" s="2" t="s">
        <v>724</v>
      </c>
      <c r="H40" s="2" t="s">
        <v>724</v>
      </c>
      <c r="I40" s="2" t="s">
        <v>725</v>
      </c>
      <c r="J40" s="2" t="s">
        <v>291</v>
      </c>
      <c r="K40" s="2" t="s">
        <v>439</v>
      </c>
      <c r="L40" s="3">
        <v>45.36</v>
      </c>
      <c r="M40" s="3">
        <v>47.63</v>
      </c>
      <c r="N40" s="3">
        <v>104.99</v>
      </c>
      <c r="O40" s="2" t="s">
        <v>726</v>
      </c>
      <c r="P40" s="2" t="s">
        <v>293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133</v>
      </c>
      <c r="V40" s="2" t="s">
        <v>134</v>
      </c>
      <c r="W40" s="2" t="s">
        <v>470</v>
      </c>
      <c r="X40" s="2" t="s">
        <v>135</v>
      </c>
      <c r="Y40" s="2" t="s">
        <v>471</v>
      </c>
      <c r="Z40" s="4">
        <v>7</v>
      </c>
      <c r="AA40" s="4">
        <f>=ROUNDDOWN(2.33333333333333,0)</f>
      </c>
      <c r="AB40" s="5">
        <v>3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3</v>
      </c>
      <c r="AQ40" s="8">
        <v>149.58</v>
      </c>
      <c r="AR40" s="4"/>
      <c r="AS40" s="8"/>
      <c r="AT40" s="7"/>
      <c r="AU40" s="7"/>
      <c r="AV40" s="4">
        <v>3</v>
      </c>
      <c r="AW40" s="8">
        <v>149.58</v>
      </c>
      <c r="AX40" s="4"/>
      <c r="AY40" s="8"/>
      <c r="AZ40" s="7"/>
      <c r="BA40" s="7"/>
      <c r="BB40" s="7">
        <v>1</v>
      </c>
      <c r="BC40" s="4">
        <v>3</v>
      </c>
      <c r="BD40" s="8">
        <v>149.58</v>
      </c>
      <c r="BE40" s="4"/>
      <c r="BF40" s="8"/>
      <c r="BG40" s="7"/>
      <c r="BH40" s="7"/>
      <c r="BI40" s="7">
        <v>1</v>
      </c>
      <c r="BJ40" s="4">
        <v>3</v>
      </c>
      <c r="BK40" s="8">
        <v>149.58</v>
      </c>
      <c r="BL40" s="2" t="s">
        <v>727</v>
      </c>
      <c r="BM40" s="7">
        <v>1</v>
      </c>
      <c r="BN40" s="7">
        <v>1</v>
      </c>
      <c r="BO40" s="4">
        <v>1</v>
      </c>
      <c r="BP40" s="8">
        <v>24.59</v>
      </c>
      <c r="BQ40" s="4"/>
      <c r="BR40" s="8"/>
      <c r="BS40" s="7"/>
      <c r="BT40" s="7"/>
      <c r="BU40" s="2" t="s">
        <v>140</v>
      </c>
      <c r="BV40" s="2" t="s">
        <v>129</v>
      </c>
      <c r="BW40" s="2" t="s">
        <v>560</v>
      </c>
      <c r="BX40" s="2" t="s">
        <v>728</v>
      </c>
      <c r="BY40" s="2" t="s">
        <v>143</v>
      </c>
      <c r="BZ40" s="2" t="s">
        <v>132</v>
      </c>
      <c r="CA40" s="4"/>
      <c r="CB40" s="8"/>
      <c r="CC40" s="4"/>
      <c r="CD40" s="8"/>
      <c r="CE40" s="7"/>
      <c r="CF40" s="7"/>
      <c r="CG40" s="2" t="s">
        <v>151</v>
      </c>
      <c r="CH40" s="2" t="s">
        <v>129</v>
      </c>
      <c r="CI40" s="2" t="s">
        <v>132</v>
      </c>
      <c r="CJ40" s="2" t="s">
        <v>132</v>
      </c>
      <c r="CK40" s="2" t="s">
        <v>143</v>
      </c>
      <c r="CL40" s="2" t="s">
        <v>132</v>
      </c>
      <c r="CM40" s="4">
        <v>1</v>
      </c>
      <c r="CN40" s="8">
        <v>70.64</v>
      </c>
      <c r="CO40" s="4"/>
      <c r="CP40" s="8"/>
      <c r="CQ40" s="7"/>
      <c r="CR40" s="7"/>
      <c r="CS40" s="2" t="s">
        <v>140</v>
      </c>
      <c r="CT40" s="2" t="s">
        <v>129</v>
      </c>
      <c r="CU40" s="2" t="s">
        <v>471</v>
      </c>
      <c r="CV40" s="2" t="s">
        <v>302</v>
      </c>
      <c r="CW40" s="2" t="s">
        <v>143</v>
      </c>
      <c r="CX40" s="2" t="s">
        <v>132</v>
      </c>
      <c r="CY40" s="4"/>
      <c r="CZ40" s="8"/>
      <c r="DA40" s="4"/>
      <c r="DB40" s="8"/>
      <c r="DC40" s="7"/>
      <c r="DD40" s="7"/>
      <c r="DE40" s="2" t="s">
        <v>140</v>
      </c>
      <c r="DF40" s="2" t="s">
        <v>129</v>
      </c>
      <c r="DG40" s="2" t="s">
        <v>729</v>
      </c>
      <c r="DH40" s="2" t="s">
        <v>730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140</v>
      </c>
      <c r="DR40" s="2" t="s">
        <v>129</v>
      </c>
      <c r="DS40" s="2" t="s">
        <v>299</v>
      </c>
      <c r="DT40" s="2" t="s">
        <v>132</v>
      </c>
      <c r="DU40" s="2" t="s">
        <v>143</v>
      </c>
      <c r="DV40" s="2" t="s">
        <v>132</v>
      </c>
      <c r="DW40" s="4"/>
      <c r="DX40" s="8"/>
      <c r="DY40" s="4"/>
      <c r="DZ40" s="8"/>
      <c r="EA40" s="7"/>
      <c r="EB40" s="7"/>
      <c r="EC40" s="2" t="s">
        <v>140</v>
      </c>
      <c r="ED40" s="2" t="s">
        <v>129</v>
      </c>
      <c r="EE40" s="2" t="s">
        <v>364</v>
      </c>
      <c r="EF40" s="2" t="s">
        <v>251</v>
      </c>
      <c r="EG40" s="2" t="s">
        <v>143</v>
      </c>
      <c r="EH40" s="2" t="s">
        <v>132</v>
      </c>
      <c r="EI40" s="4"/>
      <c r="EJ40" s="8"/>
      <c r="EK40" s="4"/>
      <c r="EL40" s="8"/>
      <c r="EM40" s="7"/>
      <c r="EN40" s="7"/>
      <c r="EO40" s="2" t="s">
        <v>140</v>
      </c>
      <c r="EP40" s="2" t="s">
        <v>181</v>
      </c>
      <c r="EQ40" s="2" t="s">
        <v>446</v>
      </c>
      <c r="ER40" s="2" t="s">
        <v>731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151</v>
      </c>
      <c r="FB40" s="2" t="s">
        <v>129</v>
      </c>
      <c r="FC40" s="2" t="s">
        <v>132</v>
      </c>
      <c r="FD40" s="2" t="s">
        <v>132</v>
      </c>
      <c r="FE40" s="2" t="s">
        <v>143</v>
      </c>
      <c r="FF40" s="2" t="s">
        <v>132</v>
      </c>
      <c r="FG40" s="4">
        <v>1</v>
      </c>
      <c r="FH40" s="8">
        <v>54.35</v>
      </c>
      <c r="FI40" s="4"/>
      <c r="FJ40" s="8"/>
      <c r="FK40" s="7"/>
      <c r="FL40" s="7"/>
      <c r="FM40" s="2" t="s">
        <v>140</v>
      </c>
      <c r="FN40" s="2" t="s">
        <v>129</v>
      </c>
      <c r="FO40" s="2" t="s">
        <v>302</v>
      </c>
      <c r="FP40" s="2" t="s">
        <v>309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140</v>
      </c>
      <c r="FZ40" s="2" t="s">
        <v>129</v>
      </c>
      <c r="GA40" s="2" t="s">
        <v>687</v>
      </c>
      <c r="GB40" s="2" t="s">
        <v>132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140</v>
      </c>
      <c r="GL40" s="2" t="s">
        <v>129</v>
      </c>
      <c r="GM40" s="2" t="s">
        <v>273</v>
      </c>
      <c r="GN40" s="2" t="s">
        <v>132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140</v>
      </c>
      <c r="GX40" s="2" t="s">
        <v>129</v>
      </c>
      <c r="GY40" s="2" t="s">
        <v>448</v>
      </c>
      <c r="GZ40" s="2" t="s">
        <v>732</v>
      </c>
      <c r="HA40" s="2" t="s">
        <v>143</v>
      </c>
      <c r="HB40" s="2" t="s">
        <v>132</v>
      </c>
      <c r="HC40" s="4"/>
      <c r="HD40" s="8"/>
      <c r="HE40" s="4"/>
      <c r="HF40" s="8"/>
      <c r="HG40" s="7"/>
      <c r="HH40" s="7"/>
      <c r="HI40" s="2" t="s">
        <v>140</v>
      </c>
      <c r="HJ40" s="2" t="s">
        <v>129</v>
      </c>
      <c r="HK40" s="2" t="s">
        <v>450</v>
      </c>
      <c r="HL40" s="2" t="s">
        <v>132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140</v>
      </c>
      <c r="HV40" s="2" t="s">
        <v>129</v>
      </c>
      <c r="HW40" s="2" t="s">
        <v>277</v>
      </c>
      <c r="HX40" s="2" t="s">
        <v>733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140</v>
      </c>
      <c r="IH40" s="2" t="s">
        <v>129</v>
      </c>
      <c r="II40" s="2" t="s">
        <v>194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140</v>
      </c>
      <c r="IT40" s="2" t="s">
        <v>129</v>
      </c>
      <c r="IU40" s="2" t="s">
        <v>734</v>
      </c>
      <c r="IV40" s="2" t="s">
        <v>132</v>
      </c>
      <c r="IW40" s="2" t="s">
        <v>143</v>
      </c>
      <c r="IX40" s="2" t="s">
        <v>132</v>
      </c>
      <c r="IY40" s="4"/>
      <c r="IZ40" s="8"/>
      <c r="JA40" s="4"/>
      <c r="JB40" s="8"/>
      <c r="JC40" s="7"/>
      <c r="JD40" s="7"/>
      <c r="JE40" s="2" t="s">
        <v>151</v>
      </c>
      <c r="JF40" s="2" t="s">
        <v>129</v>
      </c>
      <c r="JG40" s="2" t="s">
        <v>132</v>
      </c>
      <c r="JH40" s="2" t="s">
        <v>132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140</v>
      </c>
      <c r="KD40" s="2" t="s">
        <v>195</v>
      </c>
      <c r="KE40" s="2" t="s">
        <v>735</v>
      </c>
      <c r="KF40" s="2" t="s">
        <v>132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151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/>
      <c r="KV40" s="8"/>
      <c r="KW40" s="4"/>
      <c r="KX40" s="8"/>
      <c r="KY40" s="7"/>
      <c r="KZ40" s="7"/>
      <c r="LA40" s="2" t="s">
        <v>151</v>
      </c>
      <c r="LB40" s="2" t="s">
        <v>129</v>
      </c>
      <c r="LC40" s="2" t="s">
        <v>132</v>
      </c>
      <c r="LD40" s="2" t="s">
        <v>132</v>
      </c>
      <c r="LE40" s="2" t="s">
        <v>143</v>
      </c>
      <c r="LF40" s="2" t="s">
        <v>132</v>
      </c>
      <c r="LG40" s="4"/>
      <c r="LH40" s="8"/>
      <c r="LI40" s="4"/>
      <c r="LJ40" s="8"/>
      <c r="LK40" s="7"/>
      <c r="LL40" s="7"/>
      <c r="LM40" s="2" t="s">
        <v>157</v>
      </c>
      <c r="LN40" s="2" t="s">
        <v>129</v>
      </c>
      <c r="LO40" s="2" t="s">
        <v>132</v>
      </c>
      <c r="LP40" s="2" t="s">
        <v>132</v>
      </c>
      <c r="LQ40" s="2" t="s">
        <v>143</v>
      </c>
      <c r="LR40" s="2" t="s">
        <v>132</v>
      </c>
      <c r="LS40" s="4"/>
      <c r="LT40" s="8"/>
      <c r="LU40" s="4"/>
      <c r="LV40" s="8"/>
      <c r="LW40" s="7"/>
      <c r="LX40" s="7"/>
      <c r="LY40" s="2" t="s">
        <v>151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151</v>
      </c>
      <c r="ML40" s="2" t="s">
        <v>129</v>
      </c>
      <c r="MM40" s="2" t="s">
        <v>132</v>
      </c>
      <c r="MN40" s="2" t="s">
        <v>132</v>
      </c>
      <c r="MO40" s="2" t="s">
        <v>143</v>
      </c>
      <c r="MP40" s="2" t="s">
        <v>132</v>
      </c>
      <c r="MQ40" s="4"/>
      <c r="MR40" s="8"/>
      <c r="MS40" s="4"/>
      <c r="MT40" s="8"/>
      <c r="MU40" s="7"/>
      <c r="MV40" s="7"/>
      <c r="MW40" s="2" t="s">
        <v>157</v>
      </c>
      <c r="MX40" s="2" t="s">
        <v>129</v>
      </c>
      <c r="MY40" s="2" t="s">
        <v>132</v>
      </c>
      <c r="MZ40" s="2" t="s">
        <v>132</v>
      </c>
      <c r="NA40" s="2" t="s">
        <v>143</v>
      </c>
      <c r="NB40" s="2" t="s">
        <v>132</v>
      </c>
      <c r="NC40" s="4"/>
      <c r="ND40" s="8"/>
      <c r="NE40" s="4"/>
      <c r="NF40" s="8"/>
      <c r="NG40" s="7"/>
      <c r="NH40" s="7"/>
      <c r="NI40" s="2" t="s">
        <v>157</v>
      </c>
      <c r="NJ40" s="2" t="s">
        <v>129</v>
      </c>
      <c r="NK40" s="2" t="s">
        <v>132</v>
      </c>
      <c r="NL40" s="2" t="s">
        <v>132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157</v>
      </c>
      <c r="OH40" s="2" t="s">
        <v>129</v>
      </c>
      <c r="OI40" s="2" t="s">
        <v>132</v>
      </c>
      <c r="OJ40" s="2" t="s">
        <v>132</v>
      </c>
      <c r="OK40" s="2" t="s">
        <v>143</v>
      </c>
      <c r="OL40" s="2" t="s">
        <v>132</v>
      </c>
      <c r="OM40" s="4"/>
      <c r="ON40" s="8"/>
      <c r="OO40" s="4"/>
      <c r="OP40" s="8"/>
      <c r="OQ40" s="7"/>
      <c r="OR40" s="7"/>
      <c r="OS40" s="2" t="s">
        <v>151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140</v>
      </c>
      <c r="PR40" s="2" t="s">
        <v>181</v>
      </c>
      <c r="PS40" s="2" t="s">
        <v>278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151</v>
      </c>
      <c r="QD40" s="2" t="s">
        <v>129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151</v>
      </c>
      <c r="RB40" s="2" t="s">
        <v>129</v>
      </c>
      <c r="RC40" s="2" t="s">
        <v>132</v>
      </c>
      <c r="RD40" s="2" t="s">
        <v>132</v>
      </c>
      <c r="RE40" s="2" t="s">
        <v>143</v>
      </c>
      <c r="RF40" s="2" t="s">
        <v>132</v>
      </c>
      <c r="RG40" s="4"/>
      <c r="RH40" s="8"/>
      <c r="RI40" s="4"/>
      <c r="RJ40" s="8"/>
      <c r="RK40" s="7"/>
      <c r="RL40" s="7"/>
      <c r="RM40" s="2" t="s">
        <v>140</v>
      </c>
      <c r="RN40" s="2" t="s">
        <v>181</v>
      </c>
      <c r="RO40" s="2" t="s">
        <v>477</v>
      </c>
      <c r="RP40" s="2" t="s">
        <v>132</v>
      </c>
      <c r="RQ40" s="2" t="s">
        <v>143</v>
      </c>
      <c r="RR40" s="2" t="s">
        <v>132</v>
      </c>
    </row>
    <row r="41">
      <c r="A41" s="2" t="s">
        <v>736</v>
      </c>
      <c r="B41" s="2" t="s">
        <v>121</v>
      </c>
      <c r="C41" s="2" t="s">
        <v>122</v>
      </c>
      <c r="D41" s="2" t="s">
        <v>508</v>
      </c>
      <c r="E41" s="2" t="s">
        <v>509</v>
      </c>
      <c r="F41" s="2" t="s">
        <v>737</v>
      </c>
      <c r="G41" s="2" t="s">
        <v>737</v>
      </c>
      <c r="H41" s="2" t="s">
        <v>737</v>
      </c>
      <c r="I41" s="2" t="s">
        <v>738</v>
      </c>
      <c r="J41" s="2" t="s">
        <v>291</v>
      </c>
      <c r="K41" s="2" t="s">
        <v>659</v>
      </c>
      <c r="L41" s="3">
        <v>57</v>
      </c>
      <c r="M41" s="3">
        <v>59.85</v>
      </c>
      <c r="N41" s="3">
        <v>119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133</v>
      </c>
      <c r="V41" s="2" t="s">
        <v>134</v>
      </c>
      <c r="W41" s="2" t="s">
        <v>739</v>
      </c>
      <c r="X41" s="2" t="s">
        <v>421</v>
      </c>
      <c r="Y41" s="2" t="s">
        <v>740</v>
      </c>
      <c r="Z41" s="4">
        <v>70</v>
      </c>
      <c r="AA41" s="4">
        <f>=ROUNDDOWN(70,0)</f>
      </c>
      <c r="AB41" s="5">
        <v>1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3</v>
      </c>
      <c r="AQ41" s="8">
        <v>143.65</v>
      </c>
      <c r="AR41" s="4"/>
      <c r="AS41" s="8"/>
      <c r="AT41" s="7"/>
      <c r="AU41" s="7"/>
      <c r="AV41" s="4">
        <v>3</v>
      </c>
      <c r="AW41" s="8">
        <v>143.65</v>
      </c>
      <c r="AX41" s="4"/>
      <c r="AY41" s="8"/>
      <c r="AZ41" s="7"/>
      <c r="BA41" s="7"/>
      <c r="BB41" s="7">
        <v>1</v>
      </c>
      <c r="BC41" s="4">
        <v>3</v>
      </c>
      <c r="BD41" s="8">
        <v>143.65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>
        <v>1</v>
      </c>
      <c r="BJ41" s="4">
        <v>3</v>
      </c>
      <c r="BK41" s="8">
        <v>143.65</v>
      </c>
      <c r="BL41" s="2" t="s">
        <v>16</v>
      </c>
      <c r="BM41" s="7">
        <v>1</v>
      </c>
      <c r="BN41" s="7">
        <v>1</v>
      </c>
      <c r="BO41" s="4">
        <v>3</v>
      </c>
      <c r="BP41" s="8">
        <v>143.65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740</v>
      </c>
      <c r="BX41" s="2" t="s">
        <v>297</v>
      </c>
      <c r="BY41" s="2" t="s">
        <v>143</v>
      </c>
      <c r="BZ41" s="2" t="s">
        <v>132</v>
      </c>
      <c r="CA41" s="4"/>
      <c r="CB41" s="8"/>
      <c r="CC41" s="4"/>
      <c r="CD41" s="8"/>
      <c r="CE41" s="7"/>
      <c r="CF41" s="7"/>
      <c r="CG41" s="2" t="s">
        <v>152</v>
      </c>
      <c r="CH41" s="2" t="s">
        <v>129</v>
      </c>
      <c r="CI41" s="2" t="s">
        <v>132</v>
      </c>
      <c r="CJ41" s="2" t="s">
        <v>132</v>
      </c>
      <c r="CK41" s="2" t="s">
        <v>143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741</v>
      </c>
      <c r="CV41" s="2" t="s">
        <v>305</v>
      </c>
      <c r="CW41" s="2" t="s">
        <v>143</v>
      </c>
      <c r="CX41" s="2" t="s">
        <v>132</v>
      </c>
      <c r="CY41" s="4"/>
      <c r="CZ41" s="8"/>
      <c r="DA41" s="4"/>
      <c r="DB41" s="8"/>
      <c r="DC41" s="7"/>
      <c r="DD41" s="7"/>
      <c r="DE41" s="2" t="s">
        <v>140</v>
      </c>
      <c r="DF41" s="2" t="s">
        <v>129</v>
      </c>
      <c r="DG41" s="2" t="s">
        <v>742</v>
      </c>
      <c r="DH41" s="2" t="s">
        <v>132</v>
      </c>
      <c r="DI41" s="2" t="s">
        <v>143</v>
      </c>
      <c r="DJ41" s="2" t="s">
        <v>132</v>
      </c>
      <c r="DK41" s="4"/>
      <c r="DL41" s="8"/>
      <c r="DM41" s="4"/>
      <c r="DN41" s="8"/>
      <c r="DO41" s="7"/>
      <c r="DP41" s="7"/>
      <c r="DQ41" s="2" t="s">
        <v>140</v>
      </c>
      <c r="DR41" s="2" t="s">
        <v>129</v>
      </c>
      <c r="DS41" s="2" t="s">
        <v>148</v>
      </c>
      <c r="DT41" s="2" t="s">
        <v>132</v>
      </c>
      <c r="DU41" s="2" t="s">
        <v>143</v>
      </c>
      <c r="DV41" s="2" t="s">
        <v>132</v>
      </c>
      <c r="DW41" s="4"/>
      <c r="DX41" s="8"/>
      <c r="DY41" s="4"/>
      <c r="DZ41" s="8"/>
      <c r="EA41" s="7"/>
      <c r="EB41" s="7"/>
      <c r="EC41" s="2" t="s">
        <v>140</v>
      </c>
      <c r="ED41" s="2" t="s">
        <v>129</v>
      </c>
      <c r="EE41" s="2" t="s">
        <v>740</v>
      </c>
      <c r="EF41" s="2" t="s">
        <v>743</v>
      </c>
      <c r="EG41" s="2" t="s">
        <v>143</v>
      </c>
      <c r="EH41" s="2" t="s">
        <v>132</v>
      </c>
      <c r="EI41" s="4"/>
      <c r="EJ41" s="8"/>
      <c r="EK41" s="4"/>
      <c r="EL41" s="8"/>
      <c r="EM41" s="7"/>
      <c r="EN41" s="7"/>
      <c r="EO41" s="2" t="s">
        <v>270</v>
      </c>
      <c r="EP41" s="2" t="s">
        <v>129</v>
      </c>
      <c r="EQ41" s="2" t="s">
        <v>132</v>
      </c>
      <c r="ER41" s="2" t="s">
        <v>132</v>
      </c>
      <c r="ES41" s="2" t="s">
        <v>143</v>
      </c>
      <c r="ET41" s="2" t="s">
        <v>132</v>
      </c>
      <c r="EU41" s="4"/>
      <c r="EV41" s="8"/>
      <c r="EW41" s="4"/>
      <c r="EX41" s="8"/>
      <c r="EY41" s="7"/>
      <c r="EZ41" s="7"/>
      <c r="FA41" s="2" t="s">
        <v>151</v>
      </c>
      <c r="FB41" s="2" t="s">
        <v>129</v>
      </c>
      <c r="FC41" s="2" t="s">
        <v>132</v>
      </c>
      <c r="FD41" s="2" t="s">
        <v>132</v>
      </c>
      <c r="FE41" s="2" t="s">
        <v>143</v>
      </c>
      <c r="FF41" s="2" t="s">
        <v>132</v>
      </c>
      <c r="FG41" s="4"/>
      <c r="FH41" s="8"/>
      <c r="FI41" s="4"/>
      <c r="FJ41" s="8"/>
      <c r="FK41" s="7"/>
      <c r="FL41" s="7"/>
      <c r="FM41" s="2" t="s">
        <v>152</v>
      </c>
      <c r="FN41" s="2" t="s">
        <v>129</v>
      </c>
      <c r="FO41" s="2" t="s">
        <v>132</v>
      </c>
      <c r="FP41" s="2" t="s">
        <v>132</v>
      </c>
      <c r="FQ41" s="2" t="s">
        <v>143</v>
      </c>
      <c r="FR41" s="2" t="s">
        <v>132</v>
      </c>
      <c r="FS41" s="4"/>
      <c r="FT41" s="8"/>
      <c r="FU41" s="4"/>
      <c r="FV41" s="8"/>
      <c r="FW41" s="7"/>
      <c r="FX41" s="7"/>
      <c r="FY41" s="2" t="s">
        <v>140</v>
      </c>
      <c r="FZ41" s="2" t="s">
        <v>129</v>
      </c>
      <c r="GA41" s="2" t="s">
        <v>153</v>
      </c>
      <c r="GB41" s="2" t="s">
        <v>132</v>
      </c>
      <c r="GC41" s="2" t="s">
        <v>143</v>
      </c>
      <c r="GD41" s="2" t="s">
        <v>132</v>
      </c>
      <c r="GE41" s="4"/>
      <c r="GF41" s="8"/>
      <c r="GG41" s="4"/>
      <c r="GH41" s="8"/>
      <c r="GI41" s="7"/>
      <c r="GJ41" s="7"/>
      <c r="GK41" s="2" t="s">
        <v>140</v>
      </c>
      <c r="GL41" s="2" t="s">
        <v>129</v>
      </c>
      <c r="GM41" s="2" t="s">
        <v>154</v>
      </c>
      <c r="GN41" s="2" t="s">
        <v>132</v>
      </c>
      <c r="GO41" s="2" t="s">
        <v>143</v>
      </c>
      <c r="GP41" s="2" t="s">
        <v>132</v>
      </c>
      <c r="GQ41" s="4"/>
      <c r="GR41" s="8"/>
      <c r="GS41" s="4"/>
      <c r="GT41" s="8"/>
      <c r="GU41" s="7"/>
      <c r="GV41" s="7"/>
      <c r="GW41" s="2" t="s">
        <v>155</v>
      </c>
      <c r="GX41" s="2" t="s">
        <v>129</v>
      </c>
      <c r="GY41" s="2" t="s">
        <v>132</v>
      </c>
      <c r="GZ41" s="2" t="s">
        <v>132</v>
      </c>
      <c r="HA41" s="2" t="s">
        <v>143</v>
      </c>
      <c r="HB41" s="2" t="s">
        <v>132</v>
      </c>
      <c r="HC41" s="4"/>
      <c r="HD41" s="8"/>
      <c r="HE41" s="4"/>
      <c r="HF41" s="8"/>
      <c r="HG41" s="7"/>
      <c r="HH41" s="7"/>
      <c r="HI41" s="2" t="s">
        <v>152</v>
      </c>
      <c r="HJ41" s="2" t="s">
        <v>129</v>
      </c>
      <c r="HK41" s="2" t="s">
        <v>132</v>
      </c>
      <c r="HL41" s="2" t="s">
        <v>132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744</v>
      </c>
      <c r="HX41" s="2" t="s">
        <v>745</v>
      </c>
      <c r="HY41" s="2" t="s">
        <v>143</v>
      </c>
      <c r="HZ41" s="2" t="s">
        <v>132</v>
      </c>
      <c r="IA41" s="4"/>
      <c r="IB41" s="8"/>
      <c r="IC41" s="4"/>
      <c r="ID41" s="8"/>
      <c r="IE41" s="7"/>
      <c r="IF41" s="7"/>
      <c r="IG41" s="2" t="s">
        <v>132</v>
      </c>
      <c r="IH41" s="2" t="s">
        <v>132</v>
      </c>
      <c r="II41" s="2" t="s">
        <v>132</v>
      </c>
      <c r="IJ41" s="2" t="s">
        <v>132</v>
      </c>
      <c r="IK41" s="2" t="s">
        <v>132</v>
      </c>
      <c r="IL41" s="2" t="s">
        <v>132</v>
      </c>
      <c r="IM41" s="4"/>
      <c r="IN41" s="8"/>
      <c r="IO41" s="4"/>
      <c r="IP41" s="8"/>
      <c r="IQ41" s="7"/>
      <c r="IR41" s="7"/>
      <c r="IS41" s="2" t="s">
        <v>140</v>
      </c>
      <c r="IT41" s="2" t="s">
        <v>129</v>
      </c>
      <c r="IU41" s="2" t="s">
        <v>740</v>
      </c>
      <c r="IV41" s="2" t="s">
        <v>733</v>
      </c>
      <c r="IW41" s="2" t="s">
        <v>143</v>
      </c>
      <c r="IX41" s="2" t="s">
        <v>132</v>
      </c>
      <c r="IY41" s="4"/>
      <c r="IZ41" s="8"/>
      <c r="JA41" s="4"/>
      <c r="JB41" s="8"/>
      <c r="JC41" s="7"/>
      <c r="JD41" s="7"/>
      <c r="JE41" s="2" t="s">
        <v>151</v>
      </c>
      <c r="JF41" s="2" t="s">
        <v>129</v>
      </c>
      <c r="JG41" s="2" t="s">
        <v>132</v>
      </c>
      <c r="JH41" s="2" t="s">
        <v>132</v>
      </c>
      <c r="JI41" s="2" t="s">
        <v>143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151</v>
      </c>
      <c r="KP41" s="2" t="s">
        <v>129</v>
      </c>
      <c r="KQ41" s="2" t="s">
        <v>132</v>
      </c>
      <c r="KR41" s="2" t="s">
        <v>132</v>
      </c>
      <c r="KS41" s="2" t="s">
        <v>143</v>
      </c>
      <c r="KT41" s="2" t="s">
        <v>132</v>
      </c>
      <c r="KU41" s="4"/>
      <c r="KV41" s="8"/>
      <c r="KW41" s="4"/>
      <c r="KX41" s="8"/>
      <c r="KY41" s="7"/>
      <c r="KZ41" s="7"/>
      <c r="LA41" s="2" t="s">
        <v>151</v>
      </c>
      <c r="LB41" s="2" t="s">
        <v>129</v>
      </c>
      <c r="LC41" s="2" t="s">
        <v>132</v>
      </c>
      <c r="LD41" s="2" t="s">
        <v>132</v>
      </c>
      <c r="LE41" s="2" t="s">
        <v>143</v>
      </c>
      <c r="LF41" s="2" t="s">
        <v>132</v>
      </c>
      <c r="LG41" s="4"/>
      <c r="LH41" s="8"/>
      <c r="LI41" s="4"/>
      <c r="LJ41" s="8"/>
      <c r="LK41" s="7"/>
      <c r="LL41" s="7"/>
      <c r="LM41" s="2" t="s">
        <v>157</v>
      </c>
      <c r="LN41" s="2" t="s">
        <v>129</v>
      </c>
      <c r="LO41" s="2" t="s">
        <v>132</v>
      </c>
      <c r="LP41" s="2" t="s">
        <v>132</v>
      </c>
      <c r="LQ41" s="2" t="s">
        <v>143</v>
      </c>
      <c r="LR41" s="2" t="s">
        <v>132</v>
      </c>
      <c r="LS41" s="4"/>
      <c r="LT41" s="8"/>
      <c r="LU41" s="4"/>
      <c r="LV41" s="8"/>
      <c r="LW41" s="7"/>
      <c r="LX41" s="7"/>
      <c r="LY41" s="2" t="s">
        <v>151</v>
      </c>
      <c r="LZ41" s="2" t="s">
        <v>129</v>
      </c>
      <c r="MA41" s="2" t="s">
        <v>132</v>
      </c>
      <c r="MB41" s="2" t="s">
        <v>132</v>
      </c>
      <c r="MC41" s="2" t="s">
        <v>143</v>
      </c>
      <c r="MD41" s="2" t="s">
        <v>132</v>
      </c>
      <c r="ME41" s="4"/>
      <c r="MF41" s="8"/>
      <c r="MG41" s="4"/>
      <c r="MH41" s="8"/>
      <c r="MI41" s="7"/>
      <c r="MJ41" s="7"/>
      <c r="MK41" s="2" t="s">
        <v>151</v>
      </c>
      <c r="ML41" s="2" t="s">
        <v>129</v>
      </c>
      <c r="MM41" s="2" t="s">
        <v>132</v>
      </c>
      <c r="MN41" s="2" t="s">
        <v>132</v>
      </c>
      <c r="MO41" s="2" t="s">
        <v>143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157</v>
      </c>
      <c r="NJ41" s="2" t="s">
        <v>129</v>
      </c>
      <c r="NK41" s="2" t="s">
        <v>132</v>
      </c>
      <c r="NL41" s="2" t="s">
        <v>132</v>
      </c>
      <c r="NM41" s="2" t="s">
        <v>143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157</v>
      </c>
      <c r="OH41" s="2" t="s">
        <v>129</v>
      </c>
      <c r="OI41" s="2" t="s">
        <v>132</v>
      </c>
      <c r="OJ41" s="2" t="s">
        <v>132</v>
      </c>
      <c r="OK41" s="2" t="s">
        <v>143</v>
      </c>
      <c r="OL41" s="2" t="s">
        <v>132</v>
      </c>
      <c r="OM41" s="4"/>
      <c r="ON41" s="8"/>
      <c r="OO41" s="4"/>
      <c r="OP41" s="8"/>
      <c r="OQ41" s="7"/>
      <c r="OR41" s="7"/>
      <c r="OS41" s="2" t="s">
        <v>151</v>
      </c>
      <c r="OT41" s="2" t="s">
        <v>129</v>
      </c>
      <c r="OU41" s="2" t="s">
        <v>132</v>
      </c>
      <c r="OV41" s="2" t="s">
        <v>132</v>
      </c>
      <c r="OW41" s="2" t="s">
        <v>143</v>
      </c>
      <c r="OX41" s="2" t="s">
        <v>132</v>
      </c>
      <c r="OY41" s="4"/>
      <c r="OZ41" s="8"/>
      <c r="PA41" s="4"/>
      <c r="PB41" s="8"/>
      <c r="PC41" s="7"/>
      <c r="PD41" s="7"/>
      <c r="PE41" s="2" t="s">
        <v>151</v>
      </c>
      <c r="PF41" s="2" t="s">
        <v>129</v>
      </c>
      <c r="PG41" s="2" t="s">
        <v>132</v>
      </c>
      <c r="PH41" s="2" t="s">
        <v>132</v>
      </c>
      <c r="PI41" s="2" t="s">
        <v>143</v>
      </c>
      <c r="PJ41" s="2" t="s">
        <v>132</v>
      </c>
      <c r="PK41" s="4"/>
      <c r="PL41" s="8"/>
      <c r="PM41" s="4"/>
      <c r="PN41" s="8"/>
      <c r="PO41" s="7"/>
      <c r="PP41" s="7"/>
      <c r="PQ41" s="2" t="s">
        <v>151</v>
      </c>
      <c r="PR41" s="2" t="s">
        <v>129</v>
      </c>
      <c r="PS41" s="2" t="s">
        <v>132</v>
      </c>
      <c r="PT41" s="2" t="s">
        <v>132</v>
      </c>
      <c r="PU41" s="2" t="s">
        <v>143</v>
      </c>
      <c r="PV41" s="2" t="s">
        <v>132</v>
      </c>
      <c r="PW41" s="4"/>
      <c r="PX41" s="8"/>
      <c r="PY41" s="4"/>
      <c r="PZ41" s="8"/>
      <c r="QA41" s="7"/>
      <c r="QB41" s="7"/>
      <c r="QC41" s="2" t="s">
        <v>151</v>
      </c>
      <c r="QD41" s="2" t="s">
        <v>129</v>
      </c>
      <c r="QE41" s="2" t="s">
        <v>132</v>
      </c>
      <c r="QF41" s="2" t="s">
        <v>132</v>
      </c>
      <c r="QG41" s="2" t="s">
        <v>143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151</v>
      </c>
      <c r="RB41" s="2" t="s">
        <v>129</v>
      </c>
      <c r="RC41" s="2" t="s">
        <v>132</v>
      </c>
      <c r="RD41" s="2" t="s">
        <v>132</v>
      </c>
      <c r="RE41" s="2" t="s">
        <v>143</v>
      </c>
      <c r="RF41" s="2" t="s">
        <v>132</v>
      </c>
      <c r="RG41" s="4"/>
      <c r="RH41" s="8"/>
      <c r="RI41" s="4"/>
      <c r="RJ41" s="8"/>
      <c r="RK41" s="7"/>
      <c r="RL41" s="7"/>
      <c r="RM41" s="2" t="s">
        <v>151</v>
      </c>
      <c r="RN41" s="2" t="s">
        <v>129</v>
      </c>
      <c r="RO41" s="2" t="s">
        <v>132</v>
      </c>
      <c r="RP41" s="2" t="s">
        <v>132</v>
      </c>
      <c r="RQ41" s="2" t="s">
        <v>143</v>
      </c>
      <c r="RR41" s="2" t="s">
        <v>132</v>
      </c>
    </row>
    <row r="42">
      <c r="A42" s="2" t="s">
        <v>746</v>
      </c>
      <c r="B42" s="2" t="s">
        <v>121</v>
      </c>
      <c r="C42" s="2" t="s">
        <v>122</v>
      </c>
      <c r="D42" s="2" t="s">
        <v>508</v>
      </c>
      <c r="E42" s="2" t="s">
        <v>509</v>
      </c>
      <c r="F42" s="2" t="s">
        <v>737</v>
      </c>
      <c r="G42" s="2" t="s">
        <v>737</v>
      </c>
      <c r="H42" s="2" t="s">
        <v>737</v>
      </c>
      <c r="I42" s="2" t="s">
        <v>738</v>
      </c>
      <c r="J42" s="2" t="s">
        <v>291</v>
      </c>
      <c r="K42" s="2" t="s">
        <v>747</v>
      </c>
      <c r="L42" s="3">
        <v>62</v>
      </c>
      <c r="M42" s="3">
        <v>65.1</v>
      </c>
      <c r="N42" s="3">
        <v>129.99</v>
      </c>
      <c r="O42" s="2" t="s">
        <v>129</v>
      </c>
      <c r="P42" s="2" t="s">
        <v>130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133</v>
      </c>
      <c r="V42" s="2" t="s">
        <v>134</v>
      </c>
      <c r="W42" s="2" t="s">
        <v>739</v>
      </c>
      <c r="X42" s="2" t="s">
        <v>421</v>
      </c>
      <c r="Y42" s="2" t="s">
        <v>748</v>
      </c>
      <c r="Z42" s="4">
        <v>94</v>
      </c>
      <c r="AA42" s="4">
        <f>=ROUNDDOWN(94,0)</f>
      </c>
      <c r="AB42" s="5">
        <v>1</v>
      </c>
      <c r="AC42" s="2" t="s">
        <v>132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140</v>
      </c>
      <c r="BV42" s="2" t="s">
        <v>129</v>
      </c>
      <c r="BW42" s="2" t="s">
        <v>749</v>
      </c>
      <c r="BX42" s="2" t="s">
        <v>706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152</v>
      </c>
      <c r="CH42" s="2" t="s">
        <v>129</v>
      </c>
      <c r="CI42" s="2" t="s">
        <v>132</v>
      </c>
      <c r="CJ42" s="2" t="s">
        <v>132</v>
      </c>
      <c r="CK42" s="2" t="s">
        <v>143</v>
      </c>
      <c r="CL42" s="2" t="s">
        <v>132</v>
      </c>
      <c r="CM42" s="4"/>
      <c r="CN42" s="8"/>
      <c r="CO42" s="4"/>
      <c r="CP42" s="8"/>
      <c r="CQ42" s="7"/>
      <c r="CR42" s="7"/>
      <c r="CS42" s="2" t="s">
        <v>140</v>
      </c>
      <c r="CT42" s="2" t="s">
        <v>129</v>
      </c>
      <c r="CU42" s="2" t="s">
        <v>750</v>
      </c>
      <c r="CV42" s="2" t="s">
        <v>132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140</v>
      </c>
      <c r="DF42" s="2" t="s">
        <v>129</v>
      </c>
      <c r="DG42" s="2" t="s">
        <v>742</v>
      </c>
      <c r="DH42" s="2" t="s">
        <v>132</v>
      </c>
      <c r="DI42" s="2" t="s">
        <v>143</v>
      </c>
      <c r="DJ42" s="2" t="s">
        <v>132</v>
      </c>
      <c r="DK42" s="4"/>
      <c r="DL42" s="8"/>
      <c r="DM42" s="4"/>
      <c r="DN42" s="8"/>
      <c r="DO42" s="7"/>
      <c r="DP42" s="7"/>
      <c r="DQ42" s="2" t="s">
        <v>140</v>
      </c>
      <c r="DR42" s="2" t="s">
        <v>129</v>
      </c>
      <c r="DS42" s="2" t="s">
        <v>148</v>
      </c>
      <c r="DT42" s="2" t="s">
        <v>132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140</v>
      </c>
      <c r="ED42" s="2" t="s">
        <v>129</v>
      </c>
      <c r="EE42" s="2" t="s">
        <v>149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270</v>
      </c>
      <c r="EP42" s="2" t="s">
        <v>129</v>
      </c>
      <c r="EQ42" s="2" t="s">
        <v>132</v>
      </c>
      <c r="ER42" s="2" t="s">
        <v>132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151</v>
      </c>
      <c r="FB42" s="2" t="s">
        <v>129</v>
      </c>
      <c r="FC42" s="2" t="s">
        <v>132</v>
      </c>
      <c r="FD42" s="2" t="s">
        <v>132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152</v>
      </c>
      <c r="FN42" s="2" t="s">
        <v>129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140</v>
      </c>
      <c r="FZ42" s="2" t="s">
        <v>129</v>
      </c>
      <c r="GA42" s="2" t="s">
        <v>153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140</v>
      </c>
      <c r="GL42" s="2" t="s">
        <v>129</v>
      </c>
      <c r="GM42" s="2" t="s">
        <v>154</v>
      </c>
      <c r="GN42" s="2" t="s">
        <v>132</v>
      </c>
      <c r="GO42" s="2" t="s">
        <v>143</v>
      </c>
      <c r="GP42" s="2" t="s">
        <v>132</v>
      </c>
      <c r="GQ42" s="4"/>
      <c r="GR42" s="8"/>
      <c r="GS42" s="4"/>
      <c r="GT42" s="8"/>
      <c r="GU42" s="7"/>
      <c r="GV42" s="7"/>
      <c r="GW42" s="2" t="s">
        <v>155</v>
      </c>
      <c r="GX42" s="2" t="s">
        <v>129</v>
      </c>
      <c r="GY42" s="2" t="s">
        <v>132</v>
      </c>
      <c r="GZ42" s="2" t="s">
        <v>132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152</v>
      </c>
      <c r="HJ42" s="2" t="s">
        <v>129</v>
      </c>
      <c r="HK42" s="2" t="s">
        <v>132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140</v>
      </c>
      <c r="HV42" s="2" t="s">
        <v>129</v>
      </c>
      <c r="HW42" s="2" t="s">
        <v>156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140</v>
      </c>
      <c r="IH42" s="2" t="s">
        <v>129</v>
      </c>
      <c r="II42" s="2" t="s">
        <v>750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140</v>
      </c>
      <c r="IT42" s="2" t="s">
        <v>129</v>
      </c>
      <c r="IU42" s="2" t="s">
        <v>750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151</v>
      </c>
      <c r="JF42" s="2" t="s">
        <v>129</v>
      </c>
      <c r="JG42" s="2" t="s">
        <v>132</v>
      </c>
      <c r="JH42" s="2" t="s">
        <v>132</v>
      </c>
      <c r="JI42" s="2" t="s">
        <v>143</v>
      </c>
      <c r="JJ42" s="2" t="s">
        <v>132</v>
      </c>
      <c r="JK42" s="4"/>
      <c r="JL42" s="8"/>
      <c r="JM42" s="4"/>
      <c r="JN42" s="8"/>
      <c r="JO42" s="7"/>
      <c r="JP42" s="7"/>
      <c r="JQ42" s="2" t="s">
        <v>151</v>
      </c>
      <c r="JR42" s="2" t="s">
        <v>129</v>
      </c>
      <c r="JS42" s="2" t="s">
        <v>132</v>
      </c>
      <c r="JT42" s="2" t="s">
        <v>132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151</v>
      </c>
      <c r="KP42" s="2" t="s">
        <v>129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151</v>
      </c>
      <c r="LB42" s="2" t="s">
        <v>129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157</v>
      </c>
      <c r="LN42" s="2" t="s">
        <v>129</v>
      </c>
      <c r="LO42" s="2" t="s">
        <v>132</v>
      </c>
      <c r="LP42" s="2" t="s">
        <v>132</v>
      </c>
      <c r="LQ42" s="2" t="s">
        <v>143</v>
      </c>
      <c r="LR42" s="2" t="s">
        <v>132</v>
      </c>
      <c r="LS42" s="4"/>
      <c r="LT42" s="8"/>
      <c r="LU42" s="4"/>
      <c r="LV42" s="8"/>
      <c r="LW42" s="7"/>
      <c r="LX42" s="7"/>
      <c r="LY42" s="2" t="s">
        <v>151</v>
      </c>
      <c r="LZ42" s="2" t="s">
        <v>129</v>
      </c>
      <c r="MA42" s="2" t="s">
        <v>132</v>
      </c>
      <c r="MB42" s="2" t="s">
        <v>132</v>
      </c>
      <c r="MC42" s="2" t="s">
        <v>143</v>
      </c>
      <c r="MD42" s="2" t="s">
        <v>132</v>
      </c>
      <c r="ME42" s="4"/>
      <c r="MF42" s="8"/>
      <c r="MG42" s="4"/>
      <c r="MH42" s="8"/>
      <c r="MI42" s="7"/>
      <c r="MJ42" s="7"/>
      <c r="MK42" s="2" t="s">
        <v>151</v>
      </c>
      <c r="ML42" s="2" t="s">
        <v>129</v>
      </c>
      <c r="MM42" s="2" t="s">
        <v>132</v>
      </c>
      <c r="MN42" s="2" t="s">
        <v>132</v>
      </c>
      <c r="MO42" s="2" t="s">
        <v>143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157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151</v>
      </c>
      <c r="NV42" s="2" t="s">
        <v>129</v>
      </c>
      <c r="NW42" s="2" t="s">
        <v>132</v>
      </c>
      <c r="NX42" s="2" t="s">
        <v>132</v>
      </c>
      <c r="NY42" s="2" t="s">
        <v>143</v>
      </c>
      <c r="NZ42" s="2" t="s">
        <v>132</v>
      </c>
      <c r="OA42" s="4"/>
      <c r="OB42" s="8"/>
      <c r="OC42" s="4"/>
      <c r="OD42" s="8"/>
      <c r="OE42" s="7"/>
      <c r="OF42" s="7"/>
      <c r="OG42" s="2" t="s">
        <v>157</v>
      </c>
      <c r="OH42" s="2" t="s">
        <v>129</v>
      </c>
      <c r="OI42" s="2" t="s">
        <v>132</v>
      </c>
      <c r="OJ42" s="2" t="s">
        <v>132</v>
      </c>
      <c r="OK42" s="2" t="s">
        <v>143</v>
      </c>
      <c r="OL42" s="2" t="s">
        <v>132</v>
      </c>
      <c r="OM42" s="4"/>
      <c r="ON42" s="8"/>
      <c r="OO42" s="4"/>
      <c r="OP42" s="8"/>
      <c r="OQ42" s="7"/>
      <c r="OR42" s="7"/>
      <c r="OS42" s="2" t="s">
        <v>151</v>
      </c>
      <c r="OT42" s="2" t="s">
        <v>129</v>
      </c>
      <c r="OU42" s="2" t="s">
        <v>132</v>
      </c>
      <c r="OV42" s="2" t="s">
        <v>132</v>
      </c>
      <c r="OW42" s="2" t="s">
        <v>143</v>
      </c>
      <c r="OX42" s="2" t="s">
        <v>132</v>
      </c>
      <c r="OY42" s="4"/>
      <c r="OZ42" s="8"/>
      <c r="PA42" s="4"/>
      <c r="PB42" s="8"/>
      <c r="PC42" s="7"/>
      <c r="PD42" s="7"/>
      <c r="PE42" s="2" t="s">
        <v>151</v>
      </c>
      <c r="PF42" s="2" t="s">
        <v>129</v>
      </c>
      <c r="PG42" s="2" t="s">
        <v>132</v>
      </c>
      <c r="PH42" s="2" t="s">
        <v>132</v>
      </c>
      <c r="PI42" s="2" t="s">
        <v>143</v>
      </c>
      <c r="PJ42" s="2" t="s">
        <v>132</v>
      </c>
      <c r="PK42" s="4"/>
      <c r="PL42" s="8"/>
      <c r="PM42" s="4"/>
      <c r="PN42" s="8"/>
      <c r="PO42" s="7"/>
      <c r="PP42" s="7"/>
      <c r="PQ42" s="2" t="s">
        <v>151</v>
      </c>
      <c r="PR42" s="2" t="s">
        <v>129</v>
      </c>
      <c r="PS42" s="2" t="s">
        <v>132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151</v>
      </c>
      <c r="QD42" s="2" t="s">
        <v>129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151</v>
      </c>
      <c r="RB42" s="2" t="s">
        <v>129</v>
      </c>
      <c r="RC42" s="2" t="s">
        <v>132</v>
      </c>
      <c r="RD42" s="2" t="s">
        <v>132</v>
      </c>
      <c r="RE42" s="2" t="s">
        <v>143</v>
      </c>
      <c r="RF42" s="2" t="s">
        <v>132</v>
      </c>
      <c r="RG42" s="4"/>
      <c r="RH42" s="8"/>
      <c r="RI42" s="4"/>
      <c r="RJ42" s="8"/>
      <c r="RK42" s="7"/>
      <c r="RL42" s="7"/>
      <c r="RM42" s="2" t="s">
        <v>151</v>
      </c>
      <c r="RN42" s="2" t="s">
        <v>129</v>
      </c>
      <c r="RO42" s="2" t="s">
        <v>132</v>
      </c>
      <c r="RP42" s="2" t="s">
        <v>132</v>
      </c>
      <c r="RQ42" s="2" t="s">
        <v>143</v>
      </c>
      <c r="RR42" s="2" t="s">
        <v>132</v>
      </c>
    </row>
    <row r="43">
      <c r="A43" s="2" t="s">
        <v>751</v>
      </c>
      <c r="B43" s="2" t="s">
        <v>121</v>
      </c>
      <c r="C43" s="2" t="s">
        <v>122</v>
      </c>
      <c r="D43" s="2" t="s">
        <v>508</v>
      </c>
      <c r="E43" s="2" t="s">
        <v>509</v>
      </c>
      <c r="F43" s="2" t="s">
        <v>125</v>
      </c>
      <c r="G43" s="2" t="s">
        <v>125</v>
      </c>
      <c r="H43" s="2" t="s">
        <v>125</v>
      </c>
      <c r="I43" s="2" t="s">
        <v>752</v>
      </c>
      <c r="J43" s="2" t="s">
        <v>291</v>
      </c>
      <c r="K43" s="2" t="s">
        <v>457</v>
      </c>
      <c r="L43" s="3">
        <v>52.44</v>
      </c>
      <c r="M43" s="3">
        <v>55.06</v>
      </c>
      <c r="N43" s="3">
        <v>119.99</v>
      </c>
      <c r="O43" s="2" t="s">
        <v>129</v>
      </c>
      <c r="P43" s="2" t="s">
        <v>293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133</v>
      </c>
      <c r="V43" s="2" t="s">
        <v>134</v>
      </c>
      <c r="W43" s="2" t="s">
        <v>470</v>
      </c>
      <c r="X43" s="2" t="s">
        <v>135</v>
      </c>
      <c r="Y43" s="2" t="s">
        <v>444</v>
      </c>
      <c r="Z43" s="4">
        <v>35</v>
      </c>
      <c r="AA43" s="4">
        <f>=ROUNDDOWN({0},0)</f>
      </c>
      <c r="AB43" s="5"/>
      <c r="AC43" s="2" t="s">
        <v>132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</v>
      </c>
      <c r="AQ43" s="8">
        <v>55.07</v>
      </c>
      <c r="AR43" s="4"/>
      <c r="AS43" s="8"/>
      <c r="AT43" s="7"/>
      <c r="AU43" s="7"/>
      <c r="AV43" s="4">
        <v>1</v>
      </c>
      <c r="AW43" s="8">
        <v>55.07</v>
      </c>
      <c r="AX43" s="4"/>
      <c r="AY43" s="8"/>
      <c r="AZ43" s="7"/>
      <c r="BA43" s="7"/>
      <c r="BB43" s="7">
        <v>1</v>
      </c>
      <c r="BC43" s="4">
        <v>1</v>
      </c>
      <c r="BD43" s="8">
        <v>55.07</v>
      </c>
      <c r="BE43" s="4"/>
      <c r="BF43" s="8"/>
      <c r="BG43" s="7"/>
      <c r="BH43" s="7"/>
      <c r="BI43" s="7">
        <v>1</v>
      </c>
      <c r="BJ43" s="4">
        <v>1</v>
      </c>
      <c r="BK43" s="8">
        <v>55.07</v>
      </c>
      <c r="BL43" s="2" t="s">
        <v>26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140</v>
      </c>
      <c r="BV43" s="2" t="s">
        <v>129</v>
      </c>
      <c r="BW43" s="2" t="s">
        <v>753</v>
      </c>
      <c r="BX43" s="2" t="s">
        <v>754</v>
      </c>
      <c r="BY43" s="2" t="s">
        <v>143</v>
      </c>
      <c r="BZ43" s="2" t="s">
        <v>132</v>
      </c>
      <c r="CA43" s="4"/>
      <c r="CB43" s="8"/>
      <c r="CC43" s="4"/>
      <c r="CD43" s="8"/>
      <c r="CE43" s="7"/>
      <c r="CF43" s="7"/>
      <c r="CG43" s="2" t="s">
        <v>151</v>
      </c>
      <c r="CH43" s="2" t="s">
        <v>129</v>
      </c>
      <c r="CI43" s="2" t="s">
        <v>132</v>
      </c>
      <c r="CJ43" s="2" t="s">
        <v>132</v>
      </c>
      <c r="CK43" s="2" t="s">
        <v>143</v>
      </c>
      <c r="CL43" s="2" t="s">
        <v>132</v>
      </c>
      <c r="CM43" s="4"/>
      <c r="CN43" s="8"/>
      <c r="CO43" s="4"/>
      <c r="CP43" s="8"/>
      <c r="CQ43" s="7"/>
      <c r="CR43" s="7"/>
      <c r="CS43" s="2" t="s">
        <v>140</v>
      </c>
      <c r="CT43" s="2" t="s">
        <v>129</v>
      </c>
      <c r="CU43" s="2" t="s">
        <v>444</v>
      </c>
      <c r="CV43" s="2" t="s">
        <v>445</v>
      </c>
      <c r="CW43" s="2" t="s">
        <v>143</v>
      </c>
      <c r="CX43" s="2" t="s">
        <v>132</v>
      </c>
      <c r="CY43" s="4"/>
      <c r="CZ43" s="8"/>
      <c r="DA43" s="4"/>
      <c r="DB43" s="8"/>
      <c r="DC43" s="7"/>
      <c r="DD43" s="7"/>
      <c r="DE43" s="2" t="s">
        <v>140</v>
      </c>
      <c r="DF43" s="2" t="s">
        <v>129</v>
      </c>
      <c r="DG43" s="2" t="s">
        <v>755</v>
      </c>
      <c r="DH43" s="2" t="s">
        <v>756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140</v>
      </c>
      <c r="DR43" s="2" t="s">
        <v>129</v>
      </c>
      <c r="DS43" s="2" t="s">
        <v>266</v>
      </c>
      <c r="DT43" s="2" t="s">
        <v>757</v>
      </c>
      <c r="DU43" s="2" t="s">
        <v>143</v>
      </c>
      <c r="DV43" s="2" t="s">
        <v>132</v>
      </c>
      <c r="DW43" s="4"/>
      <c r="DX43" s="8"/>
      <c r="DY43" s="4"/>
      <c r="DZ43" s="8"/>
      <c r="EA43" s="7"/>
      <c r="EB43" s="7"/>
      <c r="EC43" s="2" t="s">
        <v>140</v>
      </c>
      <c r="ED43" s="2" t="s">
        <v>129</v>
      </c>
      <c r="EE43" s="2" t="s">
        <v>758</v>
      </c>
      <c r="EF43" s="2" t="s">
        <v>759</v>
      </c>
      <c r="EG43" s="2" t="s">
        <v>143</v>
      </c>
      <c r="EH43" s="2" t="s">
        <v>132</v>
      </c>
      <c r="EI43" s="4"/>
      <c r="EJ43" s="8"/>
      <c r="EK43" s="4"/>
      <c r="EL43" s="8"/>
      <c r="EM43" s="7"/>
      <c r="EN43" s="7"/>
      <c r="EO43" s="2" t="s">
        <v>270</v>
      </c>
      <c r="EP43" s="2" t="s">
        <v>129</v>
      </c>
      <c r="EQ43" s="2" t="s">
        <v>132</v>
      </c>
      <c r="ER43" s="2" t="s">
        <v>132</v>
      </c>
      <c r="ES43" s="2" t="s">
        <v>143</v>
      </c>
      <c r="ET43" s="2" t="s">
        <v>132</v>
      </c>
      <c r="EU43" s="4"/>
      <c r="EV43" s="8"/>
      <c r="EW43" s="4"/>
      <c r="EX43" s="8"/>
      <c r="EY43" s="7"/>
      <c r="EZ43" s="7"/>
      <c r="FA43" s="2" t="s">
        <v>151</v>
      </c>
      <c r="FB43" s="2" t="s">
        <v>129</v>
      </c>
      <c r="FC43" s="2" t="s">
        <v>132</v>
      </c>
      <c r="FD43" s="2" t="s">
        <v>132</v>
      </c>
      <c r="FE43" s="2" t="s">
        <v>143</v>
      </c>
      <c r="FF43" s="2" t="s">
        <v>132</v>
      </c>
      <c r="FG43" s="4"/>
      <c r="FH43" s="8"/>
      <c r="FI43" s="4"/>
      <c r="FJ43" s="8"/>
      <c r="FK43" s="7"/>
      <c r="FL43" s="7"/>
      <c r="FM43" s="2" t="s">
        <v>140</v>
      </c>
      <c r="FN43" s="2" t="s">
        <v>129</v>
      </c>
      <c r="FO43" s="2" t="s">
        <v>272</v>
      </c>
      <c r="FP43" s="2" t="s">
        <v>760</v>
      </c>
      <c r="FQ43" s="2" t="s">
        <v>143</v>
      </c>
      <c r="FR43" s="2" t="s">
        <v>132</v>
      </c>
      <c r="FS43" s="4"/>
      <c r="FT43" s="8"/>
      <c r="FU43" s="4"/>
      <c r="FV43" s="8"/>
      <c r="FW43" s="7"/>
      <c r="FX43" s="7"/>
      <c r="FY43" s="2" t="s">
        <v>151</v>
      </c>
      <c r="FZ43" s="2" t="s">
        <v>129</v>
      </c>
      <c r="GA43" s="2" t="s">
        <v>132</v>
      </c>
      <c r="GB43" s="2" t="s">
        <v>132</v>
      </c>
      <c r="GC43" s="2" t="s">
        <v>143</v>
      </c>
      <c r="GD43" s="2" t="s">
        <v>132</v>
      </c>
      <c r="GE43" s="4">
        <v>1</v>
      </c>
      <c r="GF43" s="8">
        <v>55.07</v>
      </c>
      <c r="GG43" s="4"/>
      <c r="GH43" s="8"/>
      <c r="GI43" s="7"/>
      <c r="GJ43" s="7"/>
      <c r="GK43" s="2" t="s">
        <v>140</v>
      </c>
      <c r="GL43" s="2" t="s">
        <v>129</v>
      </c>
      <c r="GM43" s="2" t="s">
        <v>273</v>
      </c>
      <c r="GN43" s="2" t="s">
        <v>283</v>
      </c>
      <c r="GO43" s="2" t="s">
        <v>143</v>
      </c>
      <c r="GP43" s="2" t="s">
        <v>132</v>
      </c>
      <c r="GQ43" s="4"/>
      <c r="GR43" s="8"/>
      <c r="GS43" s="4"/>
      <c r="GT43" s="8"/>
      <c r="GU43" s="7"/>
      <c r="GV43" s="7"/>
      <c r="GW43" s="2" t="s">
        <v>140</v>
      </c>
      <c r="GX43" s="2" t="s">
        <v>129</v>
      </c>
      <c r="GY43" s="2" t="s">
        <v>761</v>
      </c>
      <c r="GZ43" s="2" t="s">
        <v>464</v>
      </c>
      <c r="HA43" s="2" t="s">
        <v>143</v>
      </c>
      <c r="HB43" s="2" t="s">
        <v>132</v>
      </c>
      <c r="HC43" s="4"/>
      <c r="HD43" s="8"/>
      <c r="HE43" s="4"/>
      <c r="HF43" s="8"/>
      <c r="HG43" s="7"/>
      <c r="HH43" s="7"/>
      <c r="HI43" s="2" t="s">
        <v>140</v>
      </c>
      <c r="HJ43" s="2" t="s">
        <v>129</v>
      </c>
      <c r="HK43" s="2" t="s">
        <v>275</v>
      </c>
      <c r="HL43" s="2" t="s">
        <v>762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140</v>
      </c>
      <c r="HV43" s="2" t="s">
        <v>129</v>
      </c>
      <c r="HW43" s="2" t="s">
        <v>277</v>
      </c>
      <c r="HX43" s="2" t="s">
        <v>763</v>
      </c>
      <c r="HY43" s="2" t="s">
        <v>143</v>
      </c>
      <c r="HZ43" s="2" t="s">
        <v>132</v>
      </c>
      <c r="IA43" s="4"/>
      <c r="IB43" s="8"/>
      <c r="IC43" s="4"/>
      <c r="ID43" s="8"/>
      <c r="IE43" s="7"/>
      <c r="IF43" s="7"/>
      <c r="IG43" s="2" t="s">
        <v>140</v>
      </c>
      <c r="IH43" s="2" t="s">
        <v>129</v>
      </c>
      <c r="II43" s="2" t="s">
        <v>194</v>
      </c>
      <c r="IJ43" s="2" t="s">
        <v>132</v>
      </c>
      <c r="IK43" s="2" t="s">
        <v>143</v>
      </c>
      <c r="IL43" s="2" t="s">
        <v>132</v>
      </c>
      <c r="IM43" s="4"/>
      <c r="IN43" s="8"/>
      <c r="IO43" s="4"/>
      <c r="IP43" s="8"/>
      <c r="IQ43" s="7"/>
      <c r="IR43" s="7"/>
      <c r="IS43" s="2" t="s">
        <v>140</v>
      </c>
      <c r="IT43" s="2" t="s">
        <v>129</v>
      </c>
      <c r="IU43" s="2" t="s">
        <v>444</v>
      </c>
      <c r="IV43" s="2" t="s">
        <v>132</v>
      </c>
      <c r="IW43" s="2" t="s">
        <v>143</v>
      </c>
      <c r="IX43" s="2" t="s">
        <v>132</v>
      </c>
      <c r="IY43" s="4"/>
      <c r="IZ43" s="8"/>
      <c r="JA43" s="4"/>
      <c r="JB43" s="8"/>
      <c r="JC43" s="7"/>
      <c r="JD43" s="7"/>
      <c r="JE43" s="2" t="s">
        <v>151</v>
      </c>
      <c r="JF43" s="2" t="s">
        <v>129</v>
      </c>
      <c r="JG43" s="2" t="s">
        <v>132</v>
      </c>
      <c r="JH43" s="2" t="s">
        <v>132</v>
      </c>
      <c r="JI43" s="2" t="s">
        <v>143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152</v>
      </c>
      <c r="KD43" s="2" t="s">
        <v>129</v>
      </c>
      <c r="KE43" s="2" t="s">
        <v>132</v>
      </c>
      <c r="KF43" s="2" t="s">
        <v>132</v>
      </c>
      <c r="KG43" s="2" t="s">
        <v>143</v>
      </c>
      <c r="KH43" s="2" t="s">
        <v>132</v>
      </c>
      <c r="KI43" s="4"/>
      <c r="KJ43" s="8"/>
      <c r="KK43" s="4"/>
      <c r="KL43" s="8"/>
      <c r="KM43" s="7"/>
      <c r="KN43" s="7"/>
      <c r="KO43" s="2" t="s">
        <v>151</v>
      </c>
      <c r="KP43" s="2" t="s">
        <v>129</v>
      </c>
      <c r="KQ43" s="2" t="s">
        <v>132</v>
      </c>
      <c r="KR43" s="2" t="s">
        <v>132</v>
      </c>
      <c r="KS43" s="2" t="s">
        <v>143</v>
      </c>
      <c r="KT43" s="2" t="s">
        <v>132</v>
      </c>
      <c r="KU43" s="4"/>
      <c r="KV43" s="8"/>
      <c r="KW43" s="4"/>
      <c r="KX43" s="8"/>
      <c r="KY43" s="7"/>
      <c r="KZ43" s="7"/>
      <c r="LA43" s="2" t="s">
        <v>151</v>
      </c>
      <c r="LB43" s="2" t="s">
        <v>129</v>
      </c>
      <c r="LC43" s="2" t="s">
        <v>132</v>
      </c>
      <c r="LD43" s="2" t="s">
        <v>132</v>
      </c>
      <c r="LE43" s="2" t="s">
        <v>143</v>
      </c>
      <c r="LF43" s="2" t="s">
        <v>132</v>
      </c>
      <c r="LG43" s="4"/>
      <c r="LH43" s="8"/>
      <c r="LI43" s="4"/>
      <c r="LJ43" s="8"/>
      <c r="LK43" s="7"/>
      <c r="LL43" s="7"/>
      <c r="LM43" s="2" t="s">
        <v>157</v>
      </c>
      <c r="LN43" s="2" t="s">
        <v>129</v>
      </c>
      <c r="LO43" s="2" t="s">
        <v>132</v>
      </c>
      <c r="LP43" s="2" t="s">
        <v>132</v>
      </c>
      <c r="LQ43" s="2" t="s">
        <v>143</v>
      </c>
      <c r="LR43" s="2" t="s">
        <v>132</v>
      </c>
      <c r="LS43" s="4"/>
      <c r="LT43" s="8"/>
      <c r="LU43" s="4"/>
      <c r="LV43" s="8"/>
      <c r="LW43" s="7"/>
      <c r="LX43" s="7"/>
      <c r="LY43" s="2" t="s">
        <v>151</v>
      </c>
      <c r="LZ43" s="2" t="s">
        <v>129</v>
      </c>
      <c r="MA43" s="2" t="s">
        <v>132</v>
      </c>
      <c r="MB43" s="2" t="s">
        <v>132</v>
      </c>
      <c r="MC43" s="2" t="s">
        <v>143</v>
      </c>
      <c r="MD43" s="2" t="s">
        <v>132</v>
      </c>
      <c r="ME43" s="4"/>
      <c r="MF43" s="8"/>
      <c r="MG43" s="4"/>
      <c r="MH43" s="8"/>
      <c r="MI43" s="7"/>
      <c r="MJ43" s="7"/>
      <c r="MK43" s="2" t="s">
        <v>151</v>
      </c>
      <c r="ML43" s="2" t="s">
        <v>129</v>
      </c>
      <c r="MM43" s="2" t="s">
        <v>132</v>
      </c>
      <c r="MN43" s="2" t="s">
        <v>132</v>
      </c>
      <c r="MO43" s="2" t="s">
        <v>143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157</v>
      </c>
      <c r="NJ43" s="2" t="s">
        <v>129</v>
      </c>
      <c r="NK43" s="2" t="s">
        <v>132</v>
      </c>
      <c r="NL43" s="2" t="s">
        <v>132</v>
      </c>
      <c r="NM43" s="2" t="s">
        <v>143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157</v>
      </c>
      <c r="OH43" s="2" t="s">
        <v>129</v>
      </c>
      <c r="OI43" s="2" t="s">
        <v>132</v>
      </c>
      <c r="OJ43" s="2" t="s">
        <v>132</v>
      </c>
      <c r="OK43" s="2" t="s">
        <v>143</v>
      </c>
      <c r="OL43" s="2" t="s">
        <v>132</v>
      </c>
      <c r="OM43" s="4"/>
      <c r="ON43" s="8"/>
      <c r="OO43" s="4"/>
      <c r="OP43" s="8"/>
      <c r="OQ43" s="7"/>
      <c r="OR43" s="7"/>
      <c r="OS43" s="2" t="s">
        <v>151</v>
      </c>
      <c r="OT43" s="2" t="s">
        <v>129</v>
      </c>
      <c r="OU43" s="2" t="s">
        <v>132</v>
      </c>
      <c r="OV43" s="2" t="s">
        <v>132</v>
      </c>
      <c r="OW43" s="2" t="s">
        <v>143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140</v>
      </c>
      <c r="PR43" s="2" t="s">
        <v>181</v>
      </c>
      <c r="PS43" s="2" t="s">
        <v>278</v>
      </c>
      <c r="PT43" s="2" t="s">
        <v>132</v>
      </c>
      <c r="PU43" s="2" t="s">
        <v>143</v>
      </c>
      <c r="PV43" s="2" t="s">
        <v>132</v>
      </c>
      <c r="PW43" s="4"/>
      <c r="PX43" s="8"/>
      <c r="PY43" s="4"/>
      <c r="PZ43" s="8"/>
      <c r="QA43" s="7"/>
      <c r="QB43" s="7"/>
      <c r="QC43" s="2" t="s">
        <v>151</v>
      </c>
      <c r="QD43" s="2" t="s">
        <v>129</v>
      </c>
      <c r="QE43" s="2" t="s">
        <v>132</v>
      </c>
      <c r="QF43" s="2" t="s">
        <v>132</v>
      </c>
      <c r="QG43" s="2" t="s">
        <v>143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151</v>
      </c>
      <c r="RB43" s="2" t="s">
        <v>129</v>
      </c>
      <c r="RC43" s="2" t="s">
        <v>132</v>
      </c>
      <c r="RD43" s="2" t="s">
        <v>132</v>
      </c>
      <c r="RE43" s="2" t="s">
        <v>143</v>
      </c>
      <c r="RF43" s="2" t="s">
        <v>132</v>
      </c>
      <c r="RG43" s="4"/>
      <c r="RH43" s="8"/>
      <c r="RI43" s="4"/>
      <c r="RJ43" s="8"/>
      <c r="RK43" s="7"/>
      <c r="RL43" s="7"/>
      <c r="RM43" s="2" t="s">
        <v>140</v>
      </c>
      <c r="RN43" s="2" t="s">
        <v>181</v>
      </c>
      <c r="RO43" s="2" t="s">
        <v>764</v>
      </c>
      <c r="RP43" s="2" t="s">
        <v>132</v>
      </c>
      <c r="RQ43" s="2" t="s">
        <v>143</v>
      </c>
      <c r="RR43" s="2" t="s">
        <v>132</v>
      </c>
    </row>
    <row r="44">
      <c r="A44" s="2" t="s">
        <v>765</v>
      </c>
      <c r="B44" s="2" t="s">
        <v>121</v>
      </c>
      <c r="C44" s="2" t="s">
        <v>122</v>
      </c>
      <c r="D44" s="2" t="s">
        <v>508</v>
      </c>
      <c r="E44" s="2" t="s">
        <v>509</v>
      </c>
      <c r="F44" s="2" t="s">
        <v>766</v>
      </c>
      <c r="G44" s="2" t="s">
        <v>766</v>
      </c>
      <c r="H44" s="2" t="s">
        <v>766</v>
      </c>
      <c r="I44" s="2" t="s">
        <v>767</v>
      </c>
      <c r="J44" s="2" t="s">
        <v>291</v>
      </c>
      <c r="K44" s="2" t="s">
        <v>768</v>
      </c>
      <c r="L44" s="3">
        <v>56.1</v>
      </c>
      <c r="M44" s="3">
        <v>58.9</v>
      </c>
      <c r="N44" s="3">
        <v>119.99</v>
      </c>
      <c r="O44" s="2" t="s">
        <v>726</v>
      </c>
      <c r="P44" s="2" t="s">
        <v>293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133</v>
      </c>
      <c r="V44" s="2" t="s">
        <v>134</v>
      </c>
      <c r="W44" s="2" t="s">
        <v>470</v>
      </c>
      <c r="X44" s="2" t="s">
        <v>135</v>
      </c>
      <c r="Y44" s="2" t="s">
        <v>769</v>
      </c>
      <c r="Z44" s="4">
        <v>15</v>
      </c>
      <c r="AA44" s="4">
        <f>=ROUNDDOWN(75,0)</f>
      </c>
      <c r="AB44" s="5">
        <v>0.2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2</v>
      </c>
      <c r="AQ44" s="8">
        <v>53.73</v>
      </c>
      <c r="AR44" s="4"/>
      <c r="AS44" s="8"/>
      <c r="AT44" s="7"/>
      <c r="AU44" s="7"/>
      <c r="AV44" s="4">
        <v>2</v>
      </c>
      <c r="AW44" s="8">
        <v>53.73</v>
      </c>
      <c r="AX44" s="4"/>
      <c r="AY44" s="8"/>
      <c r="AZ44" s="7"/>
      <c r="BA44" s="7"/>
      <c r="BB44" s="7">
        <v>1</v>
      </c>
      <c r="BC44" s="4">
        <v>2</v>
      </c>
      <c r="BD44" s="8">
        <v>53.73</v>
      </c>
      <c r="BE44" s="4"/>
      <c r="BF44" s="8"/>
      <c r="BG44" s="7"/>
      <c r="BH44" s="7"/>
      <c r="BI44" s="7">
        <v>1</v>
      </c>
      <c r="BJ44" s="4">
        <v>2</v>
      </c>
      <c r="BK44" s="8">
        <v>53.73</v>
      </c>
      <c r="BL44" s="2" t="s">
        <v>770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140</v>
      </c>
      <c r="BV44" s="2" t="s">
        <v>129</v>
      </c>
      <c r="BW44" s="2" t="s">
        <v>560</v>
      </c>
      <c r="BX44" s="2" t="s">
        <v>335</v>
      </c>
      <c r="BY44" s="2" t="s">
        <v>143</v>
      </c>
      <c r="BZ44" s="2" t="s">
        <v>132</v>
      </c>
      <c r="CA44" s="4"/>
      <c r="CB44" s="8"/>
      <c r="CC44" s="4"/>
      <c r="CD44" s="8"/>
      <c r="CE44" s="7"/>
      <c r="CF44" s="7"/>
      <c r="CG44" s="2" t="s">
        <v>151</v>
      </c>
      <c r="CH44" s="2" t="s">
        <v>129</v>
      </c>
      <c r="CI44" s="2" t="s">
        <v>132</v>
      </c>
      <c r="CJ44" s="2" t="s">
        <v>132</v>
      </c>
      <c r="CK44" s="2" t="s">
        <v>143</v>
      </c>
      <c r="CL44" s="2" t="s">
        <v>132</v>
      </c>
      <c r="CM44" s="4"/>
      <c r="CN44" s="8"/>
      <c r="CO44" s="4"/>
      <c r="CP44" s="8"/>
      <c r="CQ44" s="7"/>
      <c r="CR44" s="7"/>
      <c r="CS44" s="2" t="s">
        <v>140</v>
      </c>
      <c r="CT44" s="2" t="s">
        <v>129</v>
      </c>
      <c r="CU44" s="2" t="s">
        <v>769</v>
      </c>
      <c r="CV44" s="2" t="s">
        <v>560</v>
      </c>
      <c r="CW44" s="2" t="s">
        <v>143</v>
      </c>
      <c r="CX44" s="2" t="s">
        <v>132</v>
      </c>
      <c r="CY44" s="4">
        <v>1</v>
      </c>
      <c r="CZ44" s="8">
        <v>38.88</v>
      </c>
      <c r="DA44" s="4"/>
      <c r="DB44" s="8"/>
      <c r="DC44" s="7"/>
      <c r="DD44" s="7"/>
      <c r="DE44" s="2" t="s">
        <v>140</v>
      </c>
      <c r="DF44" s="2" t="s">
        <v>129</v>
      </c>
      <c r="DG44" s="2" t="s">
        <v>729</v>
      </c>
      <c r="DH44" s="2" t="s">
        <v>771</v>
      </c>
      <c r="DI44" s="2" t="s">
        <v>143</v>
      </c>
      <c r="DJ44" s="2" t="s">
        <v>132</v>
      </c>
      <c r="DK44" s="4"/>
      <c r="DL44" s="8"/>
      <c r="DM44" s="4"/>
      <c r="DN44" s="8"/>
      <c r="DO44" s="7"/>
      <c r="DP44" s="7"/>
      <c r="DQ44" s="2" t="s">
        <v>140</v>
      </c>
      <c r="DR44" s="2" t="s">
        <v>129</v>
      </c>
      <c r="DS44" s="2" t="s">
        <v>299</v>
      </c>
      <c r="DT44" s="2" t="s">
        <v>772</v>
      </c>
      <c r="DU44" s="2" t="s">
        <v>143</v>
      </c>
      <c r="DV44" s="2" t="s">
        <v>132</v>
      </c>
      <c r="DW44" s="4">
        <v>1</v>
      </c>
      <c r="DX44" s="8">
        <v>14.85</v>
      </c>
      <c r="DY44" s="4"/>
      <c r="DZ44" s="8"/>
      <c r="EA44" s="7"/>
      <c r="EB44" s="7"/>
      <c r="EC44" s="2" t="s">
        <v>140</v>
      </c>
      <c r="ED44" s="2" t="s">
        <v>129</v>
      </c>
      <c r="EE44" s="2" t="s">
        <v>364</v>
      </c>
      <c r="EF44" s="2" t="s">
        <v>759</v>
      </c>
      <c r="EG44" s="2" t="s">
        <v>143</v>
      </c>
      <c r="EH44" s="2" t="s">
        <v>132</v>
      </c>
      <c r="EI44" s="4"/>
      <c r="EJ44" s="8"/>
      <c r="EK44" s="4"/>
      <c r="EL44" s="8"/>
      <c r="EM44" s="7"/>
      <c r="EN44" s="7"/>
      <c r="EO44" s="2" t="s">
        <v>155</v>
      </c>
      <c r="EP44" s="2" t="s">
        <v>129</v>
      </c>
      <c r="EQ44" s="2" t="s">
        <v>132</v>
      </c>
      <c r="ER44" s="2" t="s">
        <v>132</v>
      </c>
      <c r="ES44" s="2" t="s">
        <v>143</v>
      </c>
      <c r="ET44" s="2" t="s">
        <v>132</v>
      </c>
      <c r="EU44" s="4"/>
      <c r="EV44" s="8"/>
      <c r="EW44" s="4"/>
      <c r="EX44" s="8"/>
      <c r="EY44" s="7"/>
      <c r="EZ44" s="7"/>
      <c r="FA44" s="2" t="s">
        <v>151</v>
      </c>
      <c r="FB44" s="2" t="s">
        <v>129</v>
      </c>
      <c r="FC44" s="2" t="s">
        <v>132</v>
      </c>
      <c r="FD44" s="2" t="s">
        <v>132</v>
      </c>
      <c r="FE44" s="2" t="s">
        <v>143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129</v>
      </c>
      <c r="FO44" s="2" t="s">
        <v>302</v>
      </c>
      <c r="FP44" s="2" t="s">
        <v>341</v>
      </c>
      <c r="FQ44" s="2" t="s">
        <v>143</v>
      </c>
      <c r="FR44" s="2" t="s">
        <v>132</v>
      </c>
      <c r="FS44" s="4"/>
      <c r="FT44" s="8"/>
      <c r="FU44" s="4"/>
      <c r="FV44" s="8"/>
      <c r="FW44" s="7"/>
      <c r="FX44" s="7"/>
      <c r="FY44" s="2" t="s">
        <v>151</v>
      </c>
      <c r="FZ44" s="2" t="s">
        <v>129</v>
      </c>
      <c r="GA44" s="2" t="s">
        <v>132</v>
      </c>
      <c r="GB44" s="2" t="s">
        <v>132</v>
      </c>
      <c r="GC44" s="2" t="s">
        <v>143</v>
      </c>
      <c r="GD44" s="2" t="s">
        <v>132</v>
      </c>
      <c r="GE44" s="4"/>
      <c r="GF44" s="8"/>
      <c r="GG44" s="4"/>
      <c r="GH44" s="8"/>
      <c r="GI44" s="7"/>
      <c r="GJ44" s="7"/>
      <c r="GK44" s="2" t="s">
        <v>151</v>
      </c>
      <c r="GL44" s="2" t="s">
        <v>129</v>
      </c>
      <c r="GM44" s="2" t="s">
        <v>132</v>
      </c>
      <c r="GN44" s="2" t="s">
        <v>132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448</v>
      </c>
      <c r="GZ44" s="2" t="s">
        <v>132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450</v>
      </c>
      <c r="HL44" s="2" t="s">
        <v>132</v>
      </c>
      <c r="HM44" s="2" t="s">
        <v>143</v>
      </c>
      <c r="HN44" s="2" t="s">
        <v>132</v>
      </c>
      <c r="HO44" s="4"/>
      <c r="HP44" s="8"/>
      <c r="HQ44" s="4"/>
      <c r="HR44" s="8"/>
      <c r="HS44" s="7"/>
      <c r="HT44" s="7"/>
      <c r="HU44" s="2" t="s">
        <v>140</v>
      </c>
      <c r="HV44" s="2" t="s">
        <v>129</v>
      </c>
      <c r="HW44" s="2" t="s">
        <v>277</v>
      </c>
      <c r="HX44" s="2" t="s">
        <v>132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132</v>
      </c>
      <c r="IH44" s="2" t="s">
        <v>132</v>
      </c>
      <c r="II44" s="2" t="s">
        <v>132</v>
      </c>
      <c r="IJ44" s="2" t="s">
        <v>132</v>
      </c>
      <c r="IK44" s="2" t="s">
        <v>132</v>
      </c>
      <c r="IL44" s="2" t="s">
        <v>132</v>
      </c>
      <c r="IM44" s="4"/>
      <c r="IN44" s="8"/>
      <c r="IO44" s="4"/>
      <c r="IP44" s="8"/>
      <c r="IQ44" s="7"/>
      <c r="IR44" s="7"/>
      <c r="IS44" s="2" t="s">
        <v>140</v>
      </c>
      <c r="IT44" s="2" t="s">
        <v>129</v>
      </c>
      <c r="IU44" s="2" t="s">
        <v>773</v>
      </c>
      <c r="IV44" s="2" t="s">
        <v>356</v>
      </c>
      <c r="IW44" s="2" t="s">
        <v>143</v>
      </c>
      <c r="IX44" s="2" t="s">
        <v>132</v>
      </c>
      <c r="IY44" s="4"/>
      <c r="IZ44" s="8"/>
      <c r="JA44" s="4"/>
      <c r="JB44" s="8"/>
      <c r="JC44" s="7"/>
      <c r="JD44" s="7"/>
      <c r="JE44" s="2" t="s">
        <v>151</v>
      </c>
      <c r="JF44" s="2" t="s">
        <v>129</v>
      </c>
      <c r="JG44" s="2" t="s">
        <v>132</v>
      </c>
      <c r="JH44" s="2" t="s">
        <v>132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195</v>
      </c>
      <c r="KE44" s="2" t="s">
        <v>735</v>
      </c>
      <c r="KF44" s="2" t="s">
        <v>132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151</v>
      </c>
      <c r="KP44" s="2" t="s">
        <v>129</v>
      </c>
      <c r="KQ44" s="2" t="s">
        <v>132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151</v>
      </c>
      <c r="LB44" s="2" t="s">
        <v>129</v>
      </c>
      <c r="LC44" s="2" t="s">
        <v>132</v>
      </c>
      <c r="LD44" s="2" t="s">
        <v>132</v>
      </c>
      <c r="LE44" s="2" t="s">
        <v>143</v>
      </c>
      <c r="LF44" s="2" t="s">
        <v>132</v>
      </c>
      <c r="LG44" s="4"/>
      <c r="LH44" s="8"/>
      <c r="LI44" s="4"/>
      <c r="LJ44" s="8"/>
      <c r="LK44" s="7"/>
      <c r="LL44" s="7"/>
      <c r="LM44" s="2" t="s">
        <v>157</v>
      </c>
      <c r="LN44" s="2" t="s">
        <v>129</v>
      </c>
      <c r="LO44" s="2" t="s">
        <v>132</v>
      </c>
      <c r="LP44" s="2" t="s">
        <v>132</v>
      </c>
      <c r="LQ44" s="2" t="s">
        <v>143</v>
      </c>
      <c r="LR44" s="2" t="s">
        <v>132</v>
      </c>
      <c r="LS44" s="4"/>
      <c r="LT44" s="8"/>
      <c r="LU44" s="4"/>
      <c r="LV44" s="8"/>
      <c r="LW44" s="7"/>
      <c r="LX44" s="7"/>
      <c r="LY44" s="2" t="s">
        <v>151</v>
      </c>
      <c r="LZ44" s="2" t="s">
        <v>129</v>
      </c>
      <c r="MA44" s="2" t="s">
        <v>132</v>
      </c>
      <c r="MB44" s="2" t="s">
        <v>132</v>
      </c>
      <c r="MC44" s="2" t="s">
        <v>143</v>
      </c>
      <c r="MD44" s="2" t="s">
        <v>132</v>
      </c>
      <c r="ME44" s="4"/>
      <c r="MF44" s="8"/>
      <c r="MG44" s="4"/>
      <c r="MH44" s="8"/>
      <c r="MI44" s="7"/>
      <c r="MJ44" s="7"/>
      <c r="MK44" s="2" t="s">
        <v>151</v>
      </c>
      <c r="ML44" s="2" t="s">
        <v>129</v>
      </c>
      <c r="MM44" s="2" t="s">
        <v>132</v>
      </c>
      <c r="MN44" s="2" t="s">
        <v>132</v>
      </c>
      <c r="MO44" s="2" t="s">
        <v>143</v>
      </c>
      <c r="MP44" s="2" t="s">
        <v>132</v>
      </c>
      <c r="MQ44" s="4"/>
      <c r="MR44" s="8"/>
      <c r="MS44" s="4"/>
      <c r="MT44" s="8"/>
      <c r="MU44" s="7"/>
      <c r="MV44" s="7"/>
      <c r="MW44" s="2" t="s">
        <v>157</v>
      </c>
      <c r="MX44" s="2" t="s">
        <v>129</v>
      </c>
      <c r="MY44" s="2" t="s">
        <v>132</v>
      </c>
      <c r="MZ44" s="2" t="s">
        <v>132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157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157</v>
      </c>
      <c r="OH44" s="2" t="s">
        <v>129</v>
      </c>
      <c r="OI44" s="2" t="s">
        <v>132</v>
      </c>
      <c r="OJ44" s="2" t="s">
        <v>132</v>
      </c>
      <c r="OK44" s="2" t="s">
        <v>143</v>
      </c>
      <c r="OL44" s="2" t="s">
        <v>132</v>
      </c>
      <c r="OM44" s="4"/>
      <c r="ON44" s="8"/>
      <c r="OO44" s="4"/>
      <c r="OP44" s="8"/>
      <c r="OQ44" s="7"/>
      <c r="OR44" s="7"/>
      <c r="OS44" s="2" t="s">
        <v>151</v>
      </c>
      <c r="OT44" s="2" t="s">
        <v>129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181</v>
      </c>
      <c r="PS44" s="2" t="s">
        <v>278</v>
      </c>
      <c r="PT44" s="2" t="s">
        <v>132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151</v>
      </c>
      <c r="QD44" s="2" t="s">
        <v>129</v>
      </c>
      <c r="QE44" s="2" t="s">
        <v>132</v>
      </c>
      <c r="QF44" s="2" t="s">
        <v>132</v>
      </c>
      <c r="QG44" s="2" t="s">
        <v>143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151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132</v>
      </c>
      <c r="RG44" s="4"/>
      <c r="RH44" s="8"/>
      <c r="RI44" s="4"/>
      <c r="RJ44" s="8"/>
      <c r="RK44" s="7"/>
      <c r="RL44" s="7"/>
      <c r="RM44" s="2" t="s">
        <v>140</v>
      </c>
      <c r="RN44" s="2" t="s">
        <v>181</v>
      </c>
      <c r="RO44" s="2" t="s">
        <v>477</v>
      </c>
      <c r="RP44" s="2" t="s">
        <v>132</v>
      </c>
      <c r="RQ44" s="2" t="s">
        <v>143</v>
      </c>
      <c r="RR44" s="2" t="s">
        <v>132</v>
      </c>
    </row>
    <row r="45">
      <c r="A45" s="2" t="s">
        <v>774</v>
      </c>
      <c r="B45" s="2" t="s">
        <v>121</v>
      </c>
      <c r="C45" s="2" t="s">
        <v>122</v>
      </c>
      <c r="D45" s="2" t="s">
        <v>508</v>
      </c>
      <c r="E45" s="2" t="s">
        <v>509</v>
      </c>
      <c r="F45" s="2" t="s">
        <v>775</v>
      </c>
      <c r="G45" s="2" t="s">
        <v>775</v>
      </c>
      <c r="H45" s="2" t="s">
        <v>775</v>
      </c>
      <c r="I45" s="2" t="s">
        <v>776</v>
      </c>
      <c r="J45" s="2" t="s">
        <v>291</v>
      </c>
      <c r="K45" s="2" t="s">
        <v>670</v>
      </c>
      <c r="L45" s="3">
        <v>38</v>
      </c>
      <c r="M45" s="3">
        <v>39.9</v>
      </c>
      <c r="N45" s="3">
        <v>79.99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133</v>
      </c>
      <c r="V45" s="2" t="s">
        <v>134</v>
      </c>
      <c r="W45" s="2" t="s">
        <v>135</v>
      </c>
      <c r="X45" s="2" t="s">
        <v>132</v>
      </c>
      <c r="Y45" s="2" t="s">
        <v>132</v>
      </c>
      <c r="Z45" s="4"/>
      <c r="AA45" s="4">
        <f>=ROUNDDOWN({0},0)</f>
      </c>
      <c r="AB45" s="5"/>
      <c r="AC45" s="2" t="s">
        <v>777</v>
      </c>
      <c r="AD45" s="4">
        <v>100</v>
      </c>
      <c r="AE45" s="4">
        <v>100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132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129</v>
      </c>
      <c r="BW45" s="2" t="s">
        <v>132</v>
      </c>
      <c r="BX45" s="2" t="s">
        <v>132</v>
      </c>
      <c r="BY45" s="2" t="s">
        <v>143</v>
      </c>
      <c r="BZ45" s="2" t="s">
        <v>132</v>
      </c>
      <c r="CA45" s="4"/>
      <c r="CB45" s="8"/>
      <c r="CC45" s="4"/>
      <c r="CD45" s="8"/>
      <c r="CE45" s="7"/>
      <c r="CF45" s="7"/>
      <c r="CG45" s="2" t="s">
        <v>151</v>
      </c>
      <c r="CH45" s="2" t="s">
        <v>129</v>
      </c>
      <c r="CI45" s="2" t="s">
        <v>132</v>
      </c>
      <c r="CJ45" s="2" t="s">
        <v>132</v>
      </c>
      <c r="CK45" s="2" t="s">
        <v>143</v>
      </c>
      <c r="CL45" s="2" t="s">
        <v>132</v>
      </c>
      <c r="CM45" s="4"/>
      <c r="CN45" s="8"/>
      <c r="CO45" s="4"/>
      <c r="CP45" s="8"/>
      <c r="CQ45" s="7"/>
      <c r="CR45" s="7"/>
      <c r="CS45" s="2" t="s">
        <v>140</v>
      </c>
      <c r="CT45" s="2" t="s">
        <v>129</v>
      </c>
      <c r="CU45" s="2" t="s">
        <v>132</v>
      </c>
      <c r="CV45" s="2" t="s">
        <v>132</v>
      </c>
      <c r="CW45" s="2" t="s">
        <v>143</v>
      </c>
      <c r="CX45" s="2" t="s">
        <v>132</v>
      </c>
      <c r="CY45" s="4"/>
      <c r="CZ45" s="8"/>
      <c r="DA45" s="4"/>
      <c r="DB45" s="8"/>
      <c r="DC45" s="7"/>
      <c r="DD45" s="7"/>
      <c r="DE45" s="2" t="s">
        <v>151</v>
      </c>
      <c r="DF45" s="2" t="s">
        <v>129</v>
      </c>
      <c r="DG45" s="2" t="s">
        <v>132</v>
      </c>
      <c r="DH45" s="2" t="s">
        <v>132</v>
      </c>
      <c r="DI45" s="2" t="s">
        <v>143</v>
      </c>
      <c r="DJ45" s="2" t="s">
        <v>132</v>
      </c>
      <c r="DK45" s="4"/>
      <c r="DL45" s="8"/>
      <c r="DM45" s="4"/>
      <c r="DN45" s="8"/>
      <c r="DO45" s="7"/>
      <c r="DP45" s="7"/>
      <c r="DQ45" s="2" t="s">
        <v>151</v>
      </c>
      <c r="DR45" s="2" t="s">
        <v>129</v>
      </c>
      <c r="DS45" s="2" t="s">
        <v>132</v>
      </c>
      <c r="DT45" s="2" t="s">
        <v>132</v>
      </c>
      <c r="DU45" s="2" t="s">
        <v>143</v>
      </c>
      <c r="DV45" s="2" t="s">
        <v>132</v>
      </c>
      <c r="DW45" s="4"/>
      <c r="DX45" s="8"/>
      <c r="DY45" s="4"/>
      <c r="DZ45" s="8"/>
      <c r="EA45" s="7"/>
      <c r="EB45" s="7"/>
      <c r="EC45" s="2" t="s">
        <v>150</v>
      </c>
      <c r="ED45" s="2" t="s">
        <v>129</v>
      </c>
      <c r="EE45" s="2" t="s">
        <v>132</v>
      </c>
      <c r="EF45" s="2" t="s">
        <v>132</v>
      </c>
      <c r="EG45" s="2" t="s">
        <v>143</v>
      </c>
      <c r="EH45" s="2" t="s">
        <v>132</v>
      </c>
      <c r="EI45" s="4"/>
      <c r="EJ45" s="8"/>
      <c r="EK45" s="4"/>
      <c r="EL45" s="8"/>
      <c r="EM45" s="7"/>
      <c r="EN45" s="7"/>
      <c r="EO45" s="2" t="s">
        <v>151</v>
      </c>
      <c r="EP45" s="2" t="s">
        <v>129</v>
      </c>
      <c r="EQ45" s="2" t="s">
        <v>132</v>
      </c>
      <c r="ER45" s="2" t="s">
        <v>132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151</v>
      </c>
      <c r="FB45" s="2" t="s">
        <v>129</v>
      </c>
      <c r="FC45" s="2" t="s">
        <v>132</v>
      </c>
      <c r="FD45" s="2" t="s">
        <v>132</v>
      </c>
      <c r="FE45" s="2" t="s">
        <v>143</v>
      </c>
      <c r="FF45" s="2" t="s">
        <v>132</v>
      </c>
      <c r="FG45" s="4"/>
      <c r="FH45" s="8"/>
      <c r="FI45" s="4"/>
      <c r="FJ45" s="8"/>
      <c r="FK45" s="7"/>
      <c r="FL45" s="7"/>
      <c r="FM45" s="2" t="s">
        <v>151</v>
      </c>
      <c r="FN45" s="2" t="s">
        <v>129</v>
      </c>
      <c r="FO45" s="2" t="s">
        <v>132</v>
      </c>
      <c r="FP45" s="2" t="s">
        <v>132</v>
      </c>
      <c r="FQ45" s="2" t="s">
        <v>143</v>
      </c>
      <c r="FR45" s="2" t="s">
        <v>132</v>
      </c>
      <c r="FS45" s="4"/>
      <c r="FT45" s="8"/>
      <c r="FU45" s="4"/>
      <c r="FV45" s="8"/>
      <c r="FW45" s="7"/>
      <c r="FX45" s="7"/>
      <c r="FY45" s="2" t="s">
        <v>151</v>
      </c>
      <c r="FZ45" s="2" t="s">
        <v>129</v>
      </c>
      <c r="GA45" s="2" t="s">
        <v>132</v>
      </c>
      <c r="GB45" s="2" t="s">
        <v>132</v>
      </c>
      <c r="GC45" s="2" t="s">
        <v>143</v>
      </c>
      <c r="GD45" s="2" t="s">
        <v>132</v>
      </c>
      <c r="GE45" s="4"/>
      <c r="GF45" s="8"/>
      <c r="GG45" s="4"/>
      <c r="GH45" s="8"/>
      <c r="GI45" s="7"/>
      <c r="GJ45" s="7"/>
      <c r="GK45" s="2" t="s">
        <v>151</v>
      </c>
      <c r="GL45" s="2" t="s">
        <v>129</v>
      </c>
      <c r="GM45" s="2" t="s">
        <v>132</v>
      </c>
      <c r="GN45" s="2" t="s">
        <v>132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151</v>
      </c>
      <c r="GX45" s="2" t="s">
        <v>129</v>
      </c>
      <c r="GY45" s="2" t="s">
        <v>132</v>
      </c>
      <c r="GZ45" s="2" t="s">
        <v>132</v>
      </c>
      <c r="HA45" s="2" t="s">
        <v>143</v>
      </c>
      <c r="HB45" s="2" t="s">
        <v>132</v>
      </c>
      <c r="HC45" s="4"/>
      <c r="HD45" s="8"/>
      <c r="HE45" s="4"/>
      <c r="HF45" s="8"/>
      <c r="HG45" s="7"/>
      <c r="HH45" s="7"/>
      <c r="HI45" s="2" t="s">
        <v>151</v>
      </c>
      <c r="HJ45" s="2" t="s">
        <v>129</v>
      </c>
      <c r="HK45" s="2" t="s">
        <v>132</v>
      </c>
      <c r="HL45" s="2" t="s">
        <v>132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151</v>
      </c>
      <c r="HV45" s="2" t="s">
        <v>129</v>
      </c>
      <c r="HW45" s="2" t="s">
        <v>132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140</v>
      </c>
      <c r="IT45" s="2" t="s">
        <v>129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151</v>
      </c>
      <c r="JF45" s="2" t="s">
        <v>129</v>
      </c>
      <c r="JG45" s="2" t="s">
        <v>132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151</v>
      </c>
      <c r="JR45" s="2" t="s">
        <v>129</v>
      </c>
      <c r="JS45" s="2" t="s">
        <v>132</v>
      </c>
      <c r="JT45" s="2" t="s">
        <v>132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151</v>
      </c>
      <c r="KP45" s="2" t="s">
        <v>129</v>
      </c>
      <c r="KQ45" s="2" t="s">
        <v>132</v>
      </c>
      <c r="KR45" s="2" t="s">
        <v>132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151</v>
      </c>
      <c r="LB45" s="2" t="s">
        <v>129</v>
      </c>
      <c r="LC45" s="2" t="s">
        <v>132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157</v>
      </c>
      <c r="LN45" s="2" t="s">
        <v>129</v>
      </c>
      <c r="LO45" s="2" t="s">
        <v>132</v>
      </c>
      <c r="LP45" s="2" t="s">
        <v>132</v>
      </c>
      <c r="LQ45" s="2" t="s">
        <v>143</v>
      </c>
      <c r="LR45" s="2" t="s">
        <v>132</v>
      </c>
      <c r="LS45" s="4"/>
      <c r="LT45" s="8"/>
      <c r="LU45" s="4"/>
      <c r="LV45" s="8"/>
      <c r="LW45" s="7"/>
      <c r="LX45" s="7"/>
      <c r="LY45" s="2" t="s">
        <v>151</v>
      </c>
      <c r="LZ45" s="2" t="s">
        <v>129</v>
      </c>
      <c r="MA45" s="2" t="s">
        <v>132</v>
      </c>
      <c r="MB45" s="2" t="s">
        <v>132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151</v>
      </c>
      <c r="ML45" s="2" t="s">
        <v>129</v>
      </c>
      <c r="MM45" s="2" t="s">
        <v>132</v>
      </c>
      <c r="MN45" s="2" t="s">
        <v>132</v>
      </c>
      <c r="MO45" s="2" t="s">
        <v>143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157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151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157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151</v>
      </c>
      <c r="OT45" s="2" t="s">
        <v>129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151</v>
      </c>
      <c r="PF45" s="2" t="s">
        <v>129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151</v>
      </c>
      <c r="QD45" s="2" t="s">
        <v>129</v>
      </c>
      <c r="QE45" s="2" t="s">
        <v>132</v>
      </c>
      <c r="QF45" s="2" t="s">
        <v>132</v>
      </c>
      <c r="QG45" s="2" t="s">
        <v>143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151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132</v>
      </c>
      <c r="RG45" s="4"/>
      <c r="RH45" s="8"/>
      <c r="RI45" s="4"/>
      <c r="RJ45" s="8"/>
      <c r="RK45" s="7"/>
      <c r="RL45" s="7"/>
      <c r="RM45" s="2" t="s">
        <v>132</v>
      </c>
      <c r="RN45" s="2" t="s">
        <v>132</v>
      </c>
      <c r="RO45" s="2" t="s">
        <v>132</v>
      </c>
      <c r="RP45" s="2" t="s">
        <v>132</v>
      </c>
      <c r="RQ45" s="2" t="s">
        <v>132</v>
      </c>
      <c r="RR45" s="2" t="s">
        <v>132</v>
      </c>
    </row>
    <row r="46">
      <c r="A46" s="2" t="s">
        <v>778</v>
      </c>
      <c r="B46" s="2" t="s">
        <v>121</v>
      </c>
      <c r="C46" s="2" t="s">
        <v>122</v>
      </c>
      <c r="D46" s="2" t="s">
        <v>779</v>
      </c>
      <c r="E46" s="2" t="s">
        <v>780</v>
      </c>
      <c r="F46" s="2" t="s">
        <v>781</v>
      </c>
      <c r="G46" s="2" t="s">
        <v>781</v>
      </c>
      <c r="H46" s="2" t="s">
        <v>781</v>
      </c>
      <c r="I46" s="2" t="s">
        <v>782</v>
      </c>
      <c r="J46" s="2" t="s">
        <v>291</v>
      </c>
      <c r="K46" s="2" t="s">
        <v>457</v>
      </c>
      <c r="L46" s="3">
        <v>63</v>
      </c>
      <c r="M46" s="3">
        <v>66.15</v>
      </c>
      <c r="N46" s="3">
        <v>134.99</v>
      </c>
      <c r="O46" s="2" t="s">
        <v>129</v>
      </c>
      <c r="P46" s="2" t="s">
        <v>206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133</v>
      </c>
      <c r="V46" s="2" t="s">
        <v>134</v>
      </c>
      <c r="W46" s="2" t="s">
        <v>135</v>
      </c>
      <c r="X46" s="2" t="s">
        <v>132</v>
      </c>
      <c r="Y46" s="2" t="s">
        <v>294</v>
      </c>
      <c r="Z46" s="4">
        <v>411</v>
      </c>
      <c r="AA46" s="4">
        <f>=ROUNDDOWN(79.0384615384615,0)</f>
      </c>
      <c r="AB46" s="5">
        <v>5.2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41</v>
      </c>
      <c r="AQ46" s="8">
        <v>3124.21</v>
      </c>
      <c r="AR46" s="4"/>
      <c r="AS46" s="8"/>
      <c r="AT46" s="7"/>
      <c r="AU46" s="7"/>
      <c r="AV46" s="4">
        <v>41</v>
      </c>
      <c r="AW46" s="8">
        <v>3124.21</v>
      </c>
      <c r="AX46" s="4"/>
      <c r="AY46" s="8"/>
      <c r="AZ46" s="7"/>
      <c r="BA46" s="7"/>
      <c r="BB46" s="7">
        <v>1</v>
      </c>
      <c r="BC46" s="4">
        <v>54</v>
      </c>
      <c r="BD46" s="8">
        <v>4030.5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0.7751</v>
      </c>
      <c r="BJ46" s="4">
        <v>41</v>
      </c>
      <c r="BK46" s="8">
        <v>3124.21</v>
      </c>
      <c r="BL46" s="2" t="s">
        <v>783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140</v>
      </c>
      <c r="BV46" s="2" t="s">
        <v>129</v>
      </c>
      <c r="BW46" s="2" t="s">
        <v>784</v>
      </c>
      <c r="BX46" s="2" t="s">
        <v>486</v>
      </c>
      <c r="BY46" s="2" t="s">
        <v>143</v>
      </c>
      <c r="BZ46" s="2" t="s">
        <v>132</v>
      </c>
      <c r="CA46" s="4"/>
      <c r="CB46" s="8"/>
      <c r="CC46" s="4"/>
      <c r="CD46" s="8"/>
      <c r="CE46" s="7"/>
      <c r="CF46" s="7"/>
      <c r="CG46" s="2" t="s">
        <v>140</v>
      </c>
      <c r="CH46" s="2" t="s">
        <v>129</v>
      </c>
      <c r="CI46" s="2" t="s">
        <v>132</v>
      </c>
      <c r="CJ46" s="2" t="s">
        <v>132</v>
      </c>
      <c r="CK46" s="2" t="s">
        <v>143</v>
      </c>
      <c r="CL46" s="2" t="s">
        <v>132</v>
      </c>
      <c r="CM46" s="4">
        <v>1</v>
      </c>
      <c r="CN46" s="8">
        <v>74.75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294</v>
      </c>
      <c r="CV46" s="2" t="s">
        <v>330</v>
      </c>
      <c r="CW46" s="2" t="s">
        <v>143</v>
      </c>
      <c r="CX46" s="2" t="s">
        <v>132</v>
      </c>
      <c r="CY46" s="4">
        <v>2</v>
      </c>
      <c r="CZ46" s="8">
        <v>145.54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785</v>
      </c>
      <c r="DH46" s="2" t="s">
        <v>786</v>
      </c>
      <c r="DI46" s="2" t="s">
        <v>143</v>
      </c>
      <c r="DJ46" s="2" t="s">
        <v>132</v>
      </c>
      <c r="DK46" s="4">
        <v>19</v>
      </c>
      <c r="DL46" s="8">
        <v>1564.08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299</v>
      </c>
      <c r="DT46" s="2" t="s">
        <v>787</v>
      </c>
      <c r="DU46" s="2" t="s">
        <v>143</v>
      </c>
      <c r="DV46" s="2" t="s">
        <v>132</v>
      </c>
      <c r="DW46" s="4">
        <v>1</v>
      </c>
      <c r="DX46" s="8">
        <v>66.68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784</v>
      </c>
      <c r="EF46" s="2" t="s">
        <v>251</v>
      </c>
      <c r="EG46" s="2" t="s">
        <v>143</v>
      </c>
      <c r="EH46" s="2" t="s">
        <v>132</v>
      </c>
      <c r="EI46" s="4">
        <v>1</v>
      </c>
      <c r="EJ46" s="8">
        <v>69.46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784</v>
      </c>
      <c r="ER46" s="2" t="s">
        <v>788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151</v>
      </c>
      <c r="FB46" s="2" t="s">
        <v>129</v>
      </c>
      <c r="FC46" s="2" t="s">
        <v>132</v>
      </c>
      <c r="FD46" s="2" t="s">
        <v>132</v>
      </c>
      <c r="FE46" s="2" t="s">
        <v>143</v>
      </c>
      <c r="FF46" s="2" t="s">
        <v>132</v>
      </c>
      <c r="FG46" s="4">
        <v>3</v>
      </c>
      <c r="FH46" s="8">
        <v>208.38</v>
      </c>
      <c r="FI46" s="4"/>
      <c r="FJ46" s="8"/>
      <c r="FK46" s="7"/>
      <c r="FL46" s="7"/>
      <c r="FM46" s="2" t="s">
        <v>140</v>
      </c>
      <c r="FN46" s="2" t="s">
        <v>129</v>
      </c>
      <c r="FO46" s="2" t="s">
        <v>302</v>
      </c>
      <c r="FP46" s="2" t="s">
        <v>789</v>
      </c>
      <c r="FQ46" s="2" t="s">
        <v>143</v>
      </c>
      <c r="FR46" s="2" t="s">
        <v>132</v>
      </c>
      <c r="FS46" s="4">
        <v>2</v>
      </c>
      <c r="FT46" s="8">
        <v>142.88</v>
      </c>
      <c r="FU46" s="4"/>
      <c r="FV46" s="8"/>
      <c r="FW46" s="7"/>
      <c r="FX46" s="7"/>
      <c r="FY46" s="2" t="s">
        <v>140</v>
      </c>
      <c r="FZ46" s="2" t="s">
        <v>129</v>
      </c>
      <c r="GA46" s="2" t="s">
        <v>224</v>
      </c>
      <c r="GB46" s="2" t="s">
        <v>527</v>
      </c>
      <c r="GC46" s="2" t="s">
        <v>143</v>
      </c>
      <c r="GD46" s="2" t="s">
        <v>132</v>
      </c>
      <c r="GE46" s="4">
        <v>2</v>
      </c>
      <c r="GF46" s="8">
        <v>132.3</v>
      </c>
      <c r="GG46" s="4"/>
      <c r="GH46" s="8"/>
      <c r="GI46" s="7"/>
      <c r="GJ46" s="7"/>
      <c r="GK46" s="2" t="s">
        <v>140</v>
      </c>
      <c r="GL46" s="2" t="s">
        <v>129</v>
      </c>
      <c r="GM46" s="2" t="s">
        <v>273</v>
      </c>
      <c r="GN46" s="2" t="s">
        <v>287</v>
      </c>
      <c r="GO46" s="2" t="s">
        <v>143</v>
      </c>
      <c r="GP46" s="2" t="s">
        <v>132</v>
      </c>
      <c r="GQ46" s="4">
        <v>9</v>
      </c>
      <c r="GR46" s="8">
        <v>642.96</v>
      </c>
      <c r="GS46" s="4"/>
      <c r="GT46" s="8"/>
      <c r="GU46" s="7"/>
      <c r="GV46" s="7"/>
      <c r="GW46" s="2" t="s">
        <v>140</v>
      </c>
      <c r="GX46" s="2" t="s">
        <v>129</v>
      </c>
      <c r="GY46" s="2" t="s">
        <v>304</v>
      </c>
      <c r="GZ46" s="2" t="s">
        <v>790</v>
      </c>
      <c r="HA46" s="2" t="s">
        <v>143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714</v>
      </c>
      <c r="HL46" s="2" t="s">
        <v>132</v>
      </c>
      <c r="HM46" s="2" t="s">
        <v>143</v>
      </c>
      <c r="HN46" s="2" t="s">
        <v>132</v>
      </c>
      <c r="HO46" s="4">
        <v>1</v>
      </c>
      <c r="HP46" s="8">
        <v>77.18</v>
      </c>
      <c r="HQ46" s="4"/>
      <c r="HR46" s="8"/>
      <c r="HS46" s="7"/>
      <c r="HT46" s="7"/>
      <c r="HU46" s="2" t="s">
        <v>140</v>
      </c>
      <c r="HV46" s="2" t="s">
        <v>129</v>
      </c>
      <c r="HW46" s="2" t="s">
        <v>277</v>
      </c>
      <c r="HX46" s="2" t="s">
        <v>287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129</v>
      </c>
      <c r="II46" s="2" t="s">
        <v>194</v>
      </c>
      <c r="IJ46" s="2" t="s">
        <v>132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140</v>
      </c>
      <c r="IT46" s="2" t="s">
        <v>129</v>
      </c>
      <c r="IU46" s="2" t="s">
        <v>784</v>
      </c>
      <c r="IV46" s="2" t="s">
        <v>486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151</v>
      </c>
      <c r="JF46" s="2" t="s">
        <v>129</v>
      </c>
      <c r="JG46" s="2" t="s">
        <v>132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195</v>
      </c>
      <c r="KE46" s="2" t="s">
        <v>308</v>
      </c>
      <c r="KF46" s="2" t="s">
        <v>791</v>
      </c>
      <c r="KG46" s="2" t="s">
        <v>143</v>
      </c>
      <c r="KH46" s="2" t="s">
        <v>132</v>
      </c>
      <c r="KI46" s="4"/>
      <c r="KJ46" s="8"/>
      <c r="KK46" s="4"/>
      <c r="KL46" s="8"/>
      <c r="KM46" s="7"/>
      <c r="KN46" s="7"/>
      <c r="KO46" s="2" t="s">
        <v>151</v>
      </c>
      <c r="KP46" s="2" t="s">
        <v>129</v>
      </c>
      <c r="KQ46" s="2" t="s">
        <v>132</v>
      </c>
      <c r="KR46" s="2" t="s">
        <v>132</v>
      </c>
      <c r="KS46" s="2" t="s">
        <v>143</v>
      </c>
      <c r="KT46" s="2" t="s">
        <v>132</v>
      </c>
      <c r="KU46" s="4"/>
      <c r="KV46" s="8"/>
      <c r="KW46" s="4"/>
      <c r="KX46" s="8"/>
      <c r="KY46" s="7"/>
      <c r="KZ46" s="7"/>
      <c r="LA46" s="2" t="s">
        <v>151</v>
      </c>
      <c r="LB46" s="2" t="s">
        <v>129</v>
      </c>
      <c r="LC46" s="2" t="s">
        <v>132</v>
      </c>
      <c r="LD46" s="2" t="s">
        <v>132</v>
      </c>
      <c r="LE46" s="2" t="s">
        <v>143</v>
      </c>
      <c r="LF46" s="2" t="s">
        <v>132</v>
      </c>
      <c r="LG46" s="4"/>
      <c r="LH46" s="8"/>
      <c r="LI46" s="4"/>
      <c r="LJ46" s="8"/>
      <c r="LK46" s="7"/>
      <c r="LL46" s="7"/>
      <c r="LM46" s="2" t="s">
        <v>157</v>
      </c>
      <c r="LN46" s="2" t="s">
        <v>129</v>
      </c>
      <c r="LO46" s="2" t="s">
        <v>132</v>
      </c>
      <c r="LP46" s="2" t="s">
        <v>132</v>
      </c>
      <c r="LQ46" s="2" t="s">
        <v>143</v>
      </c>
      <c r="LR46" s="2" t="s">
        <v>132</v>
      </c>
      <c r="LS46" s="4"/>
      <c r="LT46" s="8"/>
      <c r="LU46" s="4"/>
      <c r="LV46" s="8"/>
      <c r="LW46" s="7"/>
      <c r="LX46" s="7"/>
      <c r="LY46" s="2" t="s">
        <v>151</v>
      </c>
      <c r="LZ46" s="2" t="s">
        <v>129</v>
      </c>
      <c r="MA46" s="2" t="s">
        <v>132</v>
      </c>
      <c r="MB46" s="2" t="s">
        <v>132</v>
      </c>
      <c r="MC46" s="2" t="s">
        <v>143</v>
      </c>
      <c r="MD46" s="2" t="s">
        <v>132</v>
      </c>
      <c r="ME46" s="4"/>
      <c r="MF46" s="8"/>
      <c r="MG46" s="4"/>
      <c r="MH46" s="8"/>
      <c r="MI46" s="7"/>
      <c r="MJ46" s="7"/>
      <c r="MK46" s="2" t="s">
        <v>151</v>
      </c>
      <c r="ML46" s="2" t="s">
        <v>129</v>
      </c>
      <c r="MM46" s="2" t="s">
        <v>132</v>
      </c>
      <c r="MN46" s="2" t="s">
        <v>132</v>
      </c>
      <c r="MO46" s="2" t="s">
        <v>143</v>
      </c>
      <c r="MP46" s="2" t="s">
        <v>132</v>
      </c>
      <c r="MQ46" s="4"/>
      <c r="MR46" s="8"/>
      <c r="MS46" s="4"/>
      <c r="MT46" s="8"/>
      <c r="MU46" s="7"/>
      <c r="MV46" s="7"/>
      <c r="MW46" s="2" t="s">
        <v>157</v>
      </c>
      <c r="MX46" s="2" t="s">
        <v>129</v>
      </c>
      <c r="MY46" s="2" t="s">
        <v>132</v>
      </c>
      <c r="MZ46" s="2" t="s">
        <v>132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151</v>
      </c>
      <c r="NJ46" s="2" t="s">
        <v>129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140</v>
      </c>
      <c r="OH46" s="2" t="s">
        <v>129</v>
      </c>
      <c r="OI46" s="2" t="s">
        <v>132</v>
      </c>
      <c r="OJ46" s="2" t="s">
        <v>132</v>
      </c>
      <c r="OK46" s="2" t="s">
        <v>143</v>
      </c>
      <c r="OL46" s="2" t="s">
        <v>132</v>
      </c>
      <c r="OM46" s="4"/>
      <c r="ON46" s="8"/>
      <c r="OO46" s="4"/>
      <c r="OP46" s="8"/>
      <c r="OQ46" s="7"/>
      <c r="OR46" s="7"/>
      <c r="OS46" s="2" t="s">
        <v>151</v>
      </c>
      <c r="OT46" s="2" t="s">
        <v>129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150</v>
      </c>
      <c r="PR46" s="2" t="s">
        <v>129</v>
      </c>
      <c r="PS46" s="2" t="s">
        <v>132</v>
      </c>
      <c r="PT46" s="2" t="s">
        <v>132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151</v>
      </c>
      <c r="QD46" s="2" t="s">
        <v>129</v>
      </c>
      <c r="QE46" s="2" t="s">
        <v>132</v>
      </c>
      <c r="QF46" s="2" t="s">
        <v>132</v>
      </c>
      <c r="QG46" s="2" t="s">
        <v>143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151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132</v>
      </c>
      <c r="RG46" s="4"/>
      <c r="RH46" s="8"/>
      <c r="RI46" s="4"/>
      <c r="RJ46" s="8"/>
      <c r="RK46" s="7"/>
      <c r="RL46" s="7"/>
      <c r="RM46" s="2" t="s">
        <v>140</v>
      </c>
      <c r="RN46" s="2" t="s">
        <v>181</v>
      </c>
      <c r="RO46" s="2" t="s">
        <v>310</v>
      </c>
      <c r="RP46" s="2" t="s">
        <v>717</v>
      </c>
      <c r="RQ46" s="2" t="s">
        <v>143</v>
      </c>
      <c r="RR46" s="2" t="s">
        <v>132</v>
      </c>
    </row>
    <row r="47">
      <c r="A47" s="2" t="s">
        <v>792</v>
      </c>
      <c r="B47" s="2" t="s">
        <v>121</v>
      </c>
      <c r="C47" s="2" t="s">
        <v>122</v>
      </c>
      <c r="D47" s="2" t="s">
        <v>779</v>
      </c>
      <c r="E47" s="2" t="s">
        <v>780</v>
      </c>
      <c r="F47" s="2" t="s">
        <v>781</v>
      </c>
      <c r="G47" s="2" t="s">
        <v>781</v>
      </c>
      <c r="H47" s="2" t="s">
        <v>781</v>
      </c>
      <c r="I47" s="2" t="s">
        <v>782</v>
      </c>
      <c r="J47" s="2" t="s">
        <v>291</v>
      </c>
      <c r="K47" s="2" t="s">
        <v>793</v>
      </c>
      <c r="L47" s="3">
        <v>63</v>
      </c>
      <c r="M47" s="3">
        <v>66.15</v>
      </c>
      <c r="N47" s="3">
        <v>134.99</v>
      </c>
      <c r="O47" s="2" t="s">
        <v>129</v>
      </c>
      <c r="P47" s="2" t="s">
        <v>794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132</v>
      </c>
      <c r="V47" s="2" t="s">
        <v>134</v>
      </c>
      <c r="W47" s="2" t="s">
        <v>135</v>
      </c>
      <c r="X47" s="2" t="s">
        <v>132</v>
      </c>
      <c r="Y47" s="2" t="s">
        <v>795</v>
      </c>
      <c r="Z47" s="4">
        <v>47</v>
      </c>
      <c r="AA47" s="4">
        <f>=ROUNDDOWN(23.5,0)</f>
      </c>
      <c r="AB47" s="5">
        <v>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13</v>
      </c>
      <c r="AQ47" s="8">
        <v>906.29</v>
      </c>
      <c r="AR47" s="4"/>
      <c r="AS47" s="8"/>
      <c r="AT47" s="7"/>
      <c r="AU47" s="7"/>
      <c r="AV47" s="4">
        <v>13</v>
      </c>
      <c r="AW47" s="8">
        <v>906.29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0.2249</v>
      </c>
      <c r="BJ47" s="4">
        <v>13</v>
      </c>
      <c r="BK47" s="8">
        <v>906.29</v>
      </c>
      <c r="BL47" s="2" t="s">
        <v>796</v>
      </c>
      <c r="BM47" s="7">
        <v>1</v>
      </c>
      <c r="BN47" s="7">
        <v>1</v>
      </c>
      <c r="BO47" s="4">
        <v>2</v>
      </c>
      <c r="BP47" s="8">
        <v>115.76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797</v>
      </c>
      <c r="BX47" s="2" t="s">
        <v>798</v>
      </c>
      <c r="BY47" s="2" t="s">
        <v>143</v>
      </c>
      <c r="BZ47" s="2" t="s">
        <v>132</v>
      </c>
      <c r="CA47" s="4">
        <v>2</v>
      </c>
      <c r="CB47" s="8">
        <v>144.9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132</v>
      </c>
      <c r="CJ47" s="2" t="s">
        <v>799</v>
      </c>
      <c r="CK47" s="2" t="s">
        <v>143</v>
      </c>
      <c r="CL47" s="2" t="s">
        <v>132</v>
      </c>
      <c r="CM47" s="4">
        <v>2</v>
      </c>
      <c r="CN47" s="8">
        <v>137.59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682</v>
      </c>
      <c r="CV47" s="2" t="s">
        <v>800</v>
      </c>
      <c r="CW47" s="2" t="s">
        <v>143</v>
      </c>
      <c r="CX47" s="2" t="s">
        <v>132</v>
      </c>
      <c r="CY47" s="4">
        <v>2</v>
      </c>
      <c r="CZ47" s="8">
        <v>145.54</v>
      </c>
      <c r="DA47" s="4"/>
      <c r="DB47" s="8"/>
      <c r="DC47" s="7"/>
      <c r="DD47" s="7"/>
      <c r="DE47" s="2" t="s">
        <v>140</v>
      </c>
      <c r="DF47" s="2" t="s">
        <v>129</v>
      </c>
      <c r="DG47" s="2" t="s">
        <v>527</v>
      </c>
      <c r="DH47" s="2" t="s">
        <v>801</v>
      </c>
      <c r="DI47" s="2" t="s">
        <v>143</v>
      </c>
      <c r="DJ47" s="2" t="s">
        <v>132</v>
      </c>
      <c r="DK47" s="4"/>
      <c r="DL47" s="8"/>
      <c r="DM47" s="4"/>
      <c r="DN47" s="8"/>
      <c r="DO47" s="7"/>
      <c r="DP47" s="7"/>
      <c r="DQ47" s="2" t="s">
        <v>140</v>
      </c>
      <c r="DR47" s="2" t="s">
        <v>129</v>
      </c>
      <c r="DS47" s="2" t="s">
        <v>148</v>
      </c>
      <c r="DT47" s="2" t="s">
        <v>132</v>
      </c>
      <c r="DU47" s="2" t="s">
        <v>143</v>
      </c>
      <c r="DV47" s="2" t="s">
        <v>132</v>
      </c>
      <c r="DW47" s="4">
        <v>2</v>
      </c>
      <c r="DX47" s="8">
        <v>148.18</v>
      </c>
      <c r="DY47" s="4"/>
      <c r="DZ47" s="8"/>
      <c r="EA47" s="7"/>
      <c r="EB47" s="7"/>
      <c r="EC47" s="2" t="s">
        <v>140</v>
      </c>
      <c r="ED47" s="2" t="s">
        <v>129</v>
      </c>
      <c r="EE47" s="2" t="s">
        <v>802</v>
      </c>
      <c r="EF47" s="2" t="s">
        <v>803</v>
      </c>
      <c r="EG47" s="2" t="s">
        <v>143</v>
      </c>
      <c r="EH47" s="2" t="s">
        <v>132</v>
      </c>
      <c r="EI47" s="4"/>
      <c r="EJ47" s="8"/>
      <c r="EK47" s="4"/>
      <c r="EL47" s="8"/>
      <c r="EM47" s="7"/>
      <c r="EN47" s="7"/>
      <c r="EO47" s="2" t="s">
        <v>270</v>
      </c>
      <c r="EP47" s="2" t="s">
        <v>129</v>
      </c>
      <c r="EQ47" s="2" t="s">
        <v>132</v>
      </c>
      <c r="ER47" s="2" t="s">
        <v>132</v>
      </c>
      <c r="ES47" s="2" t="s">
        <v>143</v>
      </c>
      <c r="ET47" s="2" t="s">
        <v>132</v>
      </c>
      <c r="EU47" s="4"/>
      <c r="EV47" s="8"/>
      <c r="EW47" s="4"/>
      <c r="EX47" s="8"/>
      <c r="EY47" s="7"/>
      <c r="EZ47" s="7"/>
      <c r="FA47" s="2" t="s">
        <v>151</v>
      </c>
      <c r="FB47" s="2" t="s">
        <v>129</v>
      </c>
      <c r="FC47" s="2" t="s">
        <v>132</v>
      </c>
      <c r="FD47" s="2" t="s">
        <v>132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152</v>
      </c>
      <c r="FN47" s="2" t="s">
        <v>129</v>
      </c>
      <c r="FO47" s="2" t="s">
        <v>132</v>
      </c>
      <c r="FP47" s="2" t="s">
        <v>132</v>
      </c>
      <c r="FQ47" s="2" t="s">
        <v>143</v>
      </c>
      <c r="FR47" s="2" t="s">
        <v>132</v>
      </c>
      <c r="FS47" s="4">
        <v>2</v>
      </c>
      <c r="FT47" s="8">
        <v>142.88</v>
      </c>
      <c r="FU47" s="4"/>
      <c r="FV47" s="8"/>
      <c r="FW47" s="7"/>
      <c r="FX47" s="7"/>
      <c r="FY47" s="2" t="s">
        <v>140</v>
      </c>
      <c r="FZ47" s="2" t="s">
        <v>129</v>
      </c>
      <c r="GA47" s="2" t="s">
        <v>153</v>
      </c>
      <c r="GB47" s="2" t="s">
        <v>804</v>
      </c>
      <c r="GC47" s="2" t="s">
        <v>143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129</v>
      </c>
      <c r="GM47" s="2" t="s">
        <v>154</v>
      </c>
      <c r="GN47" s="2" t="s">
        <v>132</v>
      </c>
      <c r="GO47" s="2" t="s">
        <v>143</v>
      </c>
      <c r="GP47" s="2" t="s">
        <v>132</v>
      </c>
      <c r="GQ47" s="4">
        <v>1</v>
      </c>
      <c r="GR47" s="8">
        <v>71.44</v>
      </c>
      <c r="GS47" s="4"/>
      <c r="GT47" s="8"/>
      <c r="GU47" s="7"/>
      <c r="GV47" s="7"/>
      <c r="GW47" s="2" t="s">
        <v>140</v>
      </c>
      <c r="GX47" s="2" t="s">
        <v>129</v>
      </c>
      <c r="GY47" s="2" t="s">
        <v>194</v>
      </c>
      <c r="GZ47" s="2" t="s">
        <v>805</v>
      </c>
      <c r="HA47" s="2" t="s">
        <v>143</v>
      </c>
      <c r="HB47" s="2" t="s">
        <v>132</v>
      </c>
      <c r="HC47" s="4"/>
      <c r="HD47" s="8"/>
      <c r="HE47" s="4"/>
      <c r="HF47" s="8"/>
      <c r="HG47" s="7"/>
      <c r="HH47" s="7"/>
      <c r="HI47" s="2" t="s">
        <v>140</v>
      </c>
      <c r="HJ47" s="2" t="s">
        <v>129</v>
      </c>
      <c r="HK47" s="2" t="s">
        <v>805</v>
      </c>
      <c r="HL47" s="2" t="s">
        <v>132</v>
      </c>
      <c r="HM47" s="2" t="s">
        <v>143</v>
      </c>
      <c r="HN47" s="2" t="s">
        <v>132</v>
      </c>
      <c r="HO47" s="4"/>
      <c r="HP47" s="8"/>
      <c r="HQ47" s="4"/>
      <c r="HR47" s="8"/>
      <c r="HS47" s="7"/>
      <c r="HT47" s="7"/>
      <c r="HU47" s="2" t="s">
        <v>140</v>
      </c>
      <c r="HV47" s="2" t="s">
        <v>129</v>
      </c>
      <c r="HW47" s="2" t="s">
        <v>744</v>
      </c>
      <c r="HX47" s="2" t="s">
        <v>132</v>
      </c>
      <c r="HY47" s="2" t="s">
        <v>143</v>
      </c>
      <c r="HZ47" s="2" t="s">
        <v>132</v>
      </c>
      <c r="IA47" s="4"/>
      <c r="IB47" s="8"/>
      <c r="IC47" s="4"/>
      <c r="ID47" s="8"/>
      <c r="IE47" s="7"/>
      <c r="IF47" s="7"/>
      <c r="IG47" s="2" t="s">
        <v>140</v>
      </c>
      <c r="IH47" s="2" t="s">
        <v>129</v>
      </c>
      <c r="II47" s="2" t="s">
        <v>194</v>
      </c>
      <c r="IJ47" s="2" t="s">
        <v>132</v>
      </c>
      <c r="IK47" s="2" t="s">
        <v>143</v>
      </c>
      <c r="IL47" s="2" t="s">
        <v>132</v>
      </c>
      <c r="IM47" s="4"/>
      <c r="IN47" s="8"/>
      <c r="IO47" s="4"/>
      <c r="IP47" s="8"/>
      <c r="IQ47" s="7"/>
      <c r="IR47" s="7"/>
      <c r="IS47" s="2" t="s">
        <v>140</v>
      </c>
      <c r="IT47" s="2" t="s">
        <v>129</v>
      </c>
      <c r="IU47" s="2" t="s">
        <v>682</v>
      </c>
      <c r="IV47" s="2" t="s">
        <v>132</v>
      </c>
      <c r="IW47" s="2" t="s">
        <v>143</v>
      </c>
      <c r="IX47" s="2" t="s">
        <v>132</v>
      </c>
      <c r="IY47" s="4"/>
      <c r="IZ47" s="8"/>
      <c r="JA47" s="4"/>
      <c r="JB47" s="8"/>
      <c r="JC47" s="7"/>
      <c r="JD47" s="7"/>
      <c r="JE47" s="2" t="s">
        <v>151</v>
      </c>
      <c r="JF47" s="2" t="s">
        <v>129</v>
      </c>
      <c r="JG47" s="2" t="s">
        <v>132</v>
      </c>
      <c r="JH47" s="2" t="s">
        <v>132</v>
      </c>
      <c r="JI47" s="2" t="s">
        <v>143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152</v>
      </c>
      <c r="KD47" s="2" t="s">
        <v>129</v>
      </c>
      <c r="KE47" s="2" t="s">
        <v>132</v>
      </c>
      <c r="KF47" s="2" t="s">
        <v>132</v>
      </c>
      <c r="KG47" s="2" t="s">
        <v>143</v>
      </c>
      <c r="KH47" s="2" t="s">
        <v>132</v>
      </c>
      <c r="KI47" s="4"/>
      <c r="KJ47" s="8"/>
      <c r="KK47" s="4"/>
      <c r="KL47" s="8"/>
      <c r="KM47" s="7"/>
      <c r="KN47" s="7"/>
      <c r="KO47" s="2" t="s">
        <v>151</v>
      </c>
      <c r="KP47" s="2" t="s">
        <v>129</v>
      </c>
      <c r="KQ47" s="2" t="s">
        <v>132</v>
      </c>
      <c r="KR47" s="2" t="s">
        <v>132</v>
      </c>
      <c r="KS47" s="2" t="s">
        <v>143</v>
      </c>
      <c r="KT47" s="2" t="s">
        <v>132</v>
      </c>
      <c r="KU47" s="4"/>
      <c r="KV47" s="8"/>
      <c r="KW47" s="4"/>
      <c r="KX47" s="8"/>
      <c r="KY47" s="7"/>
      <c r="KZ47" s="7"/>
      <c r="LA47" s="2" t="s">
        <v>151</v>
      </c>
      <c r="LB47" s="2" t="s">
        <v>129</v>
      </c>
      <c r="LC47" s="2" t="s">
        <v>132</v>
      </c>
      <c r="LD47" s="2" t="s">
        <v>132</v>
      </c>
      <c r="LE47" s="2" t="s">
        <v>143</v>
      </c>
      <c r="LF47" s="2" t="s">
        <v>132</v>
      </c>
      <c r="LG47" s="4"/>
      <c r="LH47" s="8"/>
      <c r="LI47" s="4"/>
      <c r="LJ47" s="8"/>
      <c r="LK47" s="7"/>
      <c r="LL47" s="7"/>
      <c r="LM47" s="2" t="s">
        <v>157</v>
      </c>
      <c r="LN47" s="2" t="s">
        <v>129</v>
      </c>
      <c r="LO47" s="2" t="s">
        <v>132</v>
      </c>
      <c r="LP47" s="2" t="s">
        <v>132</v>
      </c>
      <c r="LQ47" s="2" t="s">
        <v>143</v>
      </c>
      <c r="LR47" s="2" t="s">
        <v>132</v>
      </c>
      <c r="LS47" s="4"/>
      <c r="LT47" s="8"/>
      <c r="LU47" s="4"/>
      <c r="LV47" s="8"/>
      <c r="LW47" s="7"/>
      <c r="LX47" s="7"/>
      <c r="LY47" s="2" t="s">
        <v>151</v>
      </c>
      <c r="LZ47" s="2" t="s">
        <v>129</v>
      </c>
      <c r="MA47" s="2" t="s">
        <v>132</v>
      </c>
      <c r="MB47" s="2" t="s">
        <v>132</v>
      </c>
      <c r="MC47" s="2" t="s">
        <v>143</v>
      </c>
      <c r="MD47" s="2" t="s">
        <v>132</v>
      </c>
      <c r="ME47" s="4"/>
      <c r="MF47" s="8"/>
      <c r="MG47" s="4"/>
      <c r="MH47" s="8"/>
      <c r="MI47" s="7"/>
      <c r="MJ47" s="7"/>
      <c r="MK47" s="2" t="s">
        <v>151</v>
      </c>
      <c r="ML47" s="2" t="s">
        <v>129</v>
      </c>
      <c r="MM47" s="2" t="s">
        <v>132</v>
      </c>
      <c r="MN47" s="2" t="s">
        <v>132</v>
      </c>
      <c r="MO47" s="2" t="s">
        <v>143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151</v>
      </c>
      <c r="NJ47" s="2" t="s">
        <v>129</v>
      </c>
      <c r="NK47" s="2" t="s">
        <v>132</v>
      </c>
      <c r="NL47" s="2" t="s">
        <v>132</v>
      </c>
      <c r="NM47" s="2" t="s">
        <v>143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157</v>
      </c>
      <c r="OH47" s="2" t="s">
        <v>129</v>
      </c>
      <c r="OI47" s="2" t="s">
        <v>132</v>
      </c>
      <c r="OJ47" s="2" t="s">
        <v>132</v>
      </c>
      <c r="OK47" s="2" t="s">
        <v>143</v>
      </c>
      <c r="OL47" s="2" t="s">
        <v>132</v>
      </c>
      <c r="OM47" s="4"/>
      <c r="ON47" s="8"/>
      <c r="OO47" s="4"/>
      <c r="OP47" s="8"/>
      <c r="OQ47" s="7"/>
      <c r="OR47" s="7"/>
      <c r="OS47" s="2" t="s">
        <v>151</v>
      </c>
      <c r="OT47" s="2" t="s">
        <v>129</v>
      </c>
      <c r="OU47" s="2" t="s">
        <v>132</v>
      </c>
      <c r="OV47" s="2" t="s">
        <v>132</v>
      </c>
      <c r="OW47" s="2" t="s">
        <v>143</v>
      </c>
      <c r="OX47" s="2" t="s">
        <v>132</v>
      </c>
      <c r="OY47" s="4"/>
      <c r="OZ47" s="8"/>
      <c r="PA47" s="4"/>
      <c r="PB47" s="8"/>
      <c r="PC47" s="7"/>
      <c r="PD47" s="7"/>
      <c r="PE47" s="2" t="s">
        <v>151</v>
      </c>
      <c r="PF47" s="2" t="s">
        <v>129</v>
      </c>
      <c r="PG47" s="2" t="s">
        <v>132</v>
      </c>
      <c r="PH47" s="2" t="s">
        <v>132</v>
      </c>
      <c r="PI47" s="2" t="s">
        <v>143</v>
      </c>
      <c r="PJ47" s="2" t="s">
        <v>132</v>
      </c>
      <c r="PK47" s="4"/>
      <c r="PL47" s="8"/>
      <c r="PM47" s="4"/>
      <c r="PN47" s="8"/>
      <c r="PO47" s="7"/>
      <c r="PP47" s="7"/>
      <c r="PQ47" s="2" t="s">
        <v>151</v>
      </c>
      <c r="PR47" s="2" t="s">
        <v>129</v>
      </c>
      <c r="PS47" s="2" t="s">
        <v>132</v>
      </c>
      <c r="PT47" s="2" t="s">
        <v>132</v>
      </c>
      <c r="PU47" s="2" t="s">
        <v>143</v>
      </c>
      <c r="PV47" s="2" t="s">
        <v>132</v>
      </c>
      <c r="PW47" s="4"/>
      <c r="PX47" s="8"/>
      <c r="PY47" s="4"/>
      <c r="PZ47" s="8"/>
      <c r="QA47" s="7"/>
      <c r="QB47" s="7"/>
      <c r="QC47" s="2" t="s">
        <v>151</v>
      </c>
      <c r="QD47" s="2" t="s">
        <v>129</v>
      </c>
      <c r="QE47" s="2" t="s">
        <v>132</v>
      </c>
      <c r="QF47" s="2" t="s">
        <v>132</v>
      </c>
      <c r="QG47" s="2" t="s">
        <v>143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151</v>
      </c>
      <c r="RB47" s="2" t="s">
        <v>129</v>
      </c>
      <c r="RC47" s="2" t="s">
        <v>132</v>
      </c>
      <c r="RD47" s="2" t="s">
        <v>132</v>
      </c>
      <c r="RE47" s="2" t="s">
        <v>143</v>
      </c>
      <c r="RF47" s="2" t="s">
        <v>132</v>
      </c>
      <c r="RG47" s="4"/>
      <c r="RH47" s="8"/>
      <c r="RI47" s="4"/>
      <c r="RJ47" s="8"/>
      <c r="RK47" s="7"/>
      <c r="RL47" s="7"/>
      <c r="RM47" s="2" t="s">
        <v>140</v>
      </c>
      <c r="RN47" s="2" t="s">
        <v>181</v>
      </c>
      <c r="RO47" s="2" t="s">
        <v>806</v>
      </c>
      <c r="RP47" s="2" t="s">
        <v>132</v>
      </c>
      <c r="RQ47" s="2" t="s">
        <v>143</v>
      </c>
      <c r="RR47" s="2" t="s">
        <v>132</v>
      </c>
    </row>
    <row r="48">
      <c r="A48" s="2" t="s">
        <v>807</v>
      </c>
      <c r="B48" s="2" t="s">
        <v>121</v>
      </c>
      <c r="C48" s="2" t="s">
        <v>122</v>
      </c>
      <c r="D48" s="2" t="s">
        <v>779</v>
      </c>
      <c r="E48" s="2" t="s">
        <v>780</v>
      </c>
      <c r="F48" s="2" t="s">
        <v>808</v>
      </c>
      <c r="G48" s="2" t="s">
        <v>808</v>
      </c>
      <c r="H48" s="2" t="s">
        <v>808</v>
      </c>
      <c r="I48" s="2" t="s">
        <v>809</v>
      </c>
      <c r="J48" s="2" t="s">
        <v>291</v>
      </c>
      <c r="K48" s="2" t="s">
        <v>495</v>
      </c>
      <c r="L48" s="3">
        <v>54.27</v>
      </c>
      <c r="M48" s="3">
        <v>56.98</v>
      </c>
      <c r="N48" s="3">
        <v>129.99</v>
      </c>
      <c r="O48" s="2" t="s">
        <v>129</v>
      </c>
      <c r="P48" s="2" t="s">
        <v>258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133</v>
      </c>
      <c r="V48" s="2" t="s">
        <v>134</v>
      </c>
      <c r="W48" s="2" t="s">
        <v>135</v>
      </c>
      <c r="X48" s="2" t="s">
        <v>132</v>
      </c>
      <c r="Y48" s="2" t="s">
        <v>294</v>
      </c>
      <c r="Z48" s="4">
        <v>101</v>
      </c>
      <c r="AA48" s="4">
        <f>=ROUNDDOWN(33.6666666666667,0)</f>
      </c>
      <c r="AB48" s="5">
        <v>3</v>
      </c>
      <c r="AC48" s="2" t="s">
        <v>694</v>
      </c>
      <c r="AD48" s="4">
        <v>40</v>
      </c>
      <c r="AE48" s="4">
        <v>140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66</v>
      </c>
      <c r="AQ48" s="8">
        <v>3881.71</v>
      </c>
      <c r="AR48" s="4"/>
      <c r="AS48" s="8"/>
      <c r="AT48" s="7"/>
      <c r="AU48" s="7"/>
      <c r="AV48" s="4">
        <v>66</v>
      </c>
      <c r="AW48" s="8">
        <v>3881.71</v>
      </c>
      <c r="AX48" s="4"/>
      <c r="AY48" s="8"/>
      <c r="AZ48" s="7"/>
      <c r="BA48" s="7"/>
      <c r="BB48" s="7">
        <v>1</v>
      </c>
      <c r="BC48" s="4">
        <v>66</v>
      </c>
      <c r="BD48" s="8">
        <v>3881.71</v>
      </c>
      <c r="BE48" s="4"/>
      <c r="BF48" s="8"/>
      <c r="BG48" s="7"/>
      <c r="BH48" s="7"/>
      <c r="BI48" s="7">
        <v>1</v>
      </c>
      <c r="BJ48" s="4">
        <v>66</v>
      </c>
      <c r="BK48" s="8">
        <v>3881.71</v>
      </c>
      <c r="BL48" s="2" t="s">
        <v>810</v>
      </c>
      <c r="BM48" s="7">
        <v>1</v>
      </c>
      <c r="BN48" s="7">
        <v>1</v>
      </c>
      <c r="BO48" s="4">
        <v>36</v>
      </c>
      <c r="BP48" s="8">
        <v>2036.09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784</v>
      </c>
      <c r="BX48" s="2" t="s">
        <v>335</v>
      </c>
      <c r="BY48" s="2" t="s">
        <v>143</v>
      </c>
      <c r="BZ48" s="2" t="s">
        <v>132</v>
      </c>
      <c r="CA48" s="4"/>
      <c r="CB48" s="8"/>
      <c r="CC48" s="4"/>
      <c r="CD48" s="8"/>
      <c r="CE48" s="7"/>
      <c r="CF48" s="7"/>
      <c r="CG48" s="2" t="s">
        <v>152</v>
      </c>
      <c r="CH48" s="2" t="s">
        <v>129</v>
      </c>
      <c r="CI48" s="2" t="s">
        <v>132</v>
      </c>
      <c r="CJ48" s="2" t="s">
        <v>132</v>
      </c>
      <c r="CK48" s="2" t="s">
        <v>143</v>
      </c>
      <c r="CL48" s="2" t="s">
        <v>132</v>
      </c>
      <c r="CM48" s="4">
        <v>3</v>
      </c>
      <c r="CN48" s="8">
        <v>189.75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294</v>
      </c>
      <c r="CV48" s="2" t="s">
        <v>330</v>
      </c>
      <c r="CW48" s="2" t="s">
        <v>143</v>
      </c>
      <c r="CX48" s="2" t="s">
        <v>132</v>
      </c>
      <c r="CY48" s="4"/>
      <c r="CZ48" s="8"/>
      <c r="DA48" s="4"/>
      <c r="DB48" s="8"/>
      <c r="DC48" s="7"/>
      <c r="DD48" s="7"/>
      <c r="DE48" s="2" t="s">
        <v>140</v>
      </c>
      <c r="DF48" s="2" t="s">
        <v>129</v>
      </c>
      <c r="DG48" s="2" t="s">
        <v>785</v>
      </c>
      <c r="DH48" s="2" t="s">
        <v>473</v>
      </c>
      <c r="DI48" s="2" t="s">
        <v>143</v>
      </c>
      <c r="DJ48" s="2" t="s">
        <v>132</v>
      </c>
      <c r="DK48" s="4"/>
      <c r="DL48" s="8"/>
      <c r="DM48" s="4"/>
      <c r="DN48" s="8"/>
      <c r="DO48" s="7"/>
      <c r="DP48" s="7"/>
      <c r="DQ48" s="2" t="s">
        <v>140</v>
      </c>
      <c r="DR48" s="2" t="s">
        <v>129</v>
      </c>
      <c r="DS48" s="2" t="s">
        <v>299</v>
      </c>
      <c r="DT48" s="2" t="s">
        <v>221</v>
      </c>
      <c r="DU48" s="2" t="s">
        <v>143</v>
      </c>
      <c r="DV48" s="2" t="s">
        <v>132</v>
      </c>
      <c r="DW48" s="4">
        <v>1</v>
      </c>
      <c r="DX48" s="8">
        <v>60.98</v>
      </c>
      <c r="DY48" s="4"/>
      <c r="DZ48" s="8"/>
      <c r="EA48" s="7"/>
      <c r="EB48" s="7"/>
      <c r="EC48" s="2" t="s">
        <v>140</v>
      </c>
      <c r="ED48" s="2" t="s">
        <v>129</v>
      </c>
      <c r="EE48" s="2" t="s">
        <v>784</v>
      </c>
      <c r="EF48" s="2" t="s">
        <v>452</v>
      </c>
      <c r="EG48" s="2" t="s">
        <v>143</v>
      </c>
      <c r="EH48" s="2" t="s">
        <v>132</v>
      </c>
      <c r="EI48" s="4">
        <v>16</v>
      </c>
      <c r="EJ48" s="8">
        <v>957.28</v>
      </c>
      <c r="EK48" s="4"/>
      <c r="EL48" s="8"/>
      <c r="EM48" s="7"/>
      <c r="EN48" s="7"/>
      <c r="EO48" s="2" t="s">
        <v>140</v>
      </c>
      <c r="EP48" s="2" t="s">
        <v>129</v>
      </c>
      <c r="EQ48" s="2" t="s">
        <v>784</v>
      </c>
      <c r="ER48" s="2" t="s">
        <v>811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151</v>
      </c>
      <c r="FB48" s="2" t="s">
        <v>129</v>
      </c>
      <c r="FC48" s="2" t="s">
        <v>132</v>
      </c>
      <c r="FD48" s="2" t="s">
        <v>132</v>
      </c>
      <c r="FE48" s="2" t="s">
        <v>143</v>
      </c>
      <c r="FF48" s="2" t="s">
        <v>132</v>
      </c>
      <c r="FG48" s="4">
        <v>2</v>
      </c>
      <c r="FH48" s="8">
        <v>132.96</v>
      </c>
      <c r="FI48" s="4"/>
      <c r="FJ48" s="8"/>
      <c r="FK48" s="7"/>
      <c r="FL48" s="7"/>
      <c r="FM48" s="2" t="s">
        <v>140</v>
      </c>
      <c r="FN48" s="2" t="s">
        <v>129</v>
      </c>
      <c r="FO48" s="2" t="s">
        <v>302</v>
      </c>
      <c r="FP48" s="2" t="s">
        <v>812</v>
      </c>
      <c r="FQ48" s="2" t="s">
        <v>143</v>
      </c>
      <c r="FR48" s="2" t="s">
        <v>132</v>
      </c>
      <c r="FS48" s="4">
        <v>6</v>
      </c>
      <c r="FT48" s="8">
        <v>369.24</v>
      </c>
      <c r="FU48" s="4"/>
      <c r="FV48" s="8"/>
      <c r="FW48" s="7"/>
      <c r="FX48" s="7"/>
      <c r="FY48" s="2" t="s">
        <v>140</v>
      </c>
      <c r="FZ48" s="2" t="s">
        <v>129</v>
      </c>
      <c r="GA48" s="2" t="s">
        <v>577</v>
      </c>
      <c r="GB48" s="2" t="s">
        <v>763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273</v>
      </c>
      <c r="GN48" s="2" t="s">
        <v>132</v>
      </c>
      <c r="GO48" s="2" t="s">
        <v>143</v>
      </c>
      <c r="GP48" s="2" t="s">
        <v>132</v>
      </c>
      <c r="GQ48" s="4">
        <v>1</v>
      </c>
      <c r="GR48" s="8">
        <v>61.54</v>
      </c>
      <c r="GS48" s="4"/>
      <c r="GT48" s="8"/>
      <c r="GU48" s="7"/>
      <c r="GV48" s="7"/>
      <c r="GW48" s="2" t="s">
        <v>140</v>
      </c>
      <c r="GX48" s="2" t="s">
        <v>129</v>
      </c>
      <c r="GY48" s="2" t="s">
        <v>304</v>
      </c>
      <c r="GZ48" s="2" t="s">
        <v>813</v>
      </c>
      <c r="HA48" s="2" t="s">
        <v>143</v>
      </c>
      <c r="HB48" s="2" t="s">
        <v>132</v>
      </c>
      <c r="HC48" s="4"/>
      <c r="HD48" s="8"/>
      <c r="HE48" s="4"/>
      <c r="HF48" s="8"/>
      <c r="HG48" s="7"/>
      <c r="HH48" s="7"/>
      <c r="HI48" s="2" t="s">
        <v>140</v>
      </c>
      <c r="HJ48" s="2" t="s">
        <v>129</v>
      </c>
      <c r="HK48" s="2" t="s">
        <v>306</v>
      </c>
      <c r="HL48" s="2" t="s">
        <v>132</v>
      </c>
      <c r="HM48" s="2" t="s">
        <v>143</v>
      </c>
      <c r="HN48" s="2" t="s">
        <v>132</v>
      </c>
      <c r="HO48" s="4">
        <v>1</v>
      </c>
      <c r="HP48" s="8">
        <v>73.87</v>
      </c>
      <c r="HQ48" s="4"/>
      <c r="HR48" s="8"/>
      <c r="HS48" s="7"/>
      <c r="HT48" s="7"/>
      <c r="HU48" s="2" t="s">
        <v>140</v>
      </c>
      <c r="HV48" s="2" t="s">
        <v>129</v>
      </c>
      <c r="HW48" s="2" t="s">
        <v>814</v>
      </c>
      <c r="HX48" s="2" t="s">
        <v>815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140</v>
      </c>
      <c r="IH48" s="2" t="s">
        <v>129</v>
      </c>
      <c r="II48" s="2" t="s">
        <v>816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140</v>
      </c>
      <c r="IT48" s="2" t="s">
        <v>129</v>
      </c>
      <c r="IU48" s="2" t="s">
        <v>784</v>
      </c>
      <c r="IV48" s="2" t="s">
        <v>817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151</v>
      </c>
      <c r="JF48" s="2" t="s">
        <v>129</v>
      </c>
      <c r="JG48" s="2" t="s">
        <v>132</v>
      </c>
      <c r="JH48" s="2" t="s">
        <v>132</v>
      </c>
      <c r="JI48" s="2" t="s">
        <v>143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195</v>
      </c>
      <c r="KE48" s="2" t="s">
        <v>308</v>
      </c>
      <c r="KF48" s="2" t="s">
        <v>818</v>
      </c>
      <c r="KG48" s="2" t="s">
        <v>143</v>
      </c>
      <c r="KH48" s="2" t="s">
        <v>132</v>
      </c>
      <c r="KI48" s="4"/>
      <c r="KJ48" s="8"/>
      <c r="KK48" s="4"/>
      <c r="KL48" s="8"/>
      <c r="KM48" s="7"/>
      <c r="KN48" s="7"/>
      <c r="KO48" s="2" t="s">
        <v>151</v>
      </c>
      <c r="KP48" s="2" t="s">
        <v>129</v>
      </c>
      <c r="KQ48" s="2" t="s">
        <v>132</v>
      </c>
      <c r="KR48" s="2" t="s">
        <v>132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151</v>
      </c>
      <c r="LB48" s="2" t="s">
        <v>129</v>
      </c>
      <c r="LC48" s="2" t="s">
        <v>132</v>
      </c>
      <c r="LD48" s="2" t="s">
        <v>132</v>
      </c>
      <c r="LE48" s="2" t="s">
        <v>143</v>
      </c>
      <c r="LF48" s="2" t="s">
        <v>132</v>
      </c>
      <c r="LG48" s="4"/>
      <c r="LH48" s="8"/>
      <c r="LI48" s="4"/>
      <c r="LJ48" s="8"/>
      <c r="LK48" s="7"/>
      <c r="LL48" s="7"/>
      <c r="LM48" s="2" t="s">
        <v>157</v>
      </c>
      <c r="LN48" s="2" t="s">
        <v>129</v>
      </c>
      <c r="LO48" s="2" t="s">
        <v>132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151</v>
      </c>
      <c r="LZ48" s="2" t="s">
        <v>129</v>
      </c>
      <c r="MA48" s="2" t="s">
        <v>132</v>
      </c>
      <c r="MB48" s="2" t="s">
        <v>132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151</v>
      </c>
      <c r="ML48" s="2" t="s">
        <v>129</v>
      </c>
      <c r="MM48" s="2" t="s">
        <v>132</v>
      </c>
      <c r="MN48" s="2" t="s">
        <v>132</v>
      </c>
      <c r="MO48" s="2" t="s">
        <v>143</v>
      </c>
      <c r="MP48" s="2" t="s">
        <v>132</v>
      </c>
      <c r="MQ48" s="4"/>
      <c r="MR48" s="8"/>
      <c r="MS48" s="4"/>
      <c r="MT48" s="8"/>
      <c r="MU48" s="7"/>
      <c r="MV48" s="7"/>
      <c r="MW48" s="2" t="s">
        <v>157</v>
      </c>
      <c r="MX48" s="2" t="s">
        <v>129</v>
      </c>
      <c r="MY48" s="2" t="s">
        <v>132</v>
      </c>
      <c r="MZ48" s="2" t="s">
        <v>132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151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157</v>
      </c>
      <c r="OH48" s="2" t="s">
        <v>129</v>
      </c>
      <c r="OI48" s="2" t="s">
        <v>132</v>
      </c>
      <c r="OJ48" s="2" t="s">
        <v>132</v>
      </c>
      <c r="OK48" s="2" t="s">
        <v>143</v>
      </c>
      <c r="OL48" s="2" t="s">
        <v>132</v>
      </c>
      <c r="OM48" s="4"/>
      <c r="ON48" s="8"/>
      <c r="OO48" s="4"/>
      <c r="OP48" s="8"/>
      <c r="OQ48" s="7"/>
      <c r="OR48" s="7"/>
      <c r="OS48" s="2" t="s">
        <v>151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181</v>
      </c>
      <c r="PS48" s="2" t="s">
        <v>233</v>
      </c>
      <c r="PT48" s="2" t="s">
        <v>648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151</v>
      </c>
      <c r="QD48" s="2" t="s">
        <v>129</v>
      </c>
      <c r="QE48" s="2" t="s">
        <v>132</v>
      </c>
      <c r="QF48" s="2" t="s">
        <v>132</v>
      </c>
      <c r="QG48" s="2" t="s">
        <v>143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151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132</v>
      </c>
      <c r="RG48" s="4"/>
      <c r="RH48" s="8"/>
      <c r="RI48" s="4"/>
      <c r="RJ48" s="8"/>
      <c r="RK48" s="7"/>
      <c r="RL48" s="7"/>
      <c r="RM48" s="2" t="s">
        <v>140</v>
      </c>
      <c r="RN48" s="2" t="s">
        <v>181</v>
      </c>
      <c r="RO48" s="2" t="s">
        <v>310</v>
      </c>
      <c r="RP48" s="2" t="s">
        <v>819</v>
      </c>
      <c r="RQ48" s="2" t="s">
        <v>143</v>
      </c>
      <c r="RR48" s="2" t="s">
        <v>132</v>
      </c>
    </row>
    <row r="49">
      <c r="A49" s="2" t="s">
        <v>820</v>
      </c>
      <c r="B49" s="2" t="s">
        <v>121</v>
      </c>
      <c r="C49" s="2" t="s">
        <v>122</v>
      </c>
      <c r="D49" s="2" t="s">
        <v>779</v>
      </c>
      <c r="E49" s="2" t="s">
        <v>780</v>
      </c>
      <c r="F49" s="2" t="s">
        <v>125</v>
      </c>
      <c r="G49" s="2" t="s">
        <v>125</v>
      </c>
      <c r="H49" s="2" t="s">
        <v>125</v>
      </c>
      <c r="I49" s="2" t="s">
        <v>821</v>
      </c>
      <c r="J49" s="2" t="s">
        <v>291</v>
      </c>
      <c r="K49" s="2" t="s">
        <v>457</v>
      </c>
      <c r="L49" s="3">
        <v>86.4</v>
      </c>
      <c r="M49" s="3">
        <v>90.72</v>
      </c>
      <c r="N49" s="3">
        <v>179.99</v>
      </c>
      <c r="O49" s="2" t="s">
        <v>129</v>
      </c>
      <c r="P49" s="2" t="s">
        <v>206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133</v>
      </c>
      <c r="V49" s="2" t="s">
        <v>134</v>
      </c>
      <c r="W49" s="2" t="s">
        <v>135</v>
      </c>
      <c r="X49" s="2" t="s">
        <v>132</v>
      </c>
      <c r="Y49" s="2" t="s">
        <v>207</v>
      </c>
      <c r="Z49" s="4">
        <v>144</v>
      </c>
      <c r="AA49" s="4">
        <f>=ROUNDDOWN(45,0)</f>
      </c>
      <c r="AB49" s="5">
        <v>3.2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21</v>
      </c>
      <c r="AQ49" s="8">
        <v>2060.98</v>
      </c>
      <c r="AR49" s="4"/>
      <c r="AS49" s="8"/>
      <c r="AT49" s="7"/>
      <c r="AU49" s="7"/>
      <c r="AV49" s="4">
        <v>21</v>
      </c>
      <c r="AW49" s="8">
        <v>2060.98</v>
      </c>
      <c r="AX49" s="4"/>
      <c r="AY49" s="8"/>
      <c r="AZ49" s="7"/>
      <c r="BA49" s="7"/>
      <c r="BB49" s="7">
        <v>1</v>
      </c>
      <c r="BC49" s="4">
        <v>21</v>
      </c>
      <c r="BD49" s="8">
        <v>2060.98</v>
      </c>
      <c r="BE49" s="4"/>
      <c r="BF49" s="8"/>
      <c r="BG49" s="7"/>
      <c r="BH49" s="7"/>
      <c r="BI49" s="7">
        <v>1</v>
      </c>
      <c r="BJ49" s="4">
        <v>21</v>
      </c>
      <c r="BK49" s="8">
        <v>2060.98</v>
      </c>
      <c r="BL49" s="2" t="s">
        <v>822</v>
      </c>
      <c r="BM49" s="7">
        <v>1</v>
      </c>
      <c r="BN49" s="7">
        <v>1</v>
      </c>
      <c r="BO49" s="4">
        <v>2</v>
      </c>
      <c r="BP49" s="8">
        <v>167.5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823</v>
      </c>
      <c r="BX49" s="2" t="s">
        <v>824</v>
      </c>
      <c r="BY49" s="2" t="s">
        <v>143</v>
      </c>
      <c r="BZ49" s="2" t="s">
        <v>132</v>
      </c>
      <c r="CA49" s="4"/>
      <c r="CB49" s="8"/>
      <c r="CC49" s="4"/>
      <c r="CD49" s="8"/>
      <c r="CE49" s="7"/>
      <c r="CF49" s="7"/>
      <c r="CG49" s="2" t="s">
        <v>140</v>
      </c>
      <c r="CH49" s="2" t="s">
        <v>129</v>
      </c>
      <c r="CI49" s="2" t="s">
        <v>132</v>
      </c>
      <c r="CJ49" s="2" t="s">
        <v>132</v>
      </c>
      <c r="CK49" s="2" t="s">
        <v>143</v>
      </c>
      <c r="CL49" s="2" t="s">
        <v>132</v>
      </c>
      <c r="CM49" s="4">
        <v>8</v>
      </c>
      <c r="CN49" s="8">
        <v>792.3</v>
      </c>
      <c r="CO49" s="4"/>
      <c r="CP49" s="8"/>
      <c r="CQ49" s="7"/>
      <c r="CR49" s="7"/>
      <c r="CS49" s="2" t="s">
        <v>140</v>
      </c>
      <c r="CT49" s="2" t="s">
        <v>129</v>
      </c>
      <c r="CU49" s="2" t="s">
        <v>207</v>
      </c>
      <c r="CV49" s="2" t="s">
        <v>404</v>
      </c>
      <c r="CW49" s="2" t="s">
        <v>143</v>
      </c>
      <c r="CX49" s="2" t="s">
        <v>132</v>
      </c>
      <c r="CY49" s="4">
        <v>1</v>
      </c>
      <c r="CZ49" s="8">
        <v>110.27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825</v>
      </c>
      <c r="DH49" s="2" t="s">
        <v>826</v>
      </c>
      <c r="DI49" s="2" t="s">
        <v>143</v>
      </c>
      <c r="DJ49" s="2" t="s">
        <v>132</v>
      </c>
      <c r="DK49" s="4">
        <v>1</v>
      </c>
      <c r="DL49" s="8">
        <v>122.52</v>
      </c>
      <c r="DM49" s="4"/>
      <c r="DN49" s="8"/>
      <c r="DO49" s="7"/>
      <c r="DP49" s="7"/>
      <c r="DQ49" s="2" t="s">
        <v>140</v>
      </c>
      <c r="DR49" s="2" t="s">
        <v>129</v>
      </c>
      <c r="DS49" s="2" t="s">
        <v>215</v>
      </c>
      <c r="DT49" s="2" t="s">
        <v>827</v>
      </c>
      <c r="DU49" s="2" t="s">
        <v>143</v>
      </c>
      <c r="DV49" s="2" t="s">
        <v>132</v>
      </c>
      <c r="DW49" s="4"/>
      <c r="DX49" s="8"/>
      <c r="DY49" s="4"/>
      <c r="DZ49" s="8"/>
      <c r="EA49" s="7"/>
      <c r="EB49" s="7"/>
      <c r="EC49" s="2" t="s">
        <v>140</v>
      </c>
      <c r="ED49" s="2" t="s">
        <v>129</v>
      </c>
      <c r="EE49" s="2" t="s">
        <v>217</v>
      </c>
      <c r="EF49" s="2" t="s">
        <v>828</v>
      </c>
      <c r="EG49" s="2" t="s">
        <v>143</v>
      </c>
      <c r="EH49" s="2" t="s">
        <v>132</v>
      </c>
      <c r="EI49" s="4"/>
      <c r="EJ49" s="8"/>
      <c r="EK49" s="4"/>
      <c r="EL49" s="8"/>
      <c r="EM49" s="7"/>
      <c r="EN49" s="7"/>
      <c r="EO49" s="2" t="s">
        <v>140</v>
      </c>
      <c r="EP49" s="2" t="s">
        <v>181</v>
      </c>
      <c r="EQ49" s="2" t="s">
        <v>219</v>
      </c>
      <c r="ER49" s="2" t="s">
        <v>829</v>
      </c>
      <c r="ES49" s="2" t="s">
        <v>143</v>
      </c>
      <c r="ET49" s="2" t="s">
        <v>132</v>
      </c>
      <c r="EU49" s="4"/>
      <c r="EV49" s="8"/>
      <c r="EW49" s="4"/>
      <c r="EX49" s="8"/>
      <c r="EY49" s="7"/>
      <c r="EZ49" s="7"/>
      <c r="FA49" s="2" t="s">
        <v>151</v>
      </c>
      <c r="FB49" s="2" t="s">
        <v>129</v>
      </c>
      <c r="FC49" s="2" t="s">
        <v>132</v>
      </c>
      <c r="FD49" s="2" t="s">
        <v>132</v>
      </c>
      <c r="FE49" s="2" t="s">
        <v>143</v>
      </c>
      <c r="FF49" s="2" t="s">
        <v>132</v>
      </c>
      <c r="FG49" s="4">
        <v>2</v>
      </c>
      <c r="FH49" s="8">
        <v>190.52</v>
      </c>
      <c r="FI49" s="4"/>
      <c r="FJ49" s="8"/>
      <c r="FK49" s="7"/>
      <c r="FL49" s="7"/>
      <c r="FM49" s="2" t="s">
        <v>140</v>
      </c>
      <c r="FN49" s="2" t="s">
        <v>129</v>
      </c>
      <c r="FO49" s="2" t="s">
        <v>830</v>
      </c>
      <c r="FP49" s="2" t="s">
        <v>831</v>
      </c>
      <c r="FQ49" s="2" t="s">
        <v>143</v>
      </c>
      <c r="FR49" s="2" t="s">
        <v>132</v>
      </c>
      <c r="FS49" s="4"/>
      <c r="FT49" s="8"/>
      <c r="FU49" s="4"/>
      <c r="FV49" s="8"/>
      <c r="FW49" s="7"/>
      <c r="FX49" s="7"/>
      <c r="FY49" s="2" t="s">
        <v>155</v>
      </c>
      <c r="FZ49" s="2" t="s">
        <v>181</v>
      </c>
      <c r="GA49" s="2" t="s">
        <v>443</v>
      </c>
      <c r="GB49" s="2" t="s">
        <v>832</v>
      </c>
      <c r="GC49" s="2" t="s">
        <v>143</v>
      </c>
      <c r="GD49" s="2" t="s">
        <v>132</v>
      </c>
      <c r="GE49" s="4"/>
      <c r="GF49" s="8"/>
      <c r="GG49" s="4"/>
      <c r="GH49" s="8"/>
      <c r="GI49" s="7"/>
      <c r="GJ49" s="7"/>
      <c r="GK49" s="2" t="s">
        <v>140</v>
      </c>
      <c r="GL49" s="2" t="s">
        <v>129</v>
      </c>
      <c r="GM49" s="2" t="s">
        <v>226</v>
      </c>
      <c r="GN49" s="2" t="s">
        <v>833</v>
      </c>
      <c r="GO49" s="2" t="s">
        <v>143</v>
      </c>
      <c r="GP49" s="2" t="s">
        <v>132</v>
      </c>
      <c r="GQ49" s="4">
        <v>5</v>
      </c>
      <c r="GR49" s="8">
        <v>489.9</v>
      </c>
      <c r="GS49" s="4"/>
      <c r="GT49" s="8"/>
      <c r="GU49" s="7"/>
      <c r="GV49" s="7"/>
      <c r="GW49" s="2" t="s">
        <v>140</v>
      </c>
      <c r="GX49" s="2" t="s">
        <v>129</v>
      </c>
      <c r="GY49" s="2" t="s">
        <v>552</v>
      </c>
      <c r="GZ49" s="2" t="s">
        <v>378</v>
      </c>
      <c r="HA49" s="2" t="s">
        <v>143</v>
      </c>
      <c r="HB49" s="2" t="s">
        <v>132</v>
      </c>
      <c r="HC49" s="4">
        <v>1</v>
      </c>
      <c r="HD49" s="8">
        <v>97.98</v>
      </c>
      <c r="HE49" s="4"/>
      <c r="HF49" s="8"/>
      <c r="HG49" s="7"/>
      <c r="HH49" s="7"/>
      <c r="HI49" s="2" t="s">
        <v>140</v>
      </c>
      <c r="HJ49" s="2" t="s">
        <v>129</v>
      </c>
      <c r="HK49" s="2" t="s">
        <v>834</v>
      </c>
      <c r="HL49" s="2" t="s">
        <v>835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140</v>
      </c>
      <c r="HV49" s="2" t="s">
        <v>129</v>
      </c>
      <c r="HW49" s="2" t="s">
        <v>229</v>
      </c>
      <c r="HX49" s="2" t="s">
        <v>741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140</v>
      </c>
      <c r="IH49" s="2" t="s">
        <v>129</v>
      </c>
      <c r="II49" s="2" t="s">
        <v>194</v>
      </c>
      <c r="IJ49" s="2" t="s">
        <v>132</v>
      </c>
      <c r="IK49" s="2" t="s">
        <v>143</v>
      </c>
      <c r="IL49" s="2" t="s">
        <v>132</v>
      </c>
      <c r="IM49" s="4">
        <v>1</v>
      </c>
      <c r="IN49" s="8">
        <v>89.99</v>
      </c>
      <c r="IO49" s="4"/>
      <c r="IP49" s="8"/>
      <c r="IQ49" s="7"/>
      <c r="IR49" s="7"/>
      <c r="IS49" s="2" t="s">
        <v>140</v>
      </c>
      <c r="IT49" s="2" t="s">
        <v>129</v>
      </c>
      <c r="IU49" s="2" t="s">
        <v>372</v>
      </c>
      <c r="IV49" s="2" t="s">
        <v>836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140</v>
      </c>
      <c r="JF49" s="2" t="s">
        <v>129</v>
      </c>
      <c r="JG49" s="2" t="s">
        <v>364</v>
      </c>
      <c r="JH49" s="2" t="s">
        <v>461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140</v>
      </c>
      <c r="KD49" s="2" t="s">
        <v>195</v>
      </c>
      <c r="KE49" s="2" t="s">
        <v>837</v>
      </c>
      <c r="KF49" s="2" t="s">
        <v>838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151</v>
      </c>
      <c r="KP49" s="2" t="s">
        <v>129</v>
      </c>
      <c r="KQ49" s="2" t="s">
        <v>132</v>
      </c>
      <c r="KR49" s="2" t="s">
        <v>132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157</v>
      </c>
      <c r="LN49" s="2" t="s">
        <v>129</v>
      </c>
      <c r="LO49" s="2" t="s">
        <v>132</v>
      </c>
      <c r="LP49" s="2" t="s">
        <v>132</v>
      </c>
      <c r="LQ49" s="2" t="s">
        <v>143</v>
      </c>
      <c r="LR49" s="2" t="s">
        <v>132</v>
      </c>
      <c r="LS49" s="4"/>
      <c r="LT49" s="8"/>
      <c r="LU49" s="4"/>
      <c r="LV49" s="8"/>
      <c r="LW49" s="7"/>
      <c r="LX49" s="7"/>
      <c r="LY49" s="2" t="s">
        <v>151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2" t="s">
        <v>132</v>
      </c>
      <c r="ME49" s="4"/>
      <c r="MF49" s="8"/>
      <c r="MG49" s="4"/>
      <c r="MH49" s="8"/>
      <c r="MI49" s="7"/>
      <c r="MJ49" s="7"/>
      <c r="MK49" s="2" t="s">
        <v>151</v>
      </c>
      <c r="ML49" s="2" t="s">
        <v>129</v>
      </c>
      <c r="MM49" s="2" t="s">
        <v>132</v>
      </c>
      <c r="MN49" s="2" t="s">
        <v>132</v>
      </c>
      <c r="MO49" s="2" t="s">
        <v>143</v>
      </c>
      <c r="MP49" s="2" t="s">
        <v>132</v>
      </c>
      <c r="MQ49" s="4"/>
      <c r="MR49" s="8"/>
      <c r="MS49" s="4"/>
      <c r="MT49" s="8"/>
      <c r="MU49" s="7"/>
      <c r="MV49" s="7"/>
      <c r="MW49" s="2" t="s">
        <v>157</v>
      </c>
      <c r="MX49" s="2" t="s">
        <v>129</v>
      </c>
      <c r="MY49" s="2" t="s">
        <v>132</v>
      </c>
      <c r="MZ49" s="2" t="s">
        <v>132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151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151</v>
      </c>
      <c r="NV49" s="2" t="s">
        <v>181</v>
      </c>
      <c r="NW49" s="2" t="s">
        <v>132</v>
      </c>
      <c r="NX49" s="2" t="s">
        <v>132</v>
      </c>
      <c r="NY49" s="2" t="s">
        <v>143</v>
      </c>
      <c r="NZ49" s="2" t="s">
        <v>132</v>
      </c>
      <c r="OA49" s="4"/>
      <c r="OB49" s="8"/>
      <c r="OC49" s="4"/>
      <c r="OD49" s="8"/>
      <c r="OE49" s="7"/>
      <c r="OF49" s="7"/>
      <c r="OG49" s="2" t="s">
        <v>140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151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181</v>
      </c>
      <c r="PS49" s="2" t="s">
        <v>233</v>
      </c>
      <c r="PT49" s="2" t="s">
        <v>132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152</v>
      </c>
      <c r="QP49" s="2" t="s">
        <v>181</v>
      </c>
      <c r="QQ49" s="2" t="s">
        <v>132</v>
      </c>
      <c r="QR49" s="2" t="s">
        <v>132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151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132</v>
      </c>
      <c r="RG49" s="4"/>
      <c r="RH49" s="8"/>
      <c r="RI49" s="4"/>
      <c r="RJ49" s="8"/>
      <c r="RK49" s="7"/>
      <c r="RL49" s="7"/>
      <c r="RM49" s="2" t="s">
        <v>140</v>
      </c>
      <c r="RN49" s="2" t="s">
        <v>181</v>
      </c>
      <c r="RO49" s="2" t="s">
        <v>343</v>
      </c>
      <c r="RP49" s="2" t="s">
        <v>203</v>
      </c>
      <c r="RQ49" s="2" t="s">
        <v>143</v>
      </c>
      <c r="RR49" s="2" t="s">
        <v>132</v>
      </c>
    </row>
    <row r="50">
      <c r="A50" s="2" t="s">
        <v>839</v>
      </c>
      <c r="B50" s="2" t="s">
        <v>121</v>
      </c>
      <c r="C50" s="2" t="s">
        <v>122</v>
      </c>
      <c r="D50" s="2" t="s">
        <v>779</v>
      </c>
      <c r="E50" s="2" t="s">
        <v>780</v>
      </c>
      <c r="F50" s="2" t="s">
        <v>840</v>
      </c>
      <c r="G50" s="2" t="s">
        <v>840</v>
      </c>
      <c r="H50" s="2" t="s">
        <v>840</v>
      </c>
      <c r="I50" s="2" t="s">
        <v>841</v>
      </c>
      <c r="J50" s="2" t="s">
        <v>291</v>
      </c>
      <c r="K50" s="2" t="s">
        <v>457</v>
      </c>
      <c r="L50" s="3">
        <v>99</v>
      </c>
      <c r="M50" s="3">
        <v>103.95</v>
      </c>
      <c r="N50" s="3">
        <v>229.99</v>
      </c>
      <c r="O50" s="2" t="s">
        <v>129</v>
      </c>
      <c r="P50" s="2" t="s">
        <v>293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133</v>
      </c>
      <c r="V50" s="2" t="s">
        <v>134</v>
      </c>
      <c r="W50" s="2" t="s">
        <v>470</v>
      </c>
      <c r="X50" s="2" t="s">
        <v>135</v>
      </c>
      <c r="Y50" s="2" t="s">
        <v>422</v>
      </c>
      <c r="Z50" s="4">
        <v>2</v>
      </c>
      <c r="AA50" s="4">
        <f>=ROUNDDOWN(0.54054054054054,0)</f>
      </c>
      <c r="AB50" s="5">
        <v>3.7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21</v>
      </c>
      <c r="AQ50" s="8">
        <v>1553.13</v>
      </c>
      <c r="AR50" s="4"/>
      <c r="AS50" s="8"/>
      <c r="AT50" s="7"/>
      <c r="AU50" s="7"/>
      <c r="AV50" s="4">
        <v>21</v>
      </c>
      <c r="AW50" s="8">
        <v>1553.13</v>
      </c>
      <c r="AX50" s="4"/>
      <c r="AY50" s="8"/>
      <c r="AZ50" s="7"/>
      <c r="BA50" s="7"/>
      <c r="BB50" s="7">
        <v>1</v>
      </c>
      <c r="BC50" s="4">
        <v>21</v>
      </c>
      <c r="BD50" s="8">
        <v>1553.13</v>
      </c>
      <c r="BE50" s="4"/>
      <c r="BF50" s="8"/>
      <c r="BG50" s="7"/>
      <c r="BH50" s="7"/>
      <c r="BI50" s="7">
        <v>1</v>
      </c>
      <c r="BJ50" s="4">
        <v>21</v>
      </c>
      <c r="BK50" s="8">
        <v>1553.13</v>
      </c>
      <c r="BL50" s="2" t="s">
        <v>842</v>
      </c>
      <c r="BM50" s="7">
        <v>1</v>
      </c>
      <c r="BN50" s="7">
        <v>1</v>
      </c>
      <c r="BO50" s="4">
        <v>8</v>
      </c>
      <c r="BP50" s="8">
        <v>331.5</v>
      </c>
      <c r="BQ50" s="4"/>
      <c r="BR50" s="8"/>
      <c r="BS50" s="7"/>
      <c r="BT50" s="7"/>
      <c r="BU50" s="2" t="s">
        <v>140</v>
      </c>
      <c r="BV50" s="2" t="s">
        <v>129</v>
      </c>
      <c r="BW50" s="2" t="s">
        <v>424</v>
      </c>
      <c r="BX50" s="2" t="s">
        <v>764</v>
      </c>
      <c r="BY50" s="2" t="s">
        <v>143</v>
      </c>
      <c r="BZ50" s="2" t="s">
        <v>132</v>
      </c>
      <c r="CA50" s="4"/>
      <c r="CB50" s="8"/>
      <c r="CC50" s="4"/>
      <c r="CD50" s="8"/>
      <c r="CE50" s="7"/>
      <c r="CF50" s="7"/>
      <c r="CG50" s="2" t="s">
        <v>151</v>
      </c>
      <c r="CH50" s="2" t="s">
        <v>129</v>
      </c>
      <c r="CI50" s="2" t="s">
        <v>132</v>
      </c>
      <c r="CJ50" s="2" t="s">
        <v>132</v>
      </c>
      <c r="CK50" s="2" t="s">
        <v>143</v>
      </c>
      <c r="CL50" s="2" t="s">
        <v>132</v>
      </c>
      <c r="CM50" s="4">
        <v>4</v>
      </c>
      <c r="CN50" s="8">
        <v>434.76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422</v>
      </c>
      <c r="CV50" s="2" t="s">
        <v>427</v>
      </c>
      <c r="CW50" s="2" t="s">
        <v>143</v>
      </c>
      <c r="CX50" s="2" t="s">
        <v>132</v>
      </c>
      <c r="CY50" s="4">
        <v>2</v>
      </c>
      <c r="CZ50" s="8">
        <v>186</v>
      </c>
      <c r="DA50" s="4"/>
      <c r="DB50" s="8"/>
      <c r="DC50" s="7"/>
      <c r="DD50" s="7"/>
      <c r="DE50" s="2" t="s">
        <v>140</v>
      </c>
      <c r="DF50" s="2" t="s">
        <v>129</v>
      </c>
      <c r="DG50" s="2" t="s">
        <v>427</v>
      </c>
      <c r="DH50" s="2" t="s">
        <v>843</v>
      </c>
      <c r="DI50" s="2" t="s">
        <v>143</v>
      </c>
      <c r="DJ50" s="2" t="s">
        <v>132</v>
      </c>
      <c r="DK50" s="4">
        <v>4</v>
      </c>
      <c r="DL50" s="8">
        <v>517.44</v>
      </c>
      <c r="DM50" s="4"/>
      <c r="DN50" s="8"/>
      <c r="DO50" s="7"/>
      <c r="DP50" s="7"/>
      <c r="DQ50" s="2" t="s">
        <v>140</v>
      </c>
      <c r="DR50" s="2" t="s">
        <v>129</v>
      </c>
      <c r="DS50" s="2" t="s">
        <v>266</v>
      </c>
      <c r="DT50" s="2" t="s">
        <v>844</v>
      </c>
      <c r="DU50" s="2" t="s">
        <v>143</v>
      </c>
      <c r="DV50" s="2" t="s">
        <v>132</v>
      </c>
      <c r="DW50" s="4">
        <v>3</v>
      </c>
      <c r="DX50" s="8">
        <v>83.43</v>
      </c>
      <c r="DY50" s="4"/>
      <c r="DZ50" s="8"/>
      <c r="EA50" s="7"/>
      <c r="EB50" s="7"/>
      <c r="EC50" s="2" t="s">
        <v>140</v>
      </c>
      <c r="ED50" s="2" t="s">
        <v>129</v>
      </c>
      <c r="EE50" s="2" t="s">
        <v>268</v>
      </c>
      <c r="EF50" s="2" t="s">
        <v>754</v>
      </c>
      <c r="EG50" s="2" t="s">
        <v>143</v>
      </c>
      <c r="EH50" s="2" t="s">
        <v>132</v>
      </c>
      <c r="EI50" s="4"/>
      <c r="EJ50" s="8"/>
      <c r="EK50" s="4"/>
      <c r="EL50" s="8"/>
      <c r="EM50" s="7"/>
      <c r="EN50" s="7"/>
      <c r="EO50" s="2" t="s">
        <v>155</v>
      </c>
      <c r="EP50" s="2" t="s">
        <v>129</v>
      </c>
      <c r="EQ50" s="2" t="s">
        <v>132</v>
      </c>
      <c r="ER50" s="2" t="s">
        <v>132</v>
      </c>
      <c r="ES50" s="2" t="s">
        <v>143</v>
      </c>
      <c r="ET50" s="2" t="s">
        <v>132</v>
      </c>
      <c r="EU50" s="4"/>
      <c r="EV50" s="8"/>
      <c r="EW50" s="4"/>
      <c r="EX50" s="8"/>
      <c r="EY50" s="7"/>
      <c r="EZ50" s="7"/>
      <c r="FA50" s="2" t="s">
        <v>151</v>
      </c>
      <c r="FB50" s="2" t="s">
        <v>129</v>
      </c>
      <c r="FC50" s="2" t="s">
        <v>132</v>
      </c>
      <c r="FD50" s="2" t="s">
        <v>132</v>
      </c>
      <c r="FE50" s="2" t="s">
        <v>143</v>
      </c>
      <c r="FF50" s="2" t="s">
        <v>132</v>
      </c>
      <c r="FG50" s="4"/>
      <c r="FH50" s="8"/>
      <c r="FI50" s="4"/>
      <c r="FJ50" s="8"/>
      <c r="FK50" s="7"/>
      <c r="FL50" s="7"/>
      <c r="FM50" s="2" t="s">
        <v>140</v>
      </c>
      <c r="FN50" s="2" t="s">
        <v>129</v>
      </c>
      <c r="FO50" s="2" t="s">
        <v>272</v>
      </c>
      <c r="FP50" s="2" t="s">
        <v>132</v>
      </c>
      <c r="FQ50" s="2" t="s">
        <v>143</v>
      </c>
      <c r="FR50" s="2" t="s">
        <v>132</v>
      </c>
      <c r="FS50" s="4"/>
      <c r="FT50" s="8"/>
      <c r="FU50" s="4"/>
      <c r="FV50" s="8"/>
      <c r="FW50" s="7"/>
      <c r="FX50" s="7"/>
      <c r="FY50" s="2" t="s">
        <v>151</v>
      </c>
      <c r="FZ50" s="2" t="s">
        <v>129</v>
      </c>
      <c r="GA50" s="2" t="s">
        <v>132</v>
      </c>
      <c r="GB50" s="2" t="s">
        <v>132</v>
      </c>
      <c r="GC50" s="2" t="s">
        <v>143</v>
      </c>
      <c r="GD50" s="2" t="s">
        <v>132</v>
      </c>
      <c r="GE50" s="4"/>
      <c r="GF50" s="8"/>
      <c r="GG50" s="4"/>
      <c r="GH50" s="8"/>
      <c r="GI50" s="7"/>
      <c r="GJ50" s="7"/>
      <c r="GK50" s="2" t="s">
        <v>151</v>
      </c>
      <c r="GL50" s="2" t="s">
        <v>129</v>
      </c>
      <c r="GM50" s="2" t="s">
        <v>132</v>
      </c>
      <c r="GN50" s="2" t="s">
        <v>132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151</v>
      </c>
      <c r="GX50" s="2" t="s">
        <v>129</v>
      </c>
      <c r="GY50" s="2" t="s">
        <v>132</v>
      </c>
      <c r="GZ50" s="2" t="s">
        <v>132</v>
      </c>
      <c r="HA50" s="2" t="s">
        <v>143</v>
      </c>
      <c r="HB50" s="2" t="s">
        <v>132</v>
      </c>
      <c r="HC50" s="4"/>
      <c r="HD50" s="8"/>
      <c r="HE50" s="4"/>
      <c r="HF50" s="8"/>
      <c r="HG50" s="7"/>
      <c r="HH50" s="7"/>
      <c r="HI50" s="2" t="s">
        <v>140</v>
      </c>
      <c r="HJ50" s="2" t="s">
        <v>129</v>
      </c>
      <c r="HK50" s="2" t="s">
        <v>433</v>
      </c>
      <c r="HL50" s="2" t="s">
        <v>845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140</v>
      </c>
      <c r="HV50" s="2" t="s">
        <v>129</v>
      </c>
      <c r="HW50" s="2" t="s">
        <v>277</v>
      </c>
      <c r="HX50" s="2" t="s">
        <v>132</v>
      </c>
      <c r="HY50" s="2" t="s">
        <v>143</v>
      </c>
      <c r="HZ50" s="2" t="s">
        <v>132</v>
      </c>
      <c r="IA50" s="4"/>
      <c r="IB50" s="8"/>
      <c r="IC50" s="4"/>
      <c r="ID50" s="8"/>
      <c r="IE50" s="7"/>
      <c r="IF50" s="7"/>
      <c r="IG50" s="2" t="s">
        <v>140</v>
      </c>
      <c r="IH50" s="2" t="s">
        <v>129</v>
      </c>
      <c r="II50" s="2" t="s">
        <v>194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140</v>
      </c>
      <c r="IT50" s="2" t="s">
        <v>129</v>
      </c>
      <c r="IU50" s="2" t="s">
        <v>422</v>
      </c>
      <c r="IV50" s="2" t="s">
        <v>132</v>
      </c>
      <c r="IW50" s="2" t="s">
        <v>143</v>
      </c>
      <c r="IX50" s="2" t="s">
        <v>132</v>
      </c>
      <c r="IY50" s="4"/>
      <c r="IZ50" s="8"/>
      <c r="JA50" s="4"/>
      <c r="JB50" s="8"/>
      <c r="JC50" s="7"/>
      <c r="JD50" s="7"/>
      <c r="JE50" s="2" t="s">
        <v>151</v>
      </c>
      <c r="JF50" s="2" t="s">
        <v>129</v>
      </c>
      <c r="JG50" s="2" t="s">
        <v>132</v>
      </c>
      <c r="JH50" s="2" t="s">
        <v>132</v>
      </c>
      <c r="JI50" s="2" t="s">
        <v>143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152</v>
      </c>
      <c r="KD50" s="2" t="s">
        <v>129</v>
      </c>
      <c r="KE50" s="2" t="s">
        <v>132</v>
      </c>
      <c r="KF50" s="2" t="s">
        <v>132</v>
      </c>
      <c r="KG50" s="2" t="s">
        <v>143</v>
      </c>
      <c r="KH50" s="2" t="s">
        <v>132</v>
      </c>
      <c r="KI50" s="4"/>
      <c r="KJ50" s="8"/>
      <c r="KK50" s="4"/>
      <c r="KL50" s="8"/>
      <c r="KM50" s="7"/>
      <c r="KN50" s="7"/>
      <c r="KO50" s="2" t="s">
        <v>151</v>
      </c>
      <c r="KP50" s="2" t="s">
        <v>129</v>
      </c>
      <c r="KQ50" s="2" t="s">
        <v>132</v>
      </c>
      <c r="KR50" s="2" t="s">
        <v>132</v>
      </c>
      <c r="KS50" s="2" t="s">
        <v>143</v>
      </c>
      <c r="KT50" s="2" t="s">
        <v>132</v>
      </c>
      <c r="KU50" s="4"/>
      <c r="KV50" s="8"/>
      <c r="KW50" s="4"/>
      <c r="KX50" s="8"/>
      <c r="KY50" s="7"/>
      <c r="KZ50" s="7"/>
      <c r="LA50" s="2" t="s">
        <v>151</v>
      </c>
      <c r="LB50" s="2" t="s">
        <v>129</v>
      </c>
      <c r="LC50" s="2" t="s">
        <v>132</v>
      </c>
      <c r="LD50" s="2" t="s">
        <v>132</v>
      </c>
      <c r="LE50" s="2" t="s">
        <v>143</v>
      </c>
      <c r="LF50" s="2" t="s">
        <v>132</v>
      </c>
      <c r="LG50" s="4"/>
      <c r="LH50" s="8"/>
      <c r="LI50" s="4"/>
      <c r="LJ50" s="8"/>
      <c r="LK50" s="7"/>
      <c r="LL50" s="7"/>
      <c r="LM50" s="2" t="s">
        <v>157</v>
      </c>
      <c r="LN50" s="2" t="s">
        <v>129</v>
      </c>
      <c r="LO50" s="2" t="s">
        <v>132</v>
      </c>
      <c r="LP50" s="2" t="s">
        <v>132</v>
      </c>
      <c r="LQ50" s="2" t="s">
        <v>143</v>
      </c>
      <c r="LR50" s="2" t="s">
        <v>132</v>
      </c>
      <c r="LS50" s="4"/>
      <c r="LT50" s="8"/>
      <c r="LU50" s="4"/>
      <c r="LV50" s="8"/>
      <c r="LW50" s="7"/>
      <c r="LX50" s="7"/>
      <c r="LY50" s="2" t="s">
        <v>151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2" t="s">
        <v>132</v>
      </c>
      <c r="ME50" s="4"/>
      <c r="MF50" s="8"/>
      <c r="MG50" s="4"/>
      <c r="MH50" s="8"/>
      <c r="MI50" s="7"/>
      <c r="MJ50" s="7"/>
      <c r="MK50" s="2" t="s">
        <v>151</v>
      </c>
      <c r="ML50" s="2" t="s">
        <v>129</v>
      </c>
      <c r="MM50" s="2" t="s">
        <v>132</v>
      </c>
      <c r="MN50" s="2" t="s">
        <v>132</v>
      </c>
      <c r="MO50" s="2" t="s">
        <v>143</v>
      </c>
      <c r="MP50" s="2" t="s">
        <v>132</v>
      </c>
      <c r="MQ50" s="4"/>
      <c r="MR50" s="8"/>
      <c r="MS50" s="4"/>
      <c r="MT50" s="8"/>
      <c r="MU50" s="7"/>
      <c r="MV50" s="7"/>
      <c r="MW50" s="2" t="s">
        <v>157</v>
      </c>
      <c r="MX50" s="2" t="s">
        <v>129</v>
      </c>
      <c r="MY50" s="2" t="s">
        <v>132</v>
      </c>
      <c r="MZ50" s="2" t="s">
        <v>132</v>
      </c>
      <c r="NA50" s="2" t="s">
        <v>143</v>
      </c>
      <c r="NB50" s="2" t="s">
        <v>132</v>
      </c>
      <c r="NC50" s="4"/>
      <c r="ND50" s="8"/>
      <c r="NE50" s="4"/>
      <c r="NF50" s="8"/>
      <c r="NG50" s="7"/>
      <c r="NH50" s="7"/>
      <c r="NI50" s="2" t="s">
        <v>157</v>
      </c>
      <c r="NJ50" s="2" t="s">
        <v>129</v>
      </c>
      <c r="NK50" s="2" t="s">
        <v>132</v>
      </c>
      <c r="NL50" s="2" t="s">
        <v>132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157</v>
      </c>
      <c r="OH50" s="2" t="s">
        <v>129</v>
      </c>
      <c r="OI50" s="2" t="s">
        <v>132</v>
      </c>
      <c r="OJ50" s="2" t="s">
        <v>132</v>
      </c>
      <c r="OK50" s="2" t="s">
        <v>143</v>
      </c>
      <c r="OL50" s="2" t="s">
        <v>132</v>
      </c>
      <c r="OM50" s="4"/>
      <c r="ON50" s="8"/>
      <c r="OO50" s="4"/>
      <c r="OP50" s="8"/>
      <c r="OQ50" s="7"/>
      <c r="OR50" s="7"/>
      <c r="OS50" s="2" t="s">
        <v>151</v>
      </c>
      <c r="OT50" s="2" t="s">
        <v>129</v>
      </c>
      <c r="OU50" s="2" t="s">
        <v>132</v>
      </c>
      <c r="OV50" s="2" t="s">
        <v>132</v>
      </c>
      <c r="OW50" s="2" t="s">
        <v>143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140</v>
      </c>
      <c r="PR50" s="2" t="s">
        <v>181</v>
      </c>
      <c r="PS50" s="2" t="s">
        <v>278</v>
      </c>
      <c r="PT50" s="2" t="s">
        <v>846</v>
      </c>
      <c r="PU50" s="2" t="s">
        <v>143</v>
      </c>
      <c r="PV50" s="2" t="s">
        <v>132</v>
      </c>
      <c r="PW50" s="4"/>
      <c r="PX50" s="8"/>
      <c r="PY50" s="4"/>
      <c r="PZ50" s="8"/>
      <c r="QA50" s="7"/>
      <c r="QB50" s="7"/>
      <c r="QC50" s="2" t="s">
        <v>151</v>
      </c>
      <c r="QD50" s="2" t="s">
        <v>129</v>
      </c>
      <c r="QE50" s="2" t="s">
        <v>132</v>
      </c>
      <c r="QF50" s="2" t="s">
        <v>132</v>
      </c>
      <c r="QG50" s="2" t="s">
        <v>143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151</v>
      </c>
      <c r="RB50" s="2" t="s">
        <v>129</v>
      </c>
      <c r="RC50" s="2" t="s">
        <v>132</v>
      </c>
      <c r="RD50" s="2" t="s">
        <v>132</v>
      </c>
      <c r="RE50" s="2" t="s">
        <v>143</v>
      </c>
      <c r="RF50" s="2" t="s">
        <v>132</v>
      </c>
      <c r="RG50" s="4"/>
      <c r="RH50" s="8"/>
      <c r="RI50" s="4"/>
      <c r="RJ50" s="8"/>
      <c r="RK50" s="7"/>
      <c r="RL50" s="7"/>
      <c r="RM50" s="2" t="s">
        <v>140</v>
      </c>
      <c r="RN50" s="2" t="s">
        <v>181</v>
      </c>
      <c r="RO50" s="2" t="s">
        <v>303</v>
      </c>
      <c r="RP50" s="2" t="s">
        <v>132</v>
      </c>
      <c r="RQ50" s="2" t="s">
        <v>143</v>
      </c>
      <c r="RR50" s="2" t="s">
        <v>132</v>
      </c>
    </row>
    <row r="51">
      <c r="A51" s="2" t="s">
        <v>847</v>
      </c>
      <c r="B51" s="2" t="s">
        <v>121</v>
      </c>
      <c r="C51" s="2" t="s">
        <v>122</v>
      </c>
      <c r="D51" s="2" t="s">
        <v>779</v>
      </c>
      <c r="E51" s="2" t="s">
        <v>780</v>
      </c>
      <c r="F51" s="2" t="s">
        <v>848</v>
      </c>
      <c r="G51" s="2" t="s">
        <v>848</v>
      </c>
      <c r="H51" s="2" t="s">
        <v>848</v>
      </c>
      <c r="I51" s="2" t="s">
        <v>849</v>
      </c>
      <c r="J51" s="2" t="s">
        <v>291</v>
      </c>
      <c r="K51" s="2" t="s">
        <v>850</v>
      </c>
      <c r="L51" s="3">
        <v>70.3</v>
      </c>
      <c r="M51" s="3">
        <v>73.82</v>
      </c>
      <c r="N51" s="3">
        <v>159.99</v>
      </c>
      <c r="O51" s="2" t="s">
        <v>129</v>
      </c>
      <c r="P51" s="2" t="s">
        <v>293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133</v>
      </c>
      <c r="V51" s="2" t="s">
        <v>134</v>
      </c>
      <c r="W51" s="2" t="s">
        <v>470</v>
      </c>
      <c r="X51" s="2" t="s">
        <v>132</v>
      </c>
      <c r="Y51" s="2" t="s">
        <v>294</v>
      </c>
      <c r="Z51" s="4">
        <v>25</v>
      </c>
      <c r="AA51" s="4">
        <f>=ROUNDDOWN(8.33333333333333,0)</f>
      </c>
      <c r="AB51" s="5">
        <v>3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6</v>
      </c>
      <c r="AQ51" s="8">
        <v>292.95</v>
      </c>
      <c r="AR51" s="4"/>
      <c r="AS51" s="8"/>
      <c r="AT51" s="7"/>
      <c r="AU51" s="7"/>
      <c r="AV51" s="4">
        <v>6</v>
      </c>
      <c r="AW51" s="8">
        <v>292.95</v>
      </c>
      <c r="AX51" s="4"/>
      <c r="AY51" s="8"/>
      <c r="AZ51" s="7"/>
      <c r="BA51" s="7"/>
      <c r="BB51" s="7">
        <v>1</v>
      </c>
      <c r="BC51" s="4">
        <v>6</v>
      </c>
      <c r="BD51" s="8">
        <v>292.95</v>
      </c>
      <c r="BE51" s="4"/>
      <c r="BF51" s="8"/>
      <c r="BG51" s="7"/>
      <c r="BH51" s="7"/>
      <c r="BI51" s="7">
        <v>1</v>
      </c>
      <c r="BJ51" s="4">
        <v>6</v>
      </c>
      <c r="BK51" s="8">
        <v>292.95</v>
      </c>
      <c r="BL51" s="2" t="s">
        <v>851</v>
      </c>
      <c r="BM51" s="7">
        <v>1</v>
      </c>
      <c r="BN51" s="7">
        <v>1</v>
      </c>
      <c r="BO51" s="4">
        <v>2</v>
      </c>
      <c r="BP51" s="8">
        <v>43.6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473</v>
      </c>
      <c r="BX51" s="2" t="s">
        <v>335</v>
      </c>
      <c r="BY51" s="2" t="s">
        <v>143</v>
      </c>
      <c r="BZ51" s="2" t="s">
        <v>132</v>
      </c>
      <c r="CA51" s="4"/>
      <c r="CB51" s="8"/>
      <c r="CC51" s="4"/>
      <c r="CD51" s="8"/>
      <c r="CE51" s="7"/>
      <c r="CF51" s="7"/>
      <c r="CG51" s="2" t="s">
        <v>151</v>
      </c>
      <c r="CH51" s="2" t="s">
        <v>129</v>
      </c>
      <c r="CI51" s="2" t="s">
        <v>132</v>
      </c>
      <c r="CJ51" s="2" t="s">
        <v>132</v>
      </c>
      <c r="CK51" s="2" t="s">
        <v>143</v>
      </c>
      <c r="CL51" s="2" t="s">
        <v>132</v>
      </c>
      <c r="CM51" s="4">
        <v>1</v>
      </c>
      <c r="CN51" s="8">
        <v>98.42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294</v>
      </c>
      <c r="CV51" s="2" t="s">
        <v>365</v>
      </c>
      <c r="CW51" s="2" t="s">
        <v>143</v>
      </c>
      <c r="CX51" s="2" t="s">
        <v>132</v>
      </c>
      <c r="CY51" s="4"/>
      <c r="CZ51" s="8"/>
      <c r="DA51" s="4"/>
      <c r="DB51" s="8"/>
      <c r="DC51" s="7"/>
      <c r="DD51" s="7"/>
      <c r="DE51" s="2" t="s">
        <v>140</v>
      </c>
      <c r="DF51" s="2" t="s">
        <v>129</v>
      </c>
      <c r="DG51" s="2" t="s">
        <v>852</v>
      </c>
      <c r="DH51" s="2" t="s">
        <v>853</v>
      </c>
      <c r="DI51" s="2" t="s">
        <v>143</v>
      </c>
      <c r="DJ51" s="2" t="s">
        <v>132</v>
      </c>
      <c r="DK51" s="4">
        <v>2</v>
      </c>
      <c r="DL51" s="8">
        <v>104.42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299</v>
      </c>
      <c r="DT51" s="2" t="s">
        <v>453</v>
      </c>
      <c r="DU51" s="2" t="s">
        <v>143</v>
      </c>
      <c r="DV51" s="2" t="s">
        <v>132</v>
      </c>
      <c r="DW51" s="4"/>
      <c r="DX51" s="8"/>
      <c r="DY51" s="4"/>
      <c r="DZ51" s="8"/>
      <c r="EA51" s="7"/>
      <c r="EB51" s="7"/>
      <c r="EC51" s="2" t="s">
        <v>140</v>
      </c>
      <c r="ED51" s="2" t="s">
        <v>129</v>
      </c>
      <c r="EE51" s="2" t="s">
        <v>473</v>
      </c>
      <c r="EF51" s="2" t="s">
        <v>132</v>
      </c>
      <c r="EG51" s="2" t="s">
        <v>143</v>
      </c>
      <c r="EH51" s="2" t="s">
        <v>132</v>
      </c>
      <c r="EI51" s="4">
        <v>1</v>
      </c>
      <c r="EJ51" s="8">
        <v>46.51</v>
      </c>
      <c r="EK51" s="4"/>
      <c r="EL51" s="8"/>
      <c r="EM51" s="7"/>
      <c r="EN51" s="7"/>
      <c r="EO51" s="2" t="s">
        <v>140</v>
      </c>
      <c r="EP51" s="2" t="s">
        <v>129</v>
      </c>
      <c r="EQ51" s="2" t="s">
        <v>446</v>
      </c>
      <c r="ER51" s="2" t="s">
        <v>854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151</v>
      </c>
      <c r="FB51" s="2" t="s">
        <v>129</v>
      </c>
      <c r="FC51" s="2" t="s">
        <v>132</v>
      </c>
      <c r="FD51" s="2" t="s">
        <v>132</v>
      </c>
      <c r="FE51" s="2" t="s">
        <v>143</v>
      </c>
      <c r="FF51" s="2" t="s">
        <v>132</v>
      </c>
      <c r="FG51" s="4"/>
      <c r="FH51" s="8"/>
      <c r="FI51" s="4"/>
      <c r="FJ51" s="8"/>
      <c r="FK51" s="7"/>
      <c r="FL51" s="7"/>
      <c r="FM51" s="2" t="s">
        <v>140</v>
      </c>
      <c r="FN51" s="2" t="s">
        <v>129</v>
      </c>
      <c r="FO51" s="2" t="s">
        <v>302</v>
      </c>
      <c r="FP51" s="2" t="s">
        <v>855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151</v>
      </c>
      <c r="FZ51" s="2" t="s">
        <v>129</v>
      </c>
      <c r="GA51" s="2" t="s">
        <v>132</v>
      </c>
      <c r="GB51" s="2" t="s">
        <v>132</v>
      </c>
      <c r="GC51" s="2" t="s">
        <v>143</v>
      </c>
      <c r="GD51" s="2" t="s">
        <v>132</v>
      </c>
      <c r="GE51" s="4"/>
      <c r="GF51" s="8"/>
      <c r="GG51" s="4"/>
      <c r="GH51" s="8"/>
      <c r="GI51" s="7"/>
      <c r="GJ51" s="7"/>
      <c r="GK51" s="2" t="s">
        <v>151</v>
      </c>
      <c r="GL51" s="2" t="s">
        <v>129</v>
      </c>
      <c r="GM51" s="2" t="s">
        <v>132</v>
      </c>
      <c r="GN51" s="2" t="s">
        <v>132</v>
      </c>
      <c r="GO51" s="2" t="s">
        <v>143</v>
      </c>
      <c r="GP51" s="2" t="s">
        <v>132</v>
      </c>
      <c r="GQ51" s="4"/>
      <c r="GR51" s="8"/>
      <c r="GS51" s="4"/>
      <c r="GT51" s="8"/>
      <c r="GU51" s="7"/>
      <c r="GV51" s="7"/>
      <c r="GW51" s="2" t="s">
        <v>140</v>
      </c>
      <c r="GX51" s="2" t="s">
        <v>129</v>
      </c>
      <c r="GY51" s="2" t="s">
        <v>448</v>
      </c>
      <c r="GZ51" s="2" t="s">
        <v>856</v>
      </c>
      <c r="HA51" s="2" t="s">
        <v>143</v>
      </c>
      <c r="HB51" s="2" t="s">
        <v>132</v>
      </c>
      <c r="HC51" s="4"/>
      <c r="HD51" s="8"/>
      <c r="HE51" s="4"/>
      <c r="HF51" s="8"/>
      <c r="HG51" s="7"/>
      <c r="HH51" s="7"/>
      <c r="HI51" s="2" t="s">
        <v>140</v>
      </c>
      <c r="HJ51" s="2" t="s">
        <v>129</v>
      </c>
      <c r="HK51" s="2" t="s">
        <v>450</v>
      </c>
      <c r="HL51" s="2" t="s">
        <v>132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140</v>
      </c>
      <c r="HV51" s="2" t="s">
        <v>129</v>
      </c>
      <c r="HW51" s="2" t="s">
        <v>277</v>
      </c>
      <c r="HX51" s="2" t="s">
        <v>132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140</v>
      </c>
      <c r="IH51" s="2" t="s">
        <v>129</v>
      </c>
      <c r="II51" s="2" t="s">
        <v>194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140</v>
      </c>
      <c r="IT51" s="2" t="s">
        <v>129</v>
      </c>
      <c r="IU51" s="2" t="s">
        <v>330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151</v>
      </c>
      <c r="JF51" s="2" t="s">
        <v>129</v>
      </c>
      <c r="JG51" s="2" t="s">
        <v>132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195</v>
      </c>
      <c r="KE51" s="2" t="s">
        <v>308</v>
      </c>
      <c r="KF51" s="2" t="s">
        <v>857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151</v>
      </c>
      <c r="KP51" s="2" t="s">
        <v>129</v>
      </c>
      <c r="KQ51" s="2" t="s">
        <v>132</v>
      </c>
      <c r="KR51" s="2" t="s">
        <v>132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151</v>
      </c>
      <c r="LB51" s="2" t="s">
        <v>129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157</v>
      </c>
      <c r="LN51" s="2" t="s">
        <v>129</v>
      </c>
      <c r="LO51" s="2" t="s">
        <v>132</v>
      </c>
      <c r="LP51" s="2" t="s">
        <v>132</v>
      </c>
      <c r="LQ51" s="2" t="s">
        <v>143</v>
      </c>
      <c r="LR51" s="2" t="s">
        <v>132</v>
      </c>
      <c r="LS51" s="4"/>
      <c r="LT51" s="8"/>
      <c r="LU51" s="4"/>
      <c r="LV51" s="8"/>
      <c r="LW51" s="7"/>
      <c r="LX51" s="7"/>
      <c r="LY51" s="2" t="s">
        <v>151</v>
      </c>
      <c r="LZ51" s="2" t="s">
        <v>129</v>
      </c>
      <c r="MA51" s="2" t="s">
        <v>132</v>
      </c>
      <c r="MB51" s="2" t="s">
        <v>132</v>
      </c>
      <c r="MC51" s="2" t="s">
        <v>143</v>
      </c>
      <c r="MD51" s="2" t="s">
        <v>132</v>
      </c>
      <c r="ME51" s="4"/>
      <c r="MF51" s="8"/>
      <c r="MG51" s="4"/>
      <c r="MH51" s="8"/>
      <c r="MI51" s="7"/>
      <c r="MJ51" s="7"/>
      <c r="MK51" s="2" t="s">
        <v>151</v>
      </c>
      <c r="ML51" s="2" t="s">
        <v>129</v>
      </c>
      <c r="MM51" s="2" t="s">
        <v>132</v>
      </c>
      <c r="MN51" s="2" t="s">
        <v>132</v>
      </c>
      <c r="MO51" s="2" t="s">
        <v>143</v>
      </c>
      <c r="MP51" s="2" t="s">
        <v>132</v>
      </c>
      <c r="MQ51" s="4"/>
      <c r="MR51" s="8"/>
      <c r="MS51" s="4"/>
      <c r="MT51" s="8"/>
      <c r="MU51" s="7"/>
      <c r="MV51" s="7"/>
      <c r="MW51" s="2" t="s">
        <v>157</v>
      </c>
      <c r="MX51" s="2" t="s">
        <v>129</v>
      </c>
      <c r="MY51" s="2" t="s">
        <v>132</v>
      </c>
      <c r="MZ51" s="2" t="s">
        <v>132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157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157</v>
      </c>
      <c r="OH51" s="2" t="s">
        <v>129</v>
      </c>
      <c r="OI51" s="2" t="s">
        <v>132</v>
      </c>
      <c r="OJ51" s="2" t="s">
        <v>132</v>
      </c>
      <c r="OK51" s="2" t="s">
        <v>143</v>
      </c>
      <c r="OL51" s="2" t="s">
        <v>132</v>
      </c>
      <c r="OM51" s="4"/>
      <c r="ON51" s="8"/>
      <c r="OO51" s="4"/>
      <c r="OP51" s="8"/>
      <c r="OQ51" s="7"/>
      <c r="OR51" s="7"/>
      <c r="OS51" s="2" t="s">
        <v>151</v>
      </c>
      <c r="OT51" s="2" t="s">
        <v>129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181</v>
      </c>
      <c r="PS51" s="2" t="s">
        <v>233</v>
      </c>
      <c r="PT51" s="2" t="s">
        <v>132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151</v>
      </c>
      <c r="QD51" s="2" t="s">
        <v>129</v>
      </c>
      <c r="QE51" s="2" t="s">
        <v>132</v>
      </c>
      <c r="QF51" s="2" t="s">
        <v>132</v>
      </c>
      <c r="QG51" s="2" t="s">
        <v>143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151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132</v>
      </c>
      <c r="RG51" s="4"/>
      <c r="RH51" s="8"/>
      <c r="RI51" s="4"/>
      <c r="RJ51" s="8"/>
      <c r="RK51" s="7"/>
      <c r="RL51" s="7"/>
      <c r="RM51" s="2" t="s">
        <v>140</v>
      </c>
      <c r="RN51" s="2" t="s">
        <v>181</v>
      </c>
      <c r="RO51" s="2" t="s">
        <v>310</v>
      </c>
      <c r="RP51" s="2" t="s">
        <v>132</v>
      </c>
      <c r="RQ51" s="2" t="s">
        <v>143</v>
      </c>
      <c r="RR51" s="2" t="s">
        <v>132</v>
      </c>
    </row>
    <row r="52">
      <c r="A52" s="2" t="s">
        <v>858</v>
      </c>
      <c r="B52" s="2" t="s">
        <v>121</v>
      </c>
      <c r="C52" s="2" t="s">
        <v>122</v>
      </c>
      <c r="D52" s="2" t="s">
        <v>859</v>
      </c>
      <c r="E52" s="2" t="s">
        <v>860</v>
      </c>
      <c r="F52" s="2" t="s">
        <v>861</v>
      </c>
      <c r="G52" s="2" t="s">
        <v>861</v>
      </c>
      <c r="H52" s="2" t="s">
        <v>861</v>
      </c>
      <c r="I52" s="2" t="s">
        <v>862</v>
      </c>
      <c r="J52" s="2" t="s">
        <v>291</v>
      </c>
      <c r="K52" s="2" t="s">
        <v>457</v>
      </c>
      <c r="L52" s="3">
        <v>74.1</v>
      </c>
      <c r="M52" s="3">
        <v>77.8</v>
      </c>
      <c r="N52" s="3">
        <v>164.99</v>
      </c>
      <c r="O52" s="2" t="s">
        <v>129</v>
      </c>
      <c r="P52" s="2" t="s">
        <v>258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863</v>
      </c>
      <c r="V52" s="2" t="s">
        <v>134</v>
      </c>
      <c r="W52" s="2" t="s">
        <v>421</v>
      </c>
      <c r="X52" s="2" t="s">
        <v>135</v>
      </c>
      <c r="Y52" s="2" t="s">
        <v>864</v>
      </c>
      <c r="Z52" s="4">
        <v>65</v>
      </c>
      <c r="AA52" s="4">
        <f>=ROUNDDOWN(15.8536585365854,0)</f>
      </c>
      <c r="AB52" s="5">
        <v>4.1</v>
      </c>
      <c r="AC52" s="2" t="s">
        <v>132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24</v>
      </c>
      <c r="AQ52" s="8">
        <v>1821.3</v>
      </c>
      <c r="AR52" s="4"/>
      <c r="AS52" s="8"/>
      <c r="AT52" s="7"/>
      <c r="AU52" s="7"/>
      <c r="AV52" s="4">
        <v>24</v>
      </c>
      <c r="AW52" s="8">
        <v>1821.3</v>
      </c>
      <c r="AX52" s="4"/>
      <c r="AY52" s="8"/>
      <c r="AZ52" s="7"/>
      <c r="BA52" s="7"/>
      <c r="BB52" s="7">
        <v>1</v>
      </c>
      <c r="BC52" s="4">
        <v>24</v>
      </c>
      <c r="BD52" s="8">
        <v>1821.3</v>
      </c>
      <c r="BE52" s="4"/>
      <c r="BF52" s="8"/>
      <c r="BG52" s="7"/>
      <c r="BH52" s="7"/>
      <c r="BI52" s="7">
        <v>1</v>
      </c>
      <c r="BJ52" s="4">
        <v>24</v>
      </c>
      <c r="BK52" s="8">
        <v>1821.3</v>
      </c>
      <c r="BL52" s="2" t="s">
        <v>865</v>
      </c>
      <c r="BM52" s="7">
        <v>1</v>
      </c>
      <c r="BN52" s="7">
        <v>1</v>
      </c>
      <c r="BO52" s="4">
        <v>12</v>
      </c>
      <c r="BP52" s="8">
        <v>785.9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866</v>
      </c>
      <c r="BX52" s="2" t="s">
        <v>867</v>
      </c>
      <c r="BY52" s="2" t="s">
        <v>143</v>
      </c>
      <c r="BZ52" s="2" t="s">
        <v>132</v>
      </c>
      <c r="CA52" s="4"/>
      <c r="CB52" s="8"/>
      <c r="CC52" s="4"/>
      <c r="CD52" s="8"/>
      <c r="CE52" s="7"/>
      <c r="CF52" s="7"/>
      <c r="CG52" s="2" t="s">
        <v>152</v>
      </c>
      <c r="CH52" s="2" t="s">
        <v>129</v>
      </c>
      <c r="CI52" s="2" t="s">
        <v>132</v>
      </c>
      <c r="CJ52" s="2" t="s">
        <v>132</v>
      </c>
      <c r="CK52" s="2" t="s">
        <v>143</v>
      </c>
      <c r="CL52" s="2" t="s">
        <v>132</v>
      </c>
      <c r="CM52" s="4">
        <v>2</v>
      </c>
      <c r="CN52" s="8">
        <v>199.43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864</v>
      </c>
      <c r="CV52" s="2" t="s">
        <v>868</v>
      </c>
      <c r="CW52" s="2" t="s">
        <v>143</v>
      </c>
      <c r="CX52" s="2" t="s">
        <v>132</v>
      </c>
      <c r="CY52" s="4"/>
      <c r="CZ52" s="8"/>
      <c r="DA52" s="4"/>
      <c r="DB52" s="8"/>
      <c r="DC52" s="7"/>
      <c r="DD52" s="7"/>
      <c r="DE52" s="2" t="s">
        <v>140</v>
      </c>
      <c r="DF52" s="2" t="s">
        <v>129</v>
      </c>
      <c r="DG52" s="2" t="s">
        <v>869</v>
      </c>
      <c r="DH52" s="2" t="s">
        <v>870</v>
      </c>
      <c r="DI52" s="2" t="s">
        <v>143</v>
      </c>
      <c r="DJ52" s="2" t="s">
        <v>132</v>
      </c>
      <c r="DK52" s="4">
        <v>1</v>
      </c>
      <c r="DL52" s="8">
        <v>91.73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266</v>
      </c>
      <c r="DT52" s="2" t="s">
        <v>871</v>
      </c>
      <c r="DU52" s="2" t="s">
        <v>143</v>
      </c>
      <c r="DV52" s="2" t="s">
        <v>132</v>
      </c>
      <c r="DW52" s="4">
        <v>1</v>
      </c>
      <c r="DX52" s="8">
        <v>78.89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864</v>
      </c>
      <c r="EF52" s="2" t="s">
        <v>872</v>
      </c>
      <c r="EG52" s="2" t="s">
        <v>143</v>
      </c>
      <c r="EH52" s="2" t="s">
        <v>132</v>
      </c>
      <c r="EI52" s="4">
        <v>1</v>
      </c>
      <c r="EJ52" s="8">
        <v>81.7</v>
      </c>
      <c r="EK52" s="4"/>
      <c r="EL52" s="8"/>
      <c r="EM52" s="7"/>
      <c r="EN52" s="7"/>
      <c r="EO52" s="2" t="s">
        <v>140</v>
      </c>
      <c r="EP52" s="2" t="s">
        <v>129</v>
      </c>
      <c r="EQ52" s="2" t="s">
        <v>431</v>
      </c>
      <c r="ER52" s="2" t="s">
        <v>873</v>
      </c>
      <c r="ES52" s="2" t="s">
        <v>143</v>
      </c>
      <c r="ET52" s="2" t="s">
        <v>132</v>
      </c>
      <c r="EU52" s="4"/>
      <c r="EV52" s="8"/>
      <c r="EW52" s="4"/>
      <c r="EX52" s="8"/>
      <c r="EY52" s="7"/>
      <c r="EZ52" s="7"/>
      <c r="FA52" s="2" t="s">
        <v>151</v>
      </c>
      <c r="FB52" s="2" t="s">
        <v>129</v>
      </c>
      <c r="FC52" s="2" t="s">
        <v>132</v>
      </c>
      <c r="FD52" s="2" t="s">
        <v>132</v>
      </c>
      <c r="FE52" s="2" t="s">
        <v>143</v>
      </c>
      <c r="FF52" s="2" t="s">
        <v>132</v>
      </c>
      <c r="FG52" s="4">
        <v>4</v>
      </c>
      <c r="FH52" s="8">
        <v>344</v>
      </c>
      <c r="FI52" s="4"/>
      <c r="FJ52" s="8"/>
      <c r="FK52" s="7"/>
      <c r="FL52" s="7"/>
      <c r="FM52" s="2" t="s">
        <v>140</v>
      </c>
      <c r="FN52" s="2" t="s">
        <v>129</v>
      </c>
      <c r="FO52" s="2" t="s">
        <v>272</v>
      </c>
      <c r="FP52" s="2" t="s">
        <v>874</v>
      </c>
      <c r="FQ52" s="2" t="s">
        <v>143</v>
      </c>
      <c r="FR52" s="2" t="s">
        <v>132</v>
      </c>
      <c r="FS52" s="4">
        <v>1</v>
      </c>
      <c r="FT52" s="8">
        <v>84.03</v>
      </c>
      <c r="FU52" s="4"/>
      <c r="FV52" s="8"/>
      <c r="FW52" s="7"/>
      <c r="FX52" s="7"/>
      <c r="FY52" s="2" t="s">
        <v>140</v>
      </c>
      <c r="FZ52" s="2" t="s">
        <v>129</v>
      </c>
      <c r="GA52" s="2" t="s">
        <v>687</v>
      </c>
      <c r="GB52" s="2" t="s">
        <v>875</v>
      </c>
      <c r="GC52" s="2" t="s">
        <v>143</v>
      </c>
      <c r="GD52" s="2" t="s">
        <v>132</v>
      </c>
      <c r="GE52" s="4">
        <v>2</v>
      </c>
      <c r="GF52" s="8">
        <v>155.62</v>
      </c>
      <c r="GG52" s="4"/>
      <c r="GH52" s="8"/>
      <c r="GI52" s="7"/>
      <c r="GJ52" s="7"/>
      <c r="GK52" s="2" t="s">
        <v>140</v>
      </c>
      <c r="GL52" s="2" t="s">
        <v>129</v>
      </c>
      <c r="GM52" s="2" t="s">
        <v>273</v>
      </c>
      <c r="GN52" s="2" t="s">
        <v>287</v>
      </c>
      <c r="GO52" s="2" t="s">
        <v>143</v>
      </c>
      <c r="GP52" s="2" t="s">
        <v>132</v>
      </c>
      <c r="GQ52" s="4"/>
      <c r="GR52" s="8"/>
      <c r="GS52" s="4"/>
      <c r="GT52" s="8"/>
      <c r="GU52" s="7"/>
      <c r="GV52" s="7"/>
      <c r="GW52" s="2" t="s">
        <v>151</v>
      </c>
      <c r="GX52" s="2" t="s">
        <v>129</v>
      </c>
      <c r="GY52" s="2" t="s">
        <v>132</v>
      </c>
      <c r="GZ52" s="2" t="s">
        <v>132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140</v>
      </c>
      <c r="HJ52" s="2" t="s">
        <v>129</v>
      </c>
      <c r="HK52" s="2" t="s">
        <v>805</v>
      </c>
      <c r="HL52" s="2" t="s">
        <v>876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140</v>
      </c>
      <c r="HV52" s="2" t="s">
        <v>129</v>
      </c>
      <c r="HW52" s="2" t="s">
        <v>277</v>
      </c>
      <c r="HX52" s="2" t="s">
        <v>877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140</v>
      </c>
      <c r="IH52" s="2" t="s">
        <v>129</v>
      </c>
      <c r="II52" s="2" t="s">
        <v>194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140</v>
      </c>
      <c r="IT52" s="2" t="s">
        <v>129</v>
      </c>
      <c r="IU52" s="2" t="s">
        <v>864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151</v>
      </c>
      <c r="JF52" s="2" t="s">
        <v>129</v>
      </c>
      <c r="JG52" s="2" t="s">
        <v>132</v>
      </c>
      <c r="JH52" s="2" t="s">
        <v>132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152</v>
      </c>
      <c r="KD52" s="2" t="s">
        <v>129</v>
      </c>
      <c r="KE52" s="2" t="s">
        <v>132</v>
      </c>
      <c r="KF52" s="2" t="s">
        <v>132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151</v>
      </c>
      <c r="KP52" s="2" t="s">
        <v>129</v>
      </c>
      <c r="KQ52" s="2" t="s">
        <v>132</v>
      </c>
      <c r="KR52" s="2" t="s">
        <v>132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151</v>
      </c>
      <c r="LB52" s="2" t="s">
        <v>129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157</v>
      </c>
      <c r="LN52" s="2" t="s">
        <v>129</v>
      </c>
      <c r="LO52" s="2" t="s">
        <v>132</v>
      </c>
      <c r="LP52" s="2" t="s">
        <v>132</v>
      </c>
      <c r="LQ52" s="2" t="s">
        <v>143</v>
      </c>
      <c r="LR52" s="2" t="s">
        <v>132</v>
      </c>
      <c r="LS52" s="4"/>
      <c r="LT52" s="8"/>
      <c r="LU52" s="4"/>
      <c r="LV52" s="8"/>
      <c r="LW52" s="7"/>
      <c r="LX52" s="7"/>
      <c r="LY52" s="2" t="s">
        <v>151</v>
      </c>
      <c r="LZ52" s="2" t="s">
        <v>129</v>
      </c>
      <c r="MA52" s="2" t="s">
        <v>132</v>
      </c>
      <c r="MB52" s="2" t="s">
        <v>132</v>
      </c>
      <c r="MC52" s="2" t="s">
        <v>143</v>
      </c>
      <c r="MD52" s="2" t="s">
        <v>132</v>
      </c>
      <c r="ME52" s="4"/>
      <c r="MF52" s="8"/>
      <c r="MG52" s="4"/>
      <c r="MH52" s="8"/>
      <c r="MI52" s="7"/>
      <c r="MJ52" s="7"/>
      <c r="MK52" s="2" t="s">
        <v>151</v>
      </c>
      <c r="ML52" s="2" t="s">
        <v>129</v>
      </c>
      <c r="MM52" s="2" t="s">
        <v>132</v>
      </c>
      <c r="MN52" s="2" t="s">
        <v>132</v>
      </c>
      <c r="MO52" s="2" t="s">
        <v>143</v>
      </c>
      <c r="MP52" s="2" t="s">
        <v>132</v>
      </c>
      <c r="MQ52" s="4"/>
      <c r="MR52" s="8"/>
      <c r="MS52" s="4"/>
      <c r="MT52" s="8"/>
      <c r="MU52" s="7"/>
      <c r="MV52" s="7"/>
      <c r="MW52" s="2" t="s">
        <v>157</v>
      </c>
      <c r="MX52" s="2" t="s">
        <v>129</v>
      </c>
      <c r="MY52" s="2" t="s">
        <v>132</v>
      </c>
      <c r="MZ52" s="2" t="s">
        <v>132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151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157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151</v>
      </c>
      <c r="OT52" s="2" t="s">
        <v>129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140</v>
      </c>
      <c r="PR52" s="2" t="s">
        <v>181</v>
      </c>
      <c r="PS52" s="2" t="s">
        <v>278</v>
      </c>
      <c r="PT52" s="2" t="s">
        <v>132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151</v>
      </c>
      <c r="QD52" s="2" t="s">
        <v>129</v>
      </c>
      <c r="QE52" s="2" t="s">
        <v>132</v>
      </c>
      <c r="QF52" s="2" t="s">
        <v>132</v>
      </c>
      <c r="QG52" s="2" t="s">
        <v>143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151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132</v>
      </c>
      <c r="RG52" s="4"/>
      <c r="RH52" s="8"/>
      <c r="RI52" s="4"/>
      <c r="RJ52" s="8"/>
      <c r="RK52" s="7"/>
      <c r="RL52" s="7"/>
      <c r="RM52" s="2" t="s">
        <v>140</v>
      </c>
      <c r="RN52" s="2" t="s">
        <v>181</v>
      </c>
      <c r="RO52" s="2" t="s">
        <v>722</v>
      </c>
      <c r="RP52" s="2" t="s">
        <v>132</v>
      </c>
      <c r="RQ52" s="2" t="s">
        <v>143</v>
      </c>
      <c r="RR52" s="2" t="s">
        <v>132</v>
      </c>
    </row>
    <row r="53">
      <c r="A53" s="2" t="s">
        <v>878</v>
      </c>
      <c r="B53" s="2" t="s">
        <v>121</v>
      </c>
      <c r="C53" s="2" t="s">
        <v>122</v>
      </c>
      <c r="D53" s="2" t="s">
        <v>859</v>
      </c>
      <c r="E53" s="2" t="s">
        <v>860</v>
      </c>
      <c r="F53" s="2" t="s">
        <v>879</v>
      </c>
      <c r="G53" s="2" t="s">
        <v>879</v>
      </c>
      <c r="H53" s="2" t="s">
        <v>879</v>
      </c>
      <c r="I53" s="2" t="s">
        <v>880</v>
      </c>
      <c r="J53" s="2" t="s">
        <v>291</v>
      </c>
      <c r="K53" s="2" t="s">
        <v>881</v>
      </c>
      <c r="L53" s="3">
        <v>48</v>
      </c>
      <c r="M53" s="3">
        <v>50.4</v>
      </c>
      <c r="N53" s="3">
        <v>99.99</v>
      </c>
      <c r="O53" s="2" t="s">
        <v>129</v>
      </c>
      <c r="P53" s="2" t="s">
        <v>258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133</v>
      </c>
      <c r="V53" s="2" t="s">
        <v>134</v>
      </c>
      <c r="W53" s="2" t="s">
        <v>660</v>
      </c>
      <c r="X53" s="2" t="s">
        <v>132</v>
      </c>
      <c r="Y53" s="2" t="s">
        <v>882</v>
      </c>
      <c r="Z53" s="4">
        <v>77</v>
      </c>
      <c r="AA53" s="4">
        <f>=ROUNDDOWN(38.5,0)</f>
      </c>
      <c r="AB53" s="5">
        <v>2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17</v>
      </c>
      <c r="AQ53" s="8">
        <v>1049.77</v>
      </c>
      <c r="AR53" s="4"/>
      <c r="AS53" s="8"/>
      <c r="AT53" s="7"/>
      <c r="AU53" s="7"/>
      <c r="AV53" s="4">
        <v>17</v>
      </c>
      <c r="AW53" s="8">
        <v>1049.77</v>
      </c>
      <c r="AX53" s="4"/>
      <c r="AY53" s="8"/>
      <c r="AZ53" s="7"/>
      <c r="BA53" s="7"/>
      <c r="BB53" s="7">
        <v>1</v>
      </c>
      <c r="BC53" s="4">
        <v>17</v>
      </c>
      <c r="BD53" s="8">
        <v>1049.77</v>
      </c>
      <c r="BE53" s="4"/>
      <c r="BF53" s="8"/>
      <c r="BG53" s="7"/>
      <c r="BH53" s="7"/>
      <c r="BI53" s="7">
        <v>1</v>
      </c>
      <c r="BJ53" s="4">
        <v>17</v>
      </c>
      <c r="BK53" s="8">
        <v>1049.77</v>
      </c>
      <c r="BL53" s="2" t="s">
        <v>472</v>
      </c>
      <c r="BM53" s="7">
        <v>1</v>
      </c>
      <c r="BN53" s="7">
        <v>1</v>
      </c>
      <c r="BO53" s="4">
        <v>8</v>
      </c>
      <c r="BP53" s="8">
        <v>403.2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225</v>
      </c>
      <c r="BX53" s="2" t="s">
        <v>883</v>
      </c>
      <c r="BY53" s="2" t="s">
        <v>143</v>
      </c>
      <c r="BZ53" s="2" t="s">
        <v>132</v>
      </c>
      <c r="CA53" s="4"/>
      <c r="CB53" s="8"/>
      <c r="CC53" s="4"/>
      <c r="CD53" s="8"/>
      <c r="CE53" s="7"/>
      <c r="CF53" s="7"/>
      <c r="CG53" s="2" t="s">
        <v>140</v>
      </c>
      <c r="CH53" s="2" t="s">
        <v>129</v>
      </c>
      <c r="CI53" s="2" t="s">
        <v>132</v>
      </c>
      <c r="CJ53" s="2" t="s">
        <v>884</v>
      </c>
      <c r="CK53" s="2" t="s">
        <v>143</v>
      </c>
      <c r="CL53" s="2" t="s">
        <v>132</v>
      </c>
      <c r="CM53" s="4">
        <v>9</v>
      </c>
      <c r="CN53" s="8">
        <v>646.57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882</v>
      </c>
      <c r="CV53" s="2" t="s">
        <v>885</v>
      </c>
      <c r="CW53" s="2" t="s">
        <v>143</v>
      </c>
      <c r="CX53" s="2" t="s">
        <v>132</v>
      </c>
      <c r="CY53" s="4"/>
      <c r="CZ53" s="8"/>
      <c r="DA53" s="4"/>
      <c r="DB53" s="8"/>
      <c r="DC53" s="7"/>
      <c r="DD53" s="7"/>
      <c r="DE53" s="2" t="s">
        <v>140</v>
      </c>
      <c r="DF53" s="2" t="s">
        <v>129</v>
      </c>
      <c r="DG53" s="2" t="s">
        <v>886</v>
      </c>
      <c r="DH53" s="2" t="s">
        <v>887</v>
      </c>
      <c r="DI53" s="2" t="s">
        <v>143</v>
      </c>
      <c r="DJ53" s="2" t="s">
        <v>132</v>
      </c>
      <c r="DK53" s="4"/>
      <c r="DL53" s="8"/>
      <c r="DM53" s="4"/>
      <c r="DN53" s="8"/>
      <c r="DO53" s="7"/>
      <c r="DP53" s="7"/>
      <c r="DQ53" s="2" t="s">
        <v>140</v>
      </c>
      <c r="DR53" s="2" t="s">
        <v>129</v>
      </c>
      <c r="DS53" s="2" t="s">
        <v>148</v>
      </c>
      <c r="DT53" s="2" t="s">
        <v>132</v>
      </c>
      <c r="DU53" s="2" t="s">
        <v>143</v>
      </c>
      <c r="DV53" s="2" t="s">
        <v>132</v>
      </c>
      <c r="DW53" s="4"/>
      <c r="DX53" s="8"/>
      <c r="DY53" s="4"/>
      <c r="DZ53" s="8"/>
      <c r="EA53" s="7"/>
      <c r="EB53" s="7"/>
      <c r="EC53" s="2" t="s">
        <v>140</v>
      </c>
      <c r="ED53" s="2" t="s">
        <v>129</v>
      </c>
      <c r="EE53" s="2" t="s">
        <v>149</v>
      </c>
      <c r="EF53" s="2" t="s">
        <v>132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270</v>
      </c>
      <c r="EP53" s="2" t="s">
        <v>129</v>
      </c>
      <c r="EQ53" s="2" t="s">
        <v>132</v>
      </c>
      <c r="ER53" s="2" t="s">
        <v>132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151</v>
      </c>
      <c r="FB53" s="2" t="s">
        <v>129</v>
      </c>
      <c r="FC53" s="2" t="s">
        <v>132</v>
      </c>
      <c r="FD53" s="2" t="s">
        <v>132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152</v>
      </c>
      <c r="FN53" s="2" t="s">
        <v>129</v>
      </c>
      <c r="FO53" s="2" t="s">
        <v>132</v>
      </c>
      <c r="FP53" s="2" t="s">
        <v>132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129</v>
      </c>
      <c r="GA53" s="2" t="s">
        <v>153</v>
      </c>
      <c r="GB53" s="2" t="s">
        <v>132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129</v>
      </c>
      <c r="GM53" s="2" t="s">
        <v>273</v>
      </c>
      <c r="GN53" s="2" t="s">
        <v>132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273</v>
      </c>
      <c r="GZ53" s="2" t="s">
        <v>733</v>
      </c>
      <c r="HA53" s="2" t="s">
        <v>143</v>
      </c>
      <c r="HB53" s="2" t="s">
        <v>132</v>
      </c>
      <c r="HC53" s="4"/>
      <c r="HD53" s="8"/>
      <c r="HE53" s="4"/>
      <c r="HF53" s="8"/>
      <c r="HG53" s="7"/>
      <c r="HH53" s="7"/>
      <c r="HI53" s="2" t="s">
        <v>140</v>
      </c>
      <c r="HJ53" s="2" t="s">
        <v>129</v>
      </c>
      <c r="HK53" s="2" t="s">
        <v>275</v>
      </c>
      <c r="HL53" s="2" t="s">
        <v>305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140</v>
      </c>
      <c r="HV53" s="2" t="s">
        <v>129</v>
      </c>
      <c r="HW53" s="2" t="s">
        <v>744</v>
      </c>
      <c r="HX53" s="2" t="s">
        <v>888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140</v>
      </c>
      <c r="IH53" s="2" t="s">
        <v>129</v>
      </c>
      <c r="II53" s="2" t="s">
        <v>194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140</v>
      </c>
      <c r="IT53" s="2" t="s">
        <v>129</v>
      </c>
      <c r="IU53" s="2" t="s">
        <v>882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151</v>
      </c>
      <c r="JF53" s="2" t="s">
        <v>129</v>
      </c>
      <c r="JG53" s="2" t="s">
        <v>132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152</v>
      </c>
      <c r="KD53" s="2" t="s">
        <v>129</v>
      </c>
      <c r="KE53" s="2" t="s">
        <v>132</v>
      </c>
      <c r="KF53" s="2" t="s">
        <v>132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151</v>
      </c>
      <c r="KP53" s="2" t="s">
        <v>129</v>
      </c>
      <c r="KQ53" s="2" t="s">
        <v>132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151</v>
      </c>
      <c r="LB53" s="2" t="s">
        <v>129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157</v>
      </c>
      <c r="LN53" s="2" t="s">
        <v>129</v>
      </c>
      <c r="LO53" s="2" t="s">
        <v>132</v>
      </c>
      <c r="LP53" s="2" t="s">
        <v>132</v>
      </c>
      <c r="LQ53" s="2" t="s">
        <v>143</v>
      </c>
      <c r="LR53" s="2" t="s">
        <v>132</v>
      </c>
      <c r="LS53" s="4"/>
      <c r="LT53" s="8"/>
      <c r="LU53" s="4"/>
      <c r="LV53" s="8"/>
      <c r="LW53" s="7"/>
      <c r="LX53" s="7"/>
      <c r="LY53" s="2" t="s">
        <v>151</v>
      </c>
      <c r="LZ53" s="2" t="s">
        <v>129</v>
      </c>
      <c r="MA53" s="2" t="s">
        <v>132</v>
      </c>
      <c r="MB53" s="2" t="s">
        <v>132</v>
      </c>
      <c r="MC53" s="2" t="s">
        <v>143</v>
      </c>
      <c r="MD53" s="2" t="s">
        <v>132</v>
      </c>
      <c r="ME53" s="4"/>
      <c r="MF53" s="8"/>
      <c r="MG53" s="4"/>
      <c r="MH53" s="8"/>
      <c r="MI53" s="7"/>
      <c r="MJ53" s="7"/>
      <c r="MK53" s="2" t="s">
        <v>151</v>
      </c>
      <c r="ML53" s="2" t="s">
        <v>129</v>
      </c>
      <c r="MM53" s="2" t="s">
        <v>132</v>
      </c>
      <c r="MN53" s="2" t="s">
        <v>132</v>
      </c>
      <c r="MO53" s="2" t="s">
        <v>143</v>
      </c>
      <c r="MP53" s="2" t="s">
        <v>132</v>
      </c>
      <c r="MQ53" s="4"/>
      <c r="MR53" s="8"/>
      <c r="MS53" s="4"/>
      <c r="MT53" s="8"/>
      <c r="MU53" s="7"/>
      <c r="MV53" s="7"/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2" t="s">
        <v>132</v>
      </c>
      <c r="NC53" s="4"/>
      <c r="ND53" s="8"/>
      <c r="NE53" s="4"/>
      <c r="NF53" s="8"/>
      <c r="NG53" s="7"/>
      <c r="NH53" s="7"/>
      <c r="NI53" s="2" t="s">
        <v>151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157</v>
      </c>
      <c r="OH53" s="2" t="s">
        <v>129</v>
      </c>
      <c r="OI53" s="2" t="s">
        <v>132</v>
      </c>
      <c r="OJ53" s="2" t="s">
        <v>132</v>
      </c>
      <c r="OK53" s="2" t="s">
        <v>143</v>
      </c>
      <c r="OL53" s="2" t="s">
        <v>132</v>
      </c>
      <c r="OM53" s="4"/>
      <c r="ON53" s="8"/>
      <c r="OO53" s="4"/>
      <c r="OP53" s="8"/>
      <c r="OQ53" s="7"/>
      <c r="OR53" s="7"/>
      <c r="OS53" s="2" t="s">
        <v>151</v>
      </c>
      <c r="OT53" s="2" t="s">
        <v>129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151</v>
      </c>
      <c r="PR53" s="2" t="s">
        <v>129</v>
      </c>
      <c r="PS53" s="2" t="s">
        <v>132</v>
      </c>
      <c r="PT53" s="2" t="s">
        <v>132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151</v>
      </c>
      <c r="QD53" s="2" t="s">
        <v>129</v>
      </c>
      <c r="QE53" s="2" t="s">
        <v>132</v>
      </c>
      <c r="QF53" s="2" t="s">
        <v>132</v>
      </c>
      <c r="QG53" s="2" t="s">
        <v>143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151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132</v>
      </c>
      <c r="RG53" s="4"/>
      <c r="RH53" s="8"/>
      <c r="RI53" s="4"/>
      <c r="RJ53" s="8"/>
      <c r="RK53" s="7"/>
      <c r="RL53" s="7"/>
      <c r="RM53" s="2" t="s">
        <v>140</v>
      </c>
      <c r="RN53" s="2" t="s">
        <v>181</v>
      </c>
      <c r="RO53" s="2" t="s">
        <v>806</v>
      </c>
      <c r="RP53" s="2" t="s">
        <v>132</v>
      </c>
      <c r="RQ53" s="2" t="s">
        <v>143</v>
      </c>
      <c r="RR53" s="2" t="s">
        <v>132</v>
      </c>
    </row>
    <row r="54">
      <c r="A54" s="2" t="s">
        <v>889</v>
      </c>
      <c r="B54" s="2" t="s">
        <v>121</v>
      </c>
      <c r="C54" s="2" t="s">
        <v>122</v>
      </c>
      <c r="D54" s="2" t="s">
        <v>859</v>
      </c>
      <c r="E54" s="2" t="s">
        <v>860</v>
      </c>
      <c r="F54" s="2" t="s">
        <v>890</v>
      </c>
      <c r="G54" s="2" t="s">
        <v>890</v>
      </c>
      <c r="H54" s="2" t="s">
        <v>890</v>
      </c>
      <c r="I54" s="2" t="s">
        <v>891</v>
      </c>
      <c r="J54" s="2" t="s">
        <v>291</v>
      </c>
      <c r="K54" s="2" t="s">
        <v>316</v>
      </c>
      <c r="L54" s="3">
        <v>45</v>
      </c>
      <c r="M54" s="3">
        <v>47.25</v>
      </c>
      <c r="N54" s="3">
        <v>94.99</v>
      </c>
      <c r="O54" s="2" t="s">
        <v>129</v>
      </c>
      <c r="P54" s="2" t="s">
        <v>130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133</v>
      </c>
      <c r="V54" s="2" t="s">
        <v>134</v>
      </c>
      <c r="W54" s="2" t="s">
        <v>421</v>
      </c>
      <c r="X54" s="2" t="s">
        <v>660</v>
      </c>
      <c r="Y54" s="2" t="s">
        <v>892</v>
      </c>
      <c r="Z54" s="4">
        <v>100</v>
      </c>
      <c r="AA54" s="4">
        <f>=ROUNDDOWN({0},0)</f>
      </c>
      <c r="AB54" s="5"/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132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129</v>
      </c>
      <c r="BW54" s="2" t="s">
        <v>132</v>
      </c>
      <c r="BX54" s="2" t="s">
        <v>132</v>
      </c>
      <c r="BY54" s="2" t="s">
        <v>143</v>
      </c>
      <c r="BZ54" s="2" t="s">
        <v>132</v>
      </c>
      <c r="CA54" s="4"/>
      <c r="CB54" s="8"/>
      <c r="CC54" s="4"/>
      <c r="CD54" s="8"/>
      <c r="CE54" s="7"/>
      <c r="CF54" s="7"/>
      <c r="CG54" s="2" t="s">
        <v>151</v>
      </c>
      <c r="CH54" s="2" t="s">
        <v>129</v>
      </c>
      <c r="CI54" s="2" t="s">
        <v>132</v>
      </c>
      <c r="CJ54" s="2" t="s">
        <v>132</v>
      </c>
      <c r="CK54" s="2" t="s">
        <v>143</v>
      </c>
      <c r="CL54" s="2" t="s">
        <v>132</v>
      </c>
      <c r="CM54" s="4"/>
      <c r="CN54" s="8"/>
      <c r="CO54" s="4"/>
      <c r="CP54" s="8"/>
      <c r="CQ54" s="7"/>
      <c r="CR54" s="7"/>
      <c r="CS54" s="2" t="s">
        <v>140</v>
      </c>
      <c r="CT54" s="2" t="s">
        <v>129</v>
      </c>
      <c r="CU54" s="2" t="s">
        <v>429</v>
      </c>
      <c r="CV54" s="2" t="s">
        <v>132</v>
      </c>
      <c r="CW54" s="2" t="s">
        <v>143</v>
      </c>
      <c r="CX54" s="2" t="s">
        <v>132</v>
      </c>
      <c r="CY54" s="4"/>
      <c r="CZ54" s="8"/>
      <c r="DA54" s="4"/>
      <c r="DB54" s="8"/>
      <c r="DC54" s="7"/>
      <c r="DD54" s="7"/>
      <c r="DE54" s="2" t="s">
        <v>151</v>
      </c>
      <c r="DF54" s="2" t="s">
        <v>129</v>
      </c>
      <c r="DG54" s="2" t="s">
        <v>132</v>
      </c>
      <c r="DH54" s="2" t="s">
        <v>132</v>
      </c>
      <c r="DI54" s="2" t="s">
        <v>143</v>
      </c>
      <c r="DJ54" s="2" t="s">
        <v>132</v>
      </c>
      <c r="DK54" s="4"/>
      <c r="DL54" s="8"/>
      <c r="DM54" s="4"/>
      <c r="DN54" s="8"/>
      <c r="DO54" s="7"/>
      <c r="DP54" s="7"/>
      <c r="DQ54" s="2" t="s">
        <v>151</v>
      </c>
      <c r="DR54" s="2" t="s">
        <v>129</v>
      </c>
      <c r="DS54" s="2" t="s">
        <v>132</v>
      </c>
      <c r="DT54" s="2" t="s">
        <v>132</v>
      </c>
      <c r="DU54" s="2" t="s">
        <v>143</v>
      </c>
      <c r="DV54" s="2" t="s">
        <v>132</v>
      </c>
      <c r="DW54" s="4"/>
      <c r="DX54" s="8"/>
      <c r="DY54" s="4"/>
      <c r="DZ54" s="8"/>
      <c r="EA54" s="7"/>
      <c r="EB54" s="7"/>
      <c r="EC54" s="2" t="s">
        <v>150</v>
      </c>
      <c r="ED54" s="2" t="s">
        <v>129</v>
      </c>
      <c r="EE54" s="2" t="s">
        <v>132</v>
      </c>
      <c r="EF54" s="2" t="s">
        <v>132</v>
      </c>
      <c r="EG54" s="2" t="s">
        <v>143</v>
      </c>
      <c r="EH54" s="2" t="s">
        <v>132</v>
      </c>
      <c r="EI54" s="4"/>
      <c r="EJ54" s="8"/>
      <c r="EK54" s="4"/>
      <c r="EL54" s="8"/>
      <c r="EM54" s="7"/>
      <c r="EN54" s="7"/>
      <c r="EO54" s="2" t="s">
        <v>151</v>
      </c>
      <c r="EP54" s="2" t="s">
        <v>129</v>
      </c>
      <c r="EQ54" s="2" t="s">
        <v>132</v>
      </c>
      <c r="ER54" s="2" t="s">
        <v>132</v>
      </c>
      <c r="ES54" s="2" t="s">
        <v>143</v>
      </c>
      <c r="ET54" s="2" t="s">
        <v>132</v>
      </c>
      <c r="EU54" s="4"/>
      <c r="EV54" s="8"/>
      <c r="EW54" s="4"/>
      <c r="EX54" s="8"/>
      <c r="EY54" s="7"/>
      <c r="EZ54" s="7"/>
      <c r="FA54" s="2" t="s">
        <v>151</v>
      </c>
      <c r="FB54" s="2" t="s">
        <v>129</v>
      </c>
      <c r="FC54" s="2" t="s">
        <v>132</v>
      </c>
      <c r="FD54" s="2" t="s">
        <v>132</v>
      </c>
      <c r="FE54" s="2" t="s">
        <v>143</v>
      </c>
      <c r="FF54" s="2" t="s">
        <v>132</v>
      </c>
      <c r="FG54" s="4"/>
      <c r="FH54" s="8"/>
      <c r="FI54" s="4"/>
      <c r="FJ54" s="8"/>
      <c r="FK54" s="7"/>
      <c r="FL54" s="7"/>
      <c r="FM54" s="2" t="s">
        <v>151</v>
      </c>
      <c r="FN54" s="2" t="s">
        <v>129</v>
      </c>
      <c r="FO54" s="2" t="s">
        <v>132</v>
      </c>
      <c r="FP54" s="2" t="s">
        <v>132</v>
      </c>
      <c r="FQ54" s="2" t="s">
        <v>143</v>
      </c>
      <c r="FR54" s="2" t="s">
        <v>132</v>
      </c>
      <c r="FS54" s="4"/>
      <c r="FT54" s="8"/>
      <c r="FU54" s="4"/>
      <c r="FV54" s="8"/>
      <c r="FW54" s="7"/>
      <c r="FX54" s="7"/>
      <c r="FY54" s="2" t="s">
        <v>151</v>
      </c>
      <c r="FZ54" s="2" t="s">
        <v>129</v>
      </c>
      <c r="GA54" s="2" t="s">
        <v>132</v>
      </c>
      <c r="GB54" s="2" t="s">
        <v>132</v>
      </c>
      <c r="GC54" s="2" t="s">
        <v>143</v>
      </c>
      <c r="GD54" s="2" t="s">
        <v>132</v>
      </c>
      <c r="GE54" s="4"/>
      <c r="GF54" s="8"/>
      <c r="GG54" s="4"/>
      <c r="GH54" s="8"/>
      <c r="GI54" s="7"/>
      <c r="GJ54" s="7"/>
      <c r="GK54" s="2" t="s">
        <v>151</v>
      </c>
      <c r="GL54" s="2" t="s">
        <v>129</v>
      </c>
      <c r="GM54" s="2" t="s">
        <v>132</v>
      </c>
      <c r="GN54" s="2" t="s">
        <v>132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151</v>
      </c>
      <c r="GX54" s="2" t="s">
        <v>129</v>
      </c>
      <c r="GY54" s="2" t="s">
        <v>132</v>
      </c>
      <c r="GZ54" s="2" t="s">
        <v>132</v>
      </c>
      <c r="HA54" s="2" t="s">
        <v>143</v>
      </c>
      <c r="HB54" s="2" t="s">
        <v>132</v>
      </c>
      <c r="HC54" s="4"/>
      <c r="HD54" s="8"/>
      <c r="HE54" s="4"/>
      <c r="HF54" s="8"/>
      <c r="HG54" s="7"/>
      <c r="HH54" s="7"/>
      <c r="HI54" s="2" t="s">
        <v>151</v>
      </c>
      <c r="HJ54" s="2" t="s">
        <v>129</v>
      </c>
      <c r="HK54" s="2" t="s">
        <v>132</v>
      </c>
      <c r="HL54" s="2" t="s">
        <v>132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151</v>
      </c>
      <c r="HV54" s="2" t="s">
        <v>129</v>
      </c>
      <c r="HW54" s="2" t="s">
        <v>132</v>
      </c>
      <c r="HX54" s="2" t="s">
        <v>132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140</v>
      </c>
      <c r="IH54" s="2" t="s">
        <v>129</v>
      </c>
      <c r="II54" s="2" t="s">
        <v>429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140</v>
      </c>
      <c r="IT54" s="2" t="s">
        <v>129</v>
      </c>
      <c r="IU54" s="2" t="s">
        <v>429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151</v>
      </c>
      <c r="JF54" s="2" t="s">
        <v>129</v>
      </c>
      <c r="JG54" s="2" t="s">
        <v>132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151</v>
      </c>
      <c r="JR54" s="2" t="s">
        <v>129</v>
      </c>
      <c r="JS54" s="2" t="s">
        <v>132</v>
      </c>
      <c r="JT54" s="2" t="s">
        <v>132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132</v>
      </c>
      <c r="KD54" s="2" t="s">
        <v>132</v>
      </c>
      <c r="KE54" s="2" t="s">
        <v>132</v>
      </c>
      <c r="KF54" s="2" t="s">
        <v>132</v>
      </c>
      <c r="KG54" s="2" t="s">
        <v>132</v>
      </c>
      <c r="KH54" s="2" t="s">
        <v>132</v>
      </c>
      <c r="KI54" s="4"/>
      <c r="KJ54" s="8"/>
      <c r="KK54" s="4"/>
      <c r="KL54" s="8"/>
      <c r="KM54" s="7"/>
      <c r="KN54" s="7"/>
      <c r="KO54" s="2" t="s">
        <v>151</v>
      </c>
      <c r="KP54" s="2" t="s">
        <v>129</v>
      </c>
      <c r="KQ54" s="2" t="s">
        <v>132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151</v>
      </c>
      <c r="LB54" s="2" t="s">
        <v>129</v>
      </c>
      <c r="LC54" s="2" t="s">
        <v>132</v>
      </c>
      <c r="LD54" s="2" t="s">
        <v>132</v>
      </c>
      <c r="LE54" s="2" t="s">
        <v>143</v>
      </c>
      <c r="LF54" s="2" t="s">
        <v>132</v>
      </c>
      <c r="LG54" s="4"/>
      <c r="LH54" s="8"/>
      <c r="LI54" s="4"/>
      <c r="LJ54" s="8"/>
      <c r="LK54" s="7"/>
      <c r="LL54" s="7"/>
      <c r="LM54" s="2" t="s">
        <v>157</v>
      </c>
      <c r="LN54" s="2" t="s">
        <v>129</v>
      </c>
      <c r="LO54" s="2" t="s">
        <v>132</v>
      </c>
      <c r="LP54" s="2" t="s">
        <v>132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151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151</v>
      </c>
      <c r="ML54" s="2" t="s">
        <v>129</v>
      </c>
      <c r="MM54" s="2" t="s">
        <v>132</v>
      </c>
      <c r="MN54" s="2" t="s">
        <v>132</v>
      </c>
      <c r="MO54" s="2" t="s">
        <v>143</v>
      </c>
      <c r="MP54" s="2" t="s">
        <v>132</v>
      </c>
      <c r="MQ54" s="4"/>
      <c r="MR54" s="8"/>
      <c r="MS54" s="4"/>
      <c r="MT54" s="8"/>
      <c r="MU54" s="7"/>
      <c r="MV54" s="7"/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2" t="s">
        <v>132</v>
      </c>
      <c r="NC54" s="4"/>
      <c r="ND54" s="8"/>
      <c r="NE54" s="4"/>
      <c r="NF54" s="8"/>
      <c r="NG54" s="7"/>
      <c r="NH54" s="7"/>
      <c r="NI54" s="2" t="s">
        <v>157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151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157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151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151</v>
      </c>
      <c r="PF54" s="2" t="s">
        <v>129</v>
      </c>
      <c r="PG54" s="2" t="s">
        <v>132</v>
      </c>
      <c r="PH54" s="2" t="s">
        <v>132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151</v>
      </c>
      <c r="PR54" s="2" t="s">
        <v>129</v>
      </c>
      <c r="PS54" s="2" t="s">
        <v>132</v>
      </c>
      <c r="PT54" s="2" t="s">
        <v>132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151</v>
      </c>
      <c r="QD54" s="2" t="s">
        <v>129</v>
      </c>
      <c r="QE54" s="2" t="s">
        <v>132</v>
      </c>
      <c r="QF54" s="2" t="s">
        <v>132</v>
      </c>
      <c r="QG54" s="2" t="s">
        <v>143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151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132</v>
      </c>
      <c r="RG54" s="4"/>
      <c r="RH54" s="8"/>
      <c r="RI54" s="4"/>
      <c r="RJ54" s="8"/>
      <c r="RK54" s="7"/>
      <c r="RL54" s="7"/>
      <c r="RM54" s="2" t="s">
        <v>151</v>
      </c>
      <c r="RN54" s="2" t="s">
        <v>129</v>
      </c>
      <c r="RO54" s="2" t="s">
        <v>132</v>
      </c>
      <c r="RP54" s="2" t="s">
        <v>132</v>
      </c>
      <c r="RQ54" s="2" t="s">
        <v>143</v>
      </c>
      <c r="RR54" s="2" t="s">
        <v>132</v>
      </c>
    </row>
    <row r="55">
      <c r="A55" s="2" t="s">
        <v>893</v>
      </c>
      <c r="B55" s="2" t="s">
        <v>121</v>
      </c>
      <c r="C55" s="2" t="s">
        <v>894</v>
      </c>
      <c r="D55" s="2" t="s">
        <v>508</v>
      </c>
      <c r="E55" s="2" t="s">
        <v>509</v>
      </c>
      <c r="F55" s="2" t="s">
        <v>895</v>
      </c>
      <c r="G55" s="2" t="s">
        <v>895</v>
      </c>
      <c r="H55" s="2" t="s">
        <v>895</v>
      </c>
      <c r="I55" s="2" t="s">
        <v>896</v>
      </c>
      <c r="J55" s="2" t="s">
        <v>291</v>
      </c>
      <c r="K55" s="2" t="s">
        <v>897</v>
      </c>
      <c r="L55" s="3">
        <v>67.24</v>
      </c>
      <c r="M55" s="3">
        <v>70.6</v>
      </c>
      <c r="N55" s="3">
        <v>159.99</v>
      </c>
      <c r="O55" s="2" t="s">
        <v>129</v>
      </c>
      <c r="P55" s="2" t="s">
        <v>160</v>
      </c>
      <c r="Q55" s="2" t="s">
        <v>131</v>
      </c>
      <c r="R55" s="2" t="s">
        <v>132</v>
      </c>
      <c r="S55" s="2" t="s">
        <v>898</v>
      </c>
      <c r="T55" s="2" t="s">
        <v>132</v>
      </c>
      <c r="U55" s="2" t="s">
        <v>132</v>
      </c>
      <c r="V55" s="2" t="s">
        <v>899</v>
      </c>
      <c r="W55" s="2" t="s">
        <v>440</v>
      </c>
      <c r="X55" s="2" t="s">
        <v>470</v>
      </c>
      <c r="Y55" s="2" t="s">
        <v>900</v>
      </c>
      <c r="Z55" s="4">
        <v>117</v>
      </c>
      <c r="AA55" s="4">
        <f>=ROUNDDOWN(7.8,0)</f>
      </c>
      <c r="AB55" s="5">
        <v>15</v>
      </c>
      <c r="AC55" s="2" t="s">
        <v>394</v>
      </c>
      <c r="AD55" s="4">
        <v>200</v>
      </c>
      <c r="AE55" s="4">
        <v>650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94</v>
      </c>
      <c r="AQ55" s="8">
        <v>7297.9</v>
      </c>
      <c r="AR55" s="4"/>
      <c r="AS55" s="8"/>
      <c r="AT55" s="7"/>
      <c r="AU55" s="7"/>
      <c r="AV55" s="4">
        <v>94</v>
      </c>
      <c r="AW55" s="8">
        <v>7297.9</v>
      </c>
      <c r="AX55" s="4"/>
      <c r="AY55" s="8"/>
      <c r="AZ55" s="7"/>
      <c r="BA55" s="7"/>
      <c r="BB55" s="7">
        <v>1</v>
      </c>
      <c r="BC55" s="4">
        <v>94</v>
      </c>
      <c r="BD55" s="8">
        <v>7297.9</v>
      </c>
      <c r="BE55" s="4"/>
      <c r="BF55" s="8"/>
      <c r="BG55" s="7"/>
      <c r="BH55" s="7"/>
      <c r="BI55" s="7">
        <v>1</v>
      </c>
      <c r="BJ55" s="4">
        <v>94</v>
      </c>
      <c r="BK55" s="8">
        <v>7297.9</v>
      </c>
      <c r="BL55" s="2" t="s">
        <v>901</v>
      </c>
      <c r="BM55" s="7">
        <v>1</v>
      </c>
      <c r="BN55" s="7">
        <v>1</v>
      </c>
      <c r="BO55" s="4">
        <v>32</v>
      </c>
      <c r="BP55" s="8">
        <v>2206.33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902</v>
      </c>
      <c r="BX55" s="2" t="s">
        <v>903</v>
      </c>
      <c r="BY55" s="2" t="s">
        <v>143</v>
      </c>
      <c r="BZ55" s="2" t="s">
        <v>132</v>
      </c>
      <c r="CA55" s="4">
        <v>47</v>
      </c>
      <c r="CB55" s="8">
        <v>3877.42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132</v>
      </c>
      <c r="CJ55" s="2" t="s">
        <v>614</v>
      </c>
      <c r="CK55" s="2" t="s">
        <v>143</v>
      </c>
      <c r="CL55" s="2" t="s">
        <v>132</v>
      </c>
      <c r="CM55" s="4">
        <v>2</v>
      </c>
      <c r="CN55" s="8">
        <v>209.42</v>
      </c>
      <c r="CO55" s="4"/>
      <c r="CP55" s="8"/>
      <c r="CQ55" s="7"/>
      <c r="CR55" s="7"/>
      <c r="CS55" s="2" t="s">
        <v>140</v>
      </c>
      <c r="CT55" s="2" t="s">
        <v>129</v>
      </c>
      <c r="CU55" s="2" t="s">
        <v>615</v>
      </c>
      <c r="CV55" s="2" t="s">
        <v>902</v>
      </c>
      <c r="CW55" s="2" t="s">
        <v>143</v>
      </c>
      <c r="CX55" s="2" t="s">
        <v>132</v>
      </c>
      <c r="CY55" s="4">
        <v>2</v>
      </c>
      <c r="CZ55" s="8">
        <v>165.2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615</v>
      </c>
      <c r="DH55" s="2" t="s">
        <v>904</v>
      </c>
      <c r="DI55" s="2" t="s">
        <v>143</v>
      </c>
      <c r="DJ55" s="2" t="s">
        <v>132</v>
      </c>
      <c r="DK55" s="4">
        <v>2</v>
      </c>
      <c r="DL55" s="8">
        <v>177.48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173</v>
      </c>
      <c r="DT55" s="2" t="s">
        <v>619</v>
      </c>
      <c r="DU55" s="2" t="s">
        <v>143</v>
      </c>
      <c r="DV55" s="2" t="s">
        <v>132</v>
      </c>
      <c r="DW55" s="4">
        <v>4</v>
      </c>
      <c r="DX55" s="8">
        <v>280.8</v>
      </c>
      <c r="DY55" s="4"/>
      <c r="DZ55" s="8"/>
      <c r="EA55" s="7"/>
      <c r="EB55" s="7"/>
      <c r="EC55" s="2" t="s">
        <v>140</v>
      </c>
      <c r="ED55" s="2" t="s">
        <v>129</v>
      </c>
      <c r="EE55" s="2" t="s">
        <v>523</v>
      </c>
      <c r="EF55" s="2" t="s">
        <v>905</v>
      </c>
      <c r="EG55" s="2" t="s">
        <v>143</v>
      </c>
      <c r="EH55" s="2" t="s">
        <v>132</v>
      </c>
      <c r="EI55" s="4"/>
      <c r="EJ55" s="8"/>
      <c r="EK55" s="4"/>
      <c r="EL55" s="8"/>
      <c r="EM55" s="7"/>
      <c r="EN55" s="7"/>
      <c r="EO55" s="2" t="s">
        <v>150</v>
      </c>
      <c r="EP55" s="2" t="s">
        <v>129</v>
      </c>
      <c r="EQ55" s="2" t="s">
        <v>132</v>
      </c>
      <c r="ER55" s="2" t="s">
        <v>132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151</v>
      </c>
      <c r="FB55" s="2" t="s">
        <v>129</v>
      </c>
      <c r="FC55" s="2" t="s">
        <v>132</v>
      </c>
      <c r="FD55" s="2" t="s">
        <v>132</v>
      </c>
      <c r="FE55" s="2" t="s">
        <v>143</v>
      </c>
      <c r="FF55" s="2" t="s">
        <v>132</v>
      </c>
      <c r="FG55" s="4"/>
      <c r="FH55" s="8"/>
      <c r="FI55" s="4"/>
      <c r="FJ55" s="8"/>
      <c r="FK55" s="7"/>
      <c r="FL55" s="7"/>
      <c r="FM55" s="2" t="s">
        <v>140</v>
      </c>
      <c r="FN55" s="2" t="s">
        <v>129</v>
      </c>
      <c r="FO55" s="2" t="s">
        <v>906</v>
      </c>
      <c r="FP55" s="2" t="s">
        <v>907</v>
      </c>
      <c r="FQ55" s="2" t="s">
        <v>143</v>
      </c>
      <c r="FR55" s="2" t="s">
        <v>132</v>
      </c>
      <c r="FS55" s="4">
        <v>2</v>
      </c>
      <c r="FT55" s="8">
        <v>152.5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224</v>
      </c>
      <c r="GB55" s="2" t="s">
        <v>908</v>
      </c>
      <c r="GC55" s="2" t="s">
        <v>143</v>
      </c>
      <c r="GD55" s="2" t="s">
        <v>132</v>
      </c>
      <c r="GE55" s="4"/>
      <c r="GF55" s="8"/>
      <c r="GG55" s="4"/>
      <c r="GH55" s="8"/>
      <c r="GI55" s="7"/>
      <c r="GJ55" s="7"/>
      <c r="GK55" s="2" t="s">
        <v>140</v>
      </c>
      <c r="GL55" s="2" t="s">
        <v>129</v>
      </c>
      <c r="GM55" s="2" t="s">
        <v>226</v>
      </c>
      <c r="GN55" s="2" t="s">
        <v>335</v>
      </c>
      <c r="GO55" s="2" t="s">
        <v>143</v>
      </c>
      <c r="GP55" s="2" t="s">
        <v>132</v>
      </c>
      <c r="GQ55" s="4">
        <v>1</v>
      </c>
      <c r="GR55" s="8">
        <v>76.25</v>
      </c>
      <c r="GS55" s="4"/>
      <c r="GT55" s="8"/>
      <c r="GU55" s="7"/>
      <c r="GV55" s="7"/>
      <c r="GW55" s="2" t="s">
        <v>140</v>
      </c>
      <c r="GX55" s="2" t="s">
        <v>129</v>
      </c>
      <c r="GY55" s="2" t="s">
        <v>909</v>
      </c>
      <c r="GZ55" s="2" t="s">
        <v>910</v>
      </c>
      <c r="HA55" s="2" t="s">
        <v>143</v>
      </c>
      <c r="HB55" s="2" t="s">
        <v>132</v>
      </c>
      <c r="HC55" s="4">
        <v>2</v>
      </c>
      <c r="HD55" s="8">
        <v>152.5</v>
      </c>
      <c r="HE55" s="4"/>
      <c r="HF55" s="8"/>
      <c r="HG55" s="7"/>
      <c r="HH55" s="7"/>
      <c r="HI55" s="2" t="s">
        <v>140</v>
      </c>
      <c r="HJ55" s="2" t="s">
        <v>129</v>
      </c>
      <c r="HK55" s="2" t="s">
        <v>911</v>
      </c>
      <c r="HL55" s="2" t="s">
        <v>912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140</v>
      </c>
      <c r="HV55" s="2" t="s">
        <v>129</v>
      </c>
      <c r="HW55" s="2" t="s">
        <v>913</v>
      </c>
      <c r="HX55" s="2" t="s">
        <v>914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140</v>
      </c>
      <c r="IH55" s="2" t="s">
        <v>129</v>
      </c>
      <c r="II55" s="2" t="s">
        <v>194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140</v>
      </c>
      <c r="IT55" s="2" t="s">
        <v>129</v>
      </c>
      <c r="IU55" s="2" t="s">
        <v>615</v>
      </c>
      <c r="IV55" s="2" t="s">
        <v>915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140</v>
      </c>
      <c r="JF55" s="2" t="s">
        <v>129</v>
      </c>
      <c r="JG55" s="2" t="s">
        <v>364</v>
      </c>
      <c r="JH55" s="2" t="s">
        <v>916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140</v>
      </c>
      <c r="KD55" s="2" t="s">
        <v>195</v>
      </c>
      <c r="KE55" s="2" t="s">
        <v>917</v>
      </c>
      <c r="KF55" s="2" t="s">
        <v>918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151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157</v>
      </c>
      <c r="LN55" s="2" t="s">
        <v>129</v>
      </c>
      <c r="LO55" s="2" t="s">
        <v>132</v>
      </c>
      <c r="LP55" s="2" t="s">
        <v>132</v>
      </c>
      <c r="LQ55" s="2" t="s">
        <v>143</v>
      </c>
      <c r="LR55" s="2" t="s">
        <v>132</v>
      </c>
      <c r="LS55" s="4"/>
      <c r="LT55" s="8"/>
      <c r="LU55" s="4"/>
      <c r="LV55" s="8"/>
      <c r="LW55" s="7"/>
      <c r="LX55" s="7"/>
      <c r="LY55" s="2" t="s">
        <v>151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151</v>
      </c>
      <c r="ML55" s="2" t="s">
        <v>129</v>
      </c>
      <c r="MM55" s="2" t="s">
        <v>132</v>
      </c>
      <c r="MN55" s="2" t="s">
        <v>132</v>
      </c>
      <c r="MO55" s="2" t="s">
        <v>143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151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151</v>
      </c>
      <c r="NV55" s="2" t="s">
        <v>181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140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151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140</v>
      </c>
      <c r="PR55" s="2" t="s">
        <v>181</v>
      </c>
      <c r="PS55" s="2" t="s">
        <v>278</v>
      </c>
      <c r="PT55" s="2" t="s">
        <v>132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140</v>
      </c>
      <c r="QP55" s="2" t="s">
        <v>181</v>
      </c>
      <c r="QQ55" s="2" t="s">
        <v>535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157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132</v>
      </c>
      <c r="RG55" s="4"/>
      <c r="RH55" s="8"/>
      <c r="RI55" s="4"/>
      <c r="RJ55" s="8"/>
      <c r="RK55" s="7"/>
      <c r="RL55" s="7"/>
      <c r="RM55" s="2" t="s">
        <v>140</v>
      </c>
      <c r="RN55" s="2" t="s">
        <v>181</v>
      </c>
      <c r="RO55" s="2" t="s">
        <v>343</v>
      </c>
      <c r="RP55" s="2" t="s">
        <v>919</v>
      </c>
      <c r="RQ55" s="2" t="s">
        <v>143</v>
      </c>
      <c r="RR55" s="2" t="s">
        <v>132</v>
      </c>
    </row>
    <row r="56">
      <c r="A56" s="2" t="s">
        <v>920</v>
      </c>
      <c r="B56" s="2" t="s">
        <v>121</v>
      </c>
      <c r="C56" s="2" t="s">
        <v>894</v>
      </c>
      <c r="D56" s="2" t="s">
        <v>508</v>
      </c>
      <c r="E56" s="2" t="s">
        <v>509</v>
      </c>
      <c r="F56" s="2" t="s">
        <v>921</v>
      </c>
      <c r="G56" s="2" t="s">
        <v>921</v>
      </c>
      <c r="H56" s="2" t="s">
        <v>921</v>
      </c>
      <c r="I56" s="2" t="s">
        <v>922</v>
      </c>
      <c r="J56" s="2" t="s">
        <v>291</v>
      </c>
      <c r="K56" s="2" t="s">
        <v>588</v>
      </c>
      <c r="L56" s="3">
        <v>43.2</v>
      </c>
      <c r="M56" s="3">
        <v>45.36</v>
      </c>
      <c r="N56" s="3">
        <v>99.99</v>
      </c>
      <c r="O56" s="2" t="s">
        <v>129</v>
      </c>
      <c r="P56" s="2" t="s">
        <v>258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133</v>
      </c>
      <c r="V56" s="2" t="s">
        <v>134</v>
      </c>
      <c r="W56" s="2" t="s">
        <v>135</v>
      </c>
      <c r="X56" s="2" t="s">
        <v>132</v>
      </c>
      <c r="Y56" s="2" t="s">
        <v>923</v>
      </c>
      <c r="Z56" s="4">
        <v>42</v>
      </c>
      <c r="AA56" s="4">
        <f>=ROUNDDOWN(6,0)</f>
      </c>
      <c r="AB56" s="5">
        <v>7</v>
      </c>
      <c r="AC56" s="2" t="s">
        <v>924</v>
      </c>
      <c r="AD56" s="4">
        <v>150</v>
      </c>
      <c r="AE56" s="4">
        <v>150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52</v>
      </c>
      <c r="AQ56" s="8">
        <v>2609.89</v>
      </c>
      <c r="AR56" s="4"/>
      <c r="AS56" s="8"/>
      <c r="AT56" s="7"/>
      <c r="AU56" s="7"/>
      <c r="AV56" s="4">
        <v>52</v>
      </c>
      <c r="AW56" s="8">
        <v>2609.89</v>
      </c>
      <c r="AX56" s="4"/>
      <c r="AY56" s="8"/>
      <c r="AZ56" s="7"/>
      <c r="BA56" s="7"/>
      <c r="BB56" s="7">
        <v>1</v>
      </c>
      <c r="BC56" s="4">
        <v>52</v>
      </c>
      <c r="BD56" s="8">
        <v>2609.89</v>
      </c>
      <c r="BE56" s="4"/>
      <c r="BF56" s="8"/>
      <c r="BG56" s="7"/>
      <c r="BH56" s="7"/>
      <c r="BI56" s="7">
        <v>1</v>
      </c>
      <c r="BJ56" s="4">
        <v>52</v>
      </c>
      <c r="BK56" s="8">
        <v>2609.89</v>
      </c>
      <c r="BL56" s="2" t="s">
        <v>925</v>
      </c>
      <c r="BM56" s="7">
        <v>1</v>
      </c>
      <c r="BN56" s="7">
        <v>1</v>
      </c>
      <c r="BO56" s="4">
        <v>11</v>
      </c>
      <c r="BP56" s="8">
        <v>417.36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926</v>
      </c>
      <c r="BX56" s="2" t="s">
        <v>927</v>
      </c>
      <c r="BY56" s="2" t="s">
        <v>143</v>
      </c>
      <c r="BZ56" s="2" t="s">
        <v>132</v>
      </c>
      <c r="CA56" s="4"/>
      <c r="CB56" s="8"/>
      <c r="CC56" s="4"/>
      <c r="CD56" s="8"/>
      <c r="CE56" s="7"/>
      <c r="CF56" s="7"/>
      <c r="CG56" s="2" t="s">
        <v>140</v>
      </c>
      <c r="CH56" s="2" t="s">
        <v>129</v>
      </c>
      <c r="CI56" s="2" t="s">
        <v>132</v>
      </c>
      <c r="CJ56" s="2" t="s">
        <v>132</v>
      </c>
      <c r="CK56" s="2" t="s">
        <v>143</v>
      </c>
      <c r="CL56" s="2" t="s">
        <v>132</v>
      </c>
      <c r="CM56" s="4">
        <v>20</v>
      </c>
      <c r="CN56" s="8">
        <v>1044.9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923</v>
      </c>
      <c r="CV56" s="2" t="s">
        <v>435</v>
      </c>
      <c r="CW56" s="2" t="s">
        <v>143</v>
      </c>
      <c r="CX56" s="2" t="s">
        <v>132</v>
      </c>
      <c r="CY56" s="4">
        <v>5</v>
      </c>
      <c r="CZ56" s="8">
        <v>277.2</v>
      </c>
      <c r="DA56" s="4"/>
      <c r="DB56" s="8"/>
      <c r="DC56" s="7"/>
      <c r="DD56" s="7"/>
      <c r="DE56" s="2" t="s">
        <v>140</v>
      </c>
      <c r="DF56" s="2" t="s">
        <v>129</v>
      </c>
      <c r="DG56" s="2" t="s">
        <v>814</v>
      </c>
      <c r="DH56" s="2" t="s">
        <v>719</v>
      </c>
      <c r="DI56" s="2" t="s">
        <v>143</v>
      </c>
      <c r="DJ56" s="2" t="s">
        <v>132</v>
      </c>
      <c r="DK56" s="4">
        <v>9</v>
      </c>
      <c r="DL56" s="8">
        <v>508.05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266</v>
      </c>
      <c r="DT56" s="2" t="s">
        <v>801</v>
      </c>
      <c r="DU56" s="2" t="s">
        <v>143</v>
      </c>
      <c r="DV56" s="2" t="s">
        <v>132</v>
      </c>
      <c r="DW56" s="4">
        <v>2</v>
      </c>
      <c r="DX56" s="8">
        <v>112.9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928</v>
      </c>
      <c r="EF56" s="2" t="s">
        <v>871</v>
      </c>
      <c r="EG56" s="2" t="s">
        <v>143</v>
      </c>
      <c r="EH56" s="2" t="s">
        <v>132</v>
      </c>
      <c r="EI56" s="4"/>
      <c r="EJ56" s="8"/>
      <c r="EK56" s="4"/>
      <c r="EL56" s="8"/>
      <c r="EM56" s="7"/>
      <c r="EN56" s="7"/>
      <c r="EO56" s="2" t="s">
        <v>270</v>
      </c>
      <c r="EP56" s="2" t="s">
        <v>129</v>
      </c>
      <c r="EQ56" s="2" t="s">
        <v>132</v>
      </c>
      <c r="ER56" s="2" t="s">
        <v>132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151</v>
      </c>
      <c r="FB56" s="2" t="s">
        <v>129</v>
      </c>
      <c r="FC56" s="2" t="s">
        <v>132</v>
      </c>
      <c r="FD56" s="2" t="s">
        <v>132</v>
      </c>
      <c r="FE56" s="2" t="s">
        <v>143</v>
      </c>
      <c r="FF56" s="2" t="s">
        <v>132</v>
      </c>
      <c r="FG56" s="4">
        <v>1</v>
      </c>
      <c r="FH56" s="8">
        <v>52.92</v>
      </c>
      <c r="FI56" s="4"/>
      <c r="FJ56" s="8"/>
      <c r="FK56" s="7"/>
      <c r="FL56" s="7"/>
      <c r="FM56" s="2" t="s">
        <v>140</v>
      </c>
      <c r="FN56" s="2" t="s">
        <v>129</v>
      </c>
      <c r="FO56" s="2" t="s">
        <v>272</v>
      </c>
      <c r="FP56" s="2" t="s">
        <v>689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140</v>
      </c>
      <c r="FZ56" s="2" t="s">
        <v>129</v>
      </c>
      <c r="GA56" s="2" t="s">
        <v>153</v>
      </c>
      <c r="GB56" s="2" t="s">
        <v>132</v>
      </c>
      <c r="GC56" s="2" t="s">
        <v>143</v>
      </c>
      <c r="GD56" s="2" t="s">
        <v>132</v>
      </c>
      <c r="GE56" s="4">
        <v>2</v>
      </c>
      <c r="GF56" s="8">
        <v>90.72</v>
      </c>
      <c r="GG56" s="4"/>
      <c r="GH56" s="8"/>
      <c r="GI56" s="7"/>
      <c r="GJ56" s="7"/>
      <c r="GK56" s="2" t="s">
        <v>140</v>
      </c>
      <c r="GL56" s="2" t="s">
        <v>129</v>
      </c>
      <c r="GM56" s="2" t="s">
        <v>273</v>
      </c>
      <c r="GN56" s="2" t="s">
        <v>287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273</v>
      </c>
      <c r="GZ56" s="2" t="s">
        <v>132</v>
      </c>
      <c r="HA56" s="2" t="s">
        <v>143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275</v>
      </c>
      <c r="HL56" s="2" t="s">
        <v>132</v>
      </c>
      <c r="HM56" s="2" t="s">
        <v>143</v>
      </c>
      <c r="HN56" s="2" t="s">
        <v>132</v>
      </c>
      <c r="HO56" s="4">
        <v>2</v>
      </c>
      <c r="HP56" s="8">
        <v>105.84</v>
      </c>
      <c r="HQ56" s="4"/>
      <c r="HR56" s="8"/>
      <c r="HS56" s="7"/>
      <c r="HT56" s="7"/>
      <c r="HU56" s="2" t="s">
        <v>140</v>
      </c>
      <c r="HV56" s="2" t="s">
        <v>129</v>
      </c>
      <c r="HW56" s="2" t="s">
        <v>929</v>
      </c>
      <c r="HX56" s="2" t="s">
        <v>287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741</v>
      </c>
      <c r="IJ56" s="2" t="s">
        <v>132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129</v>
      </c>
      <c r="IU56" s="2" t="s">
        <v>814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151</v>
      </c>
      <c r="JF56" s="2" t="s">
        <v>129</v>
      </c>
      <c r="JG56" s="2" t="s">
        <v>132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132</v>
      </c>
      <c r="JR56" s="2" t="s">
        <v>132</v>
      </c>
      <c r="JS56" s="2" t="s">
        <v>132</v>
      </c>
      <c r="JT56" s="2" t="s">
        <v>132</v>
      </c>
      <c r="JU56" s="2" t="s">
        <v>132</v>
      </c>
      <c r="JV56" s="2" t="s">
        <v>132</v>
      </c>
      <c r="JW56" s="4"/>
      <c r="JX56" s="8"/>
      <c r="JY56" s="4"/>
      <c r="JZ56" s="8"/>
      <c r="KA56" s="7"/>
      <c r="KB56" s="7"/>
      <c r="KC56" s="2" t="s">
        <v>152</v>
      </c>
      <c r="KD56" s="2" t="s">
        <v>129</v>
      </c>
      <c r="KE56" s="2" t="s">
        <v>132</v>
      </c>
      <c r="KF56" s="2" t="s">
        <v>132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151</v>
      </c>
      <c r="KP56" s="2" t="s">
        <v>129</v>
      </c>
      <c r="KQ56" s="2" t="s">
        <v>132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151</v>
      </c>
      <c r="LB56" s="2" t="s">
        <v>129</v>
      </c>
      <c r="LC56" s="2" t="s">
        <v>132</v>
      </c>
      <c r="LD56" s="2" t="s">
        <v>132</v>
      </c>
      <c r="LE56" s="2" t="s">
        <v>143</v>
      </c>
      <c r="LF56" s="2" t="s">
        <v>132</v>
      </c>
      <c r="LG56" s="4"/>
      <c r="LH56" s="8"/>
      <c r="LI56" s="4"/>
      <c r="LJ56" s="8"/>
      <c r="LK56" s="7"/>
      <c r="LL56" s="7"/>
      <c r="LM56" s="2" t="s">
        <v>157</v>
      </c>
      <c r="LN56" s="2" t="s">
        <v>129</v>
      </c>
      <c r="LO56" s="2" t="s">
        <v>132</v>
      </c>
      <c r="LP56" s="2" t="s">
        <v>132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151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151</v>
      </c>
      <c r="ML56" s="2" t="s">
        <v>129</v>
      </c>
      <c r="MM56" s="2" t="s">
        <v>132</v>
      </c>
      <c r="MN56" s="2" t="s">
        <v>132</v>
      </c>
      <c r="MO56" s="2" t="s">
        <v>143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151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157</v>
      </c>
      <c r="OH56" s="2" t="s">
        <v>129</v>
      </c>
      <c r="OI56" s="2" t="s">
        <v>132</v>
      </c>
      <c r="OJ56" s="2" t="s">
        <v>132</v>
      </c>
      <c r="OK56" s="2" t="s">
        <v>143</v>
      </c>
      <c r="OL56" s="2" t="s">
        <v>132</v>
      </c>
      <c r="OM56" s="4"/>
      <c r="ON56" s="8"/>
      <c r="OO56" s="4"/>
      <c r="OP56" s="8"/>
      <c r="OQ56" s="7"/>
      <c r="OR56" s="7"/>
      <c r="OS56" s="2" t="s">
        <v>151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151</v>
      </c>
      <c r="PR56" s="2" t="s">
        <v>129</v>
      </c>
      <c r="PS56" s="2" t="s">
        <v>132</v>
      </c>
      <c r="PT56" s="2" t="s">
        <v>132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151</v>
      </c>
      <c r="QD56" s="2" t="s">
        <v>129</v>
      </c>
      <c r="QE56" s="2" t="s">
        <v>132</v>
      </c>
      <c r="QF56" s="2" t="s">
        <v>132</v>
      </c>
      <c r="QG56" s="2" t="s">
        <v>143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157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132</v>
      </c>
      <c r="RG56" s="4"/>
      <c r="RH56" s="8"/>
      <c r="RI56" s="4"/>
      <c r="RJ56" s="8"/>
      <c r="RK56" s="7"/>
      <c r="RL56" s="7"/>
      <c r="RM56" s="2" t="s">
        <v>140</v>
      </c>
      <c r="RN56" s="2" t="s">
        <v>181</v>
      </c>
      <c r="RO56" s="2" t="s">
        <v>435</v>
      </c>
      <c r="RP56" s="2" t="s">
        <v>132</v>
      </c>
      <c r="RQ56" s="2" t="s">
        <v>143</v>
      </c>
      <c r="RR56" s="2" t="s">
        <v>132</v>
      </c>
    </row>
    <row r="57">
      <c r="A57" s="2" t="s">
        <v>930</v>
      </c>
      <c r="B57" s="2" t="s">
        <v>121</v>
      </c>
      <c r="C57" s="2" t="s">
        <v>894</v>
      </c>
      <c r="D57" s="2" t="s">
        <v>508</v>
      </c>
      <c r="E57" s="2" t="s">
        <v>509</v>
      </c>
      <c r="F57" s="2" t="s">
        <v>931</v>
      </c>
      <c r="G57" s="2" t="s">
        <v>931</v>
      </c>
      <c r="H57" s="2" t="s">
        <v>931</v>
      </c>
      <c r="I57" s="2" t="s">
        <v>932</v>
      </c>
      <c r="J57" s="2" t="s">
        <v>291</v>
      </c>
      <c r="K57" s="2" t="s">
        <v>457</v>
      </c>
      <c r="L57" s="3">
        <v>45</v>
      </c>
      <c r="M57" s="3">
        <v>47.25</v>
      </c>
      <c r="N57" s="3">
        <v>104.99</v>
      </c>
      <c r="O57" s="2" t="s">
        <v>129</v>
      </c>
      <c r="P57" s="2" t="s">
        <v>258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133</v>
      </c>
      <c r="V57" s="2" t="s">
        <v>134</v>
      </c>
      <c r="W57" s="2" t="s">
        <v>470</v>
      </c>
      <c r="X57" s="2" t="s">
        <v>660</v>
      </c>
      <c r="Y57" s="2" t="s">
        <v>923</v>
      </c>
      <c r="Z57" s="4">
        <v>38</v>
      </c>
      <c r="AA57" s="4">
        <f>=ROUNDDOWN(9.5,0)</f>
      </c>
      <c r="AB57" s="5">
        <v>4</v>
      </c>
      <c r="AC57" s="2" t="s">
        <v>933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31</v>
      </c>
      <c r="AQ57" s="8">
        <v>1711.62</v>
      </c>
      <c r="AR57" s="4"/>
      <c r="AS57" s="8"/>
      <c r="AT57" s="7"/>
      <c r="AU57" s="7"/>
      <c r="AV57" s="4">
        <v>31</v>
      </c>
      <c r="AW57" s="8">
        <v>1711.62</v>
      </c>
      <c r="AX57" s="4"/>
      <c r="AY57" s="8"/>
      <c r="AZ57" s="7"/>
      <c r="BA57" s="7"/>
      <c r="BB57" s="7">
        <v>1</v>
      </c>
      <c r="BC57" s="4">
        <v>31</v>
      </c>
      <c r="BD57" s="8">
        <v>1711.62</v>
      </c>
      <c r="BE57" s="4"/>
      <c r="BF57" s="8"/>
      <c r="BG57" s="7"/>
      <c r="BH57" s="7"/>
      <c r="BI57" s="7">
        <v>1</v>
      </c>
      <c r="BJ57" s="4">
        <v>31</v>
      </c>
      <c r="BK57" s="8">
        <v>1711.62</v>
      </c>
      <c r="BL57" s="2" t="s">
        <v>934</v>
      </c>
      <c r="BM57" s="7">
        <v>1</v>
      </c>
      <c r="BN57" s="7">
        <v>1</v>
      </c>
      <c r="BO57" s="4">
        <v>6</v>
      </c>
      <c r="BP57" s="8">
        <v>279.32</v>
      </c>
      <c r="BQ57" s="4"/>
      <c r="BR57" s="8"/>
      <c r="BS57" s="7"/>
      <c r="BT57" s="7"/>
      <c r="BU57" s="2" t="s">
        <v>140</v>
      </c>
      <c r="BV57" s="2" t="s">
        <v>129</v>
      </c>
      <c r="BW57" s="2" t="s">
        <v>926</v>
      </c>
      <c r="BX57" s="2" t="s">
        <v>935</v>
      </c>
      <c r="BY57" s="2" t="s">
        <v>143</v>
      </c>
      <c r="BZ57" s="2" t="s">
        <v>132</v>
      </c>
      <c r="CA57" s="4">
        <v>5</v>
      </c>
      <c r="CB57" s="8">
        <v>258.75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132</v>
      </c>
      <c r="CJ57" s="2" t="s">
        <v>936</v>
      </c>
      <c r="CK57" s="2" t="s">
        <v>143</v>
      </c>
      <c r="CL57" s="2" t="s">
        <v>132</v>
      </c>
      <c r="CM57" s="4">
        <v>13</v>
      </c>
      <c r="CN57" s="8">
        <v>779.18</v>
      </c>
      <c r="CO57" s="4"/>
      <c r="CP57" s="8"/>
      <c r="CQ57" s="7"/>
      <c r="CR57" s="7"/>
      <c r="CS57" s="2" t="s">
        <v>140</v>
      </c>
      <c r="CT57" s="2" t="s">
        <v>129</v>
      </c>
      <c r="CU57" s="2" t="s">
        <v>923</v>
      </c>
      <c r="CV57" s="2" t="s">
        <v>926</v>
      </c>
      <c r="CW57" s="2" t="s">
        <v>143</v>
      </c>
      <c r="CX57" s="2" t="s">
        <v>132</v>
      </c>
      <c r="CY57" s="4">
        <v>2</v>
      </c>
      <c r="CZ57" s="8">
        <v>115.5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814</v>
      </c>
      <c r="DH57" s="2" t="s">
        <v>937</v>
      </c>
      <c r="DI57" s="2" t="s">
        <v>143</v>
      </c>
      <c r="DJ57" s="2" t="s">
        <v>132</v>
      </c>
      <c r="DK57" s="4">
        <v>1</v>
      </c>
      <c r="DL57" s="8">
        <v>58.8</v>
      </c>
      <c r="DM57" s="4"/>
      <c r="DN57" s="8"/>
      <c r="DO57" s="7"/>
      <c r="DP57" s="7"/>
      <c r="DQ57" s="2" t="s">
        <v>140</v>
      </c>
      <c r="DR57" s="2" t="s">
        <v>129</v>
      </c>
      <c r="DS57" s="2" t="s">
        <v>266</v>
      </c>
      <c r="DT57" s="2" t="s">
        <v>938</v>
      </c>
      <c r="DU57" s="2" t="s">
        <v>143</v>
      </c>
      <c r="DV57" s="2" t="s">
        <v>132</v>
      </c>
      <c r="DW57" s="4">
        <v>1</v>
      </c>
      <c r="DX57" s="8">
        <v>58.8</v>
      </c>
      <c r="DY57" s="4"/>
      <c r="DZ57" s="8"/>
      <c r="EA57" s="7"/>
      <c r="EB57" s="7"/>
      <c r="EC57" s="2" t="s">
        <v>140</v>
      </c>
      <c r="ED57" s="2" t="s">
        <v>129</v>
      </c>
      <c r="EE57" s="2" t="s">
        <v>928</v>
      </c>
      <c r="EF57" s="2" t="s">
        <v>939</v>
      </c>
      <c r="EG57" s="2" t="s">
        <v>143</v>
      </c>
      <c r="EH57" s="2" t="s">
        <v>132</v>
      </c>
      <c r="EI57" s="4"/>
      <c r="EJ57" s="8"/>
      <c r="EK57" s="4"/>
      <c r="EL57" s="8"/>
      <c r="EM57" s="7"/>
      <c r="EN57" s="7"/>
      <c r="EO57" s="2" t="s">
        <v>270</v>
      </c>
      <c r="EP57" s="2" t="s">
        <v>129</v>
      </c>
      <c r="EQ57" s="2" t="s">
        <v>132</v>
      </c>
      <c r="ER57" s="2" t="s">
        <v>132</v>
      </c>
      <c r="ES57" s="2" t="s">
        <v>143</v>
      </c>
      <c r="ET57" s="2" t="s">
        <v>132</v>
      </c>
      <c r="EU57" s="4"/>
      <c r="EV57" s="8"/>
      <c r="EW57" s="4"/>
      <c r="EX57" s="8"/>
      <c r="EY57" s="7"/>
      <c r="EZ57" s="7"/>
      <c r="FA57" s="2" t="s">
        <v>151</v>
      </c>
      <c r="FB57" s="2" t="s">
        <v>129</v>
      </c>
      <c r="FC57" s="2" t="s">
        <v>132</v>
      </c>
      <c r="FD57" s="2" t="s">
        <v>132</v>
      </c>
      <c r="FE57" s="2" t="s">
        <v>143</v>
      </c>
      <c r="FF57" s="2" t="s">
        <v>132</v>
      </c>
      <c r="FG57" s="4">
        <v>2</v>
      </c>
      <c r="FH57" s="8">
        <v>110.24</v>
      </c>
      <c r="FI57" s="4"/>
      <c r="FJ57" s="8"/>
      <c r="FK57" s="7"/>
      <c r="FL57" s="7"/>
      <c r="FM57" s="2" t="s">
        <v>140</v>
      </c>
      <c r="FN57" s="2" t="s">
        <v>129</v>
      </c>
      <c r="FO57" s="2" t="s">
        <v>272</v>
      </c>
      <c r="FP57" s="2" t="s">
        <v>940</v>
      </c>
      <c r="FQ57" s="2" t="s">
        <v>143</v>
      </c>
      <c r="FR57" s="2" t="s">
        <v>132</v>
      </c>
      <c r="FS57" s="4"/>
      <c r="FT57" s="8"/>
      <c r="FU57" s="4"/>
      <c r="FV57" s="8"/>
      <c r="FW57" s="7"/>
      <c r="FX57" s="7"/>
      <c r="FY57" s="2" t="s">
        <v>140</v>
      </c>
      <c r="FZ57" s="2" t="s">
        <v>129</v>
      </c>
      <c r="GA57" s="2" t="s">
        <v>153</v>
      </c>
      <c r="GB57" s="2" t="s">
        <v>132</v>
      </c>
      <c r="GC57" s="2" t="s">
        <v>143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273</v>
      </c>
      <c r="GN57" s="2" t="s">
        <v>132</v>
      </c>
      <c r="GO57" s="2" t="s">
        <v>143</v>
      </c>
      <c r="GP57" s="2" t="s">
        <v>132</v>
      </c>
      <c r="GQ57" s="4">
        <v>1</v>
      </c>
      <c r="GR57" s="8">
        <v>51.03</v>
      </c>
      <c r="GS57" s="4"/>
      <c r="GT57" s="8"/>
      <c r="GU57" s="7"/>
      <c r="GV57" s="7"/>
      <c r="GW57" s="2" t="s">
        <v>140</v>
      </c>
      <c r="GX57" s="2" t="s">
        <v>129</v>
      </c>
      <c r="GY57" s="2" t="s">
        <v>273</v>
      </c>
      <c r="GZ57" s="2" t="s">
        <v>941</v>
      </c>
      <c r="HA57" s="2" t="s">
        <v>143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275</v>
      </c>
      <c r="HL57" s="2" t="s">
        <v>942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647</v>
      </c>
      <c r="HX57" s="2" t="s">
        <v>464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194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140</v>
      </c>
      <c r="IT57" s="2" t="s">
        <v>129</v>
      </c>
      <c r="IU57" s="2" t="s">
        <v>814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151</v>
      </c>
      <c r="JF57" s="2" t="s">
        <v>129</v>
      </c>
      <c r="JG57" s="2" t="s">
        <v>132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132</v>
      </c>
      <c r="JR57" s="2" t="s">
        <v>132</v>
      </c>
      <c r="JS57" s="2" t="s">
        <v>132</v>
      </c>
      <c r="JT57" s="2" t="s">
        <v>132</v>
      </c>
      <c r="JU57" s="2" t="s">
        <v>132</v>
      </c>
      <c r="JV57" s="2" t="s">
        <v>132</v>
      </c>
      <c r="JW57" s="4"/>
      <c r="JX57" s="8"/>
      <c r="JY57" s="4"/>
      <c r="JZ57" s="8"/>
      <c r="KA57" s="7"/>
      <c r="KB57" s="7"/>
      <c r="KC57" s="2" t="s">
        <v>152</v>
      </c>
      <c r="KD57" s="2" t="s">
        <v>129</v>
      </c>
      <c r="KE57" s="2" t="s">
        <v>132</v>
      </c>
      <c r="KF57" s="2" t="s">
        <v>132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151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151</v>
      </c>
      <c r="LB57" s="2" t="s">
        <v>129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157</v>
      </c>
      <c r="LN57" s="2" t="s">
        <v>129</v>
      </c>
      <c r="LO57" s="2" t="s">
        <v>132</v>
      </c>
      <c r="LP57" s="2" t="s">
        <v>132</v>
      </c>
      <c r="LQ57" s="2" t="s">
        <v>143</v>
      </c>
      <c r="LR57" s="2" t="s">
        <v>132</v>
      </c>
      <c r="LS57" s="4"/>
      <c r="LT57" s="8"/>
      <c r="LU57" s="4"/>
      <c r="LV57" s="8"/>
      <c r="LW57" s="7"/>
      <c r="LX57" s="7"/>
      <c r="LY57" s="2" t="s">
        <v>151</v>
      </c>
      <c r="LZ57" s="2" t="s">
        <v>129</v>
      </c>
      <c r="MA57" s="2" t="s">
        <v>132</v>
      </c>
      <c r="MB57" s="2" t="s">
        <v>132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151</v>
      </c>
      <c r="ML57" s="2" t="s">
        <v>129</v>
      </c>
      <c r="MM57" s="2" t="s">
        <v>132</v>
      </c>
      <c r="MN57" s="2" t="s">
        <v>132</v>
      </c>
      <c r="MO57" s="2" t="s">
        <v>143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151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157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151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151</v>
      </c>
      <c r="PR57" s="2" t="s">
        <v>129</v>
      </c>
      <c r="PS57" s="2" t="s">
        <v>132</v>
      </c>
      <c r="PT57" s="2" t="s">
        <v>132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151</v>
      </c>
      <c r="QD57" s="2" t="s">
        <v>129</v>
      </c>
      <c r="QE57" s="2" t="s">
        <v>132</v>
      </c>
      <c r="QF57" s="2" t="s">
        <v>132</v>
      </c>
      <c r="QG57" s="2" t="s">
        <v>143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157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132</v>
      </c>
      <c r="RG57" s="4"/>
      <c r="RH57" s="8"/>
      <c r="RI57" s="4"/>
      <c r="RJ57" s="8"/>
      <c r="RK57" s="7"/>
      <c r="RL57" s="7"/>
      <c r="RM57" s="2" t="s">
        <v>140</v>
      </c>
      <c r="RN57" s="2" t="s">
        <v>181</v>
      </c>
      <c r="RO57" s="2" t="s">
        <v>435</v>
      </c>
      <c r="RP57" s="2" t="s">
        <v>132</v>
      </c>
      <c r="RQ57" s="2" t="s">
        <v>143</v>
      </c>
      <c r="RR57" s="2" t="s">
        <v>132</v>
      </c>
    </row>
    <row r="58">
      <c r="A58" s="2" t="s">
        <v>943</v>
      </c>
      <c r="B58" s="2" t="s">
        <v>121</v>
      </c>
      <c r="C58" s="2" t="s">
        <v>894</v>
      </c>
      <c r="D58" s="2" t="s">
        <v>508</v>
      </c>
      <c r="E58" s="2" t="s">
        <v>509</v>
      </c>
      <c r="F58" s="2" t="s">
        <v>944</v>
      </c>
      <c r="G58" s="2" t="s">
        <v>944</v>
      </c>
      <c r="H58" s="2" t="s">
        <v>944</v>
      </c>
      <c r="I58" s="2" t="s">
        <v>945</v>
      </c>
      <c r="J58" s="2" t="s">
        <v>291</v>
      </c>
      <c r="K58" s="2" t="s">
        <v>512</v>
      </c>
      <c r="L58" s="3">
        <v>46.72</v>
      </c>
      <c r="M58" s="3">
        <v>49.06</v>
      </c>
      <c r="N58" s="3">
        <v>109.99</v>
      </c>
      <c r="O58" s="2" t="s">
        <v>129</v>
      </c>
      <c r="P58" s="2" t="s">
        <v>258</v>
      </c>
      <c r="Q58" s="2" t="s">
        <v>131</v>
      </c>
      <c r="R58" s="2" t="s">
        <v>132</v>
      </c>
      <c r="S58" s="2" t="s">
        <v>946</v>
      </c>
      <c r="T58" s="2" t="s">
        <v>132</v>
      </c>
      <c r="U58" s="2" t="s">
        <v>132</v>
      </c>
      <c r="V58" s="2" t="s">
        <v>162</v>
      </c>
      <c r="W58" s="2" t="s">
        <v>470</v>
      </c>
      <c r="X58" s="2" t="s">
        <v>132</v>
      </c>
      <c r="Y58" s="2" t="s">
        <v>514</v>
      </c>
      <c r="Z58" s="4">
        <v>72</v>
      </c>
      <c r="AA58" s="4">
        <f>=ROUNDDOWN(18,0)</f>
      </c>
      <c r="AB58" s="5">
        <v>4</v>
      </c>
      <c r="AC58" s="2" t="s">
        <v>924</v>
      </c>
      <c r="AD58" s="4">
        <v>100</v>
      </c>
      <c r="AE58" s="4">
        <v>100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28</v>
      </c>
      <c r="AQ58" s="8">
        <v>1632.43</v>
      </c>
      <c r="AR58" s="4"/>
      <c r="AS58" s="8"/>
      <c r="AT58" s="7"/>
      <c r="AU58" s="7"/>
      <c r="AV58" s="4">
        <v>28</v>
      </c>
      <c r="AW58" s="8">
        <v>1632.43</v>
      </c>
      <c r="AX58" s="4"/>
      <c r="AY58" s="8"/>
      <c r="AZ58" s="7"/>
      <c r="BA58" s="7"/>
      <c r="BB58" s="7">
        <v>1</v>
      </c>
      <c r="BC58" s="4">
        <v>28</v>
      </c>
      <c r="BD58" s="8">
        <v>1632.43</v>
      </c>
      <c r="BE58" s="4"/>
      <c r="BF58" s="8"/>
      <c r="BG58" s="7"/>
      <c r="BH58" s="7"/>
      <c r="BI58" s="7">
        <v>1</v>
      </c>
      <c r="BJ58" s="4">
        <v>28</v>
      </c>
      <c r="BK58" s="8">
        <v>1632.43</v>
      </c>
      <c r="BL58" s="2" t="s">
        <v>947</v>
      </c>
      <c r="BM58" s="7">
        <v>1</v>
      </c>
      <c r="BN58" s="7">
        <v>1</v>
      </c>
      <c r="BO58" s="4">
        <v>4</v>
      </c>
      <c r="BP58" s="8">
        <v>161.97</v>
      </c>
      <c r="BQ58" s="4"/>
      <c r="BR58" s="8"/>
      <c r="BS58" s="7"/>
      <c r="BT58" s="7"/>
      <c r="BU58" s="2" t="s">
        <v>140</v>
      </c>
      <c r="BV58" s="2" t="s">
        <v>129</v>
      </c>
      <c r="BW58" s="2" t="s">
        <v>948</v>
      </c>
      <c r="BX58" s="2" t="s">
        <v>949</v>
      </c>
      <c r="BY58" s="2" t="s">
        <v>143</v>
      </c>
      <c r="BZ58" s="2" t="s">
        <v>132</v>
      </c>
      <c r="CA58" s="4">
        <v>8</v>
      </c>
      <c r="CB58" s="8">
        <v>461.2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950</v>
      </c>
      <c r="CJ58" s="2" t="s">
        <v>214</v>
      </c>
      <c r="CK58" s="2" t="s">
        <v>143</v>
      </c>
      <c r="CL58" s="2" t="s">
        <v>132</v>
      </c>
      <c r="CM58" s="4">
        <v>5</v>
      </c>
      <c r="CN58" s="8">
        <v>289.34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615</v>
      </c>
      <c r="CV58" s="2" t="s">
        <v>951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140</v>
      </c>
      <c r="DF58" s="2" t="s">
        <v>129</v>
      </c>
      <c r="DG58" s="2" t="s">
        <v>952</v>
      </c>
      <c r="DH58" s="2" t="s">
        <v>953</v>
      </c>
      <c r="DI58" s="2" t="s">
        <v>143</v>
      </c>
      <c r="DJ58" s="2" t="s">
        <v>132</v>
      </c>
      <c r="DK58" s="4">
        <v>4</v>
      </c>
      <c r="DL58" s="8">
        <v>242.88</v>
      </c>
      <c r="DM58" s="4"/>
      <c r="DN58" s="8"/>
      <c r="DO58" s="7"/>
      <c r="DP58" s="7"/>
      <c r="DQ58" s="2" t="s">
        <v>140</v>
      </c>
      <c r="DR58" s="2" t="s">
        <v>129</v>
      </c>
      <c r="DS58" s="2" t="s">
        <v>173</v>
      </c>
      <c r="DT58" s="2" t="s">
        <v>954</v>
      </c>
      <c r="DU58" s="2" t="s">
        <v>143</v>
      </c>
      <c r="DV58" s="2" t="s">
        <v>132</v>
      </c>
      <c r="DW58" s="4"/>
      <c r="DX58" s="8"/>
      <c r="DY58" s="4"/>
      <c r="DZ58" s="8"/>
      <c r="EA58" s="7"/>
      <c r="EB58" s="7"/>
      <c r="EC58" s="2" t="s">
        <v>140</v>
      </c>
      <c r="ED58" s="2" t="s">
        <v>129</v>
      </c>
      <c r="EE58" s="2" t="s">
        <v>948</v>
      </c>
      <c r="EF58" s="2" t="s">
        <v>955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270</v>
      </c>
      <c r="EP58" s="2" t="s">
        <v>129</v>
      </c>
      <c r="EQ58" s="2" t="s">
        <v>132</v>
      </c>
      <c r="ER58" s="2" t="s">
        <v>132</v>
      </c>
      <c r="ES58" s="2" t="s">
        <v>143</v>
      </c>
      <c r="ET58" s="2" t="s">
        <v>132</v>
      </c>
      <c r="EU58" s="4"/>
      <c r="EV58" s="8"/>
      <c r="EW58" s="4"/>
      <c r="EX58" s="8"/>
      <c r="EY58" s="7"/>
      <c r="EZ58" s="7"/>
      <c r="FA58" s="2" t="s">
        <v>151</v>
      </c>
      <c r="FB58" s="2" t="s">
        <v>129</v>
      </c>
      <c r="FC58" s="2" t="s">
        <v>132</v>
      </c>
      <c r="FD58" s="2" t="s">
        <v>132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140</v>
      </c>
      <c r="FN58" s="2" t="s">
        <v>181</v>
      </c>
      <c r="FO58" s="2" t="s">
        <v>906</v>
      </c>
      <c r="FP58" s="2" t="s">
        <v>956</v>
      </c>
      <c r="FQ58" s="2" t="s">
        <v>143</v>
      </c>
      <c r="FR58" s="2" t="s">
        <v>132</v>
      </c>
      <c r="FS58" s="4">
        <v>2</v>
      </c>
      <c r="FT58" s="8">
        <v>105.96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184</v>
      </c>
      <c r="GB58" s="2" t="s">
        <v>957</v>
      </c>
      <c r="GC58" s="2" t="s">
        <v>143</v>
      </c>
      <c r="GD58" s="2" t="s">
        <v>132</v>
      </c>
      <c r="GE58" s="4">
        <v>2</v>
      </c>
      <c r="GF58" s="8">
        <v>98.12</v>
      </c>
      <c r="GG58" s="4"/>
      <c r="GH58" s="8"/>
      <c r="GI58" s="7"/>
      <c r="GJ58" s="7"/>
      <c r="GK58" s="2" t="s">
        <v>140</v>
      </c>
      <c r="GL58" s="2" t="s">
        <v>129</v>
      </c>
      <c r="GM58" s="2" t="s">
        <v>226</v>
      </c>
      <c r="GN58" s="2" t="s">
        <v>958</v>
      </c>
      <c r="GO58" s="2" t="s">
        <v>143</v>
      </c>
      <c r="GP58" s="2" t="s">
        <v>132</v>
      </c>
      <c r="GQ58" s="4">
        <v>1</v>
      </c>
      <c r="GR58" s="8">
        <v>52.98</v>
      </c>
      <c r="GS58" s="4"/>
      <c r="GT58" s="8"/>
      <c r="GU58" s="7"/>
      <c r="GV58" s="7"/>
      <c r="GW58" s="2" t="s">
        <v>140</v>
      </c>
      <c r="GX58" s="2" t="s">
        <v>129</v>
      </c>
      <c r="GY58" s="2" t="s">
        <v>327</v>
      </c>
      <c r="GZ58" s="2" t="s">
        <v>959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129</v>
      </c>
      <c r="HK58" s="2" t="s">
        <v>960</v>
      </c>
      <c r="HL58" s="2" t="s">
        <v>651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523</v>
      </c>
      <c r="HX58" s="2" t="s">
        <v>961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140</v>
      </c>
      <c r="IH58" s="2" t="s">
        <v>129</v>
      </c>
      <c r="II58" s="2" t="s">
        <v>194</v>
      </c>
      <c r="IJ58" s="2" t="s">
        <v>132</v>
      </c>
      <c r="IK58" s="2" t="s">
        <v>143</v>
      </c>
      <c r="IL58" s="2" t="s">
        <v>132</v>
      </c>
      <c r="IM58" s="4">
        <v>2</v>
      </c>
      <c r="IN58" s="8">
        <v>219.98</v>
      </c>
      <c r="IO58" s="4"/>
      <c r="IP58" s="8"/>
      <c r="IQ58" s="7"/>
      <c r="IR58" s="7"/>
      <c r="IS58" s="2" t="s">
        <v>140</v>
      </c>
      <c r="IT58" s="2" t="s">
        <v>129</v>
      </c>
      <c r="IU58" s="2" t="s">
        <v>615</v>
      </c>
      <c r="IV58" s="2" t="s">
        <v>962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150</v>
      </c>
      <c r="JF58" s="2" t="s">
        <v>129</v>
      </c>
      <c r="JG58" s="2" t="s">
        <v>132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140</v>
      </c>
      <c r="KD58" s="2" t="s">
        <v>195</v>
      </c>
      <c r="KE58" s="2" t="s">
        <v>625</v>
      </c>
      <c r="KF58" s="2" t="s">
        <v>523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151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157</v>
      </c>
      <c r="LN58" s="2" t="s">
        <v>129</v>
      </c>
      <c r="LO58" s="2" t="s">
        <v>132</v>
      </c>
      <c r="LP58" s="2" t="s">
        <v>132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151</v>
      </c>
      <c r="LZ58" s="2" t="s">
        <v>129</v>
      </c>
      <c r="MA58" s="2" t="s">
        <v>132</v>
      </c>
      <c r="MB58" s="2" t="s">
        <v>132</v>
      </c>
      <c r="MC58" s="2" t="s">
        <v>143</v>
      </c>
      <c r="MD58" s="2" t="s">
        <v>132</v>
      </c>
      <c r="ME58" s="4"/>
      <c r="MF58" s="8"/>
      <c r="MG58" s="4"/>
      <c r="MH58" s="8"/>
      <c r="MI58" s="7"/>
      <c r="MJ58" s="7"/>
      <c r="MK58" s="2" t="s">
        <v>151</v>
      </c>
      <c r="ML58" s="2" t="s">
        <v>129</v>
      </c>
      <c r="MM58" s="2" t="s">
        <v>132</v>
      </c>
      <c r="MN58" s="2" t="s">
        <v>132</v>
      </c>
      <c r="MO58" s="2" t="s">
        <v>143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151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151</v>
      </c>
      <c r="NV58" s="2" t="s">
        <v>181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157</v>
      </c>
      <c r="OH58" s="2" t="s">
        <v>129</v>
      </c>
      <c r="OI58" s="2" t="s">
        <v>132</v>
      </c>
      <c r="OJ58" s="2" t="s">
        <v>132</v>
      </c>
      <c r="OK58" s="2" t="s">
        <v>143</v>
      </c>
      <c r="OL58" s="2" t="s">
        <v>132</v>
      </c>
      <c r="OM58" s="4"/>
      <c r="ON58" s="8"/>
      <c r="OO58" s="4"/>
      <c r="OP58" s="8"/>
      <c r="OQ58" s="7"/>
      <c r="OR58" s="7"/>
      <c r="OS58" s="2" t="s">
        <v>151</v>
      </c>
      <c r="OT58" s="2" t="s">
        <v>129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140</v>
      </c>
      <c r="PR58" s="2" t="s">
        <v>181</v>
      </c>
      <c r="PS58" s="2" t="s">
        <v>198</v>
      </c>
      <c r="PT58" s="2" t="s">
        <v>963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140</v>
      </c>
      <c r="QP58" s="2" t="s">
        <v>181</v>
      </c>
      <c r="QQ58" s="2" t="s">
        <v>535</v>
      </c>
      <c r="QR58" s="2" t="s">
        <v>964</v>
      </c>
      <c r="QS58" s="2" t="s">
        <v>143</v>
      </c>
      <c r="QT58" s="2" t="s">
        <v>132</v>
      </c>
      <c r="QU58" s="4"/>
      <c r="QV58" s="8"/>
      <c r="QW58" s="4"/>
      <c r="QX58" s="8"/>
      <c r="QY58" s="7"/>
      <c r="QZ58" s="7"/>
      <c r="RA58" s="2" t="s">
        <v>157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132</v>
      </c>
      <c r="RG58" s="4"/>
      <c r="RH58" s="8"/>
      <c r="RI58" s="4"/>
      <c r="RJ58" s="8"/>
      <c r="RK58" s="7"/>
      <c r="RL58" s="7"/>
      <c r="RM58" s="2" t="s">
        <v>140</v>
      </c>
      <c r="RN58" s="2" t="s">
        <v>181</v>
      </c>
      <c r="RO58" s="2" t="s">
        <v>327</v>
      </c>
      <c r="RP58" s="2" t="s">
        <v>965</v>
      </c>
      <c r="RQ58" s="2" t="s">
        <v>143</v>
      </c>
      <c r="RR58" s="2" t="s">
        <v>132</v>
      </c>
    </row>
    <row r="59">
      <c r="A59" s="2" t="s">
        <v>966</v>
      </c>
      <c r="B59" s="2" t="s">
        <v>121</v>
      </c>
      <c r="C59" s="2" t="s">
        <v>894</v>
      </c>
      <c r="D59" s="2" t="s">
        <v>508</v>
      </c>
      <c r="E59" s="2" t="s">
        <v>509</v>
      </c>
      <c r="F59" s="2" t="s">
        <v>967</v>
      </c>
      <c r="G59" s="2" t="s">
        <v>967</v>
      </c>
      <c r="H59" s="2" t="s">
        <v>967</v>
      </c>
      <c r="I59" s="2" t="s">
        <v>968</v>
      </c>
      <c r="J59" s="2" t="s">
        <v>291</v>
      </c>
      <c r="K59" s="2" t="s">
        <v>969</v>
      </c>
      <c r="L59" s="3">
        <v>44.37</v>
      </c>
      <c r="M59" s="3">
        <v>46.59</v>
      </c>
      <c r="N59" s="3">
        <v>104.99</v>
      </c>
      <c r="O59" s="2" t="s">
        <v>129</v>
      </c>
      <c r="P59" s="2" t="s">
        <v>258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133</v>
      </c>
      <c r="V59" s="2" t="s">
        <v>134</v>
      </c>
      <c r="W59" s="2" t="s">
        <v>470</v>
      </c>
      <c r="X59" s="2" t="s">
        <v>440</v>
      </c>
      <c r="Y59" s="2" t="s">
        <v>769</v>
      </c>
      <c r="Z59" s="4">
        <v>12</v>
      </c>
      <c r="AA59" s="4">
        <f>=ROUNDDOWN(4,0)</f>
      </c>
      <c r="AB59" s="5">
        <v>3</v>
      </c>
      <c r="AC59" s="2" t="s">
        <v>694</v>
      </c>
      <c r="AD59" s="4">
        <v>50</v>
      </c>
      <c r="AE59" s="4">
        <v>150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24</v>
      </c>
      <c r="AQ59" s="8">
        <v>1408.16</v>
      </c>
      <c r="AR59" s="4"/>
      <c r="AS59" s="8"/>
      <c r="AT59" s="7"/>
      <c r="AU59" s="7"/>
      <c r="AV59" s="4">
        <v>24</v>
      </c>
      <c r="AW59" s="8">
        <v>1408.16</v>
      </c>
      <c r="AX59" s="4"/>
      <c r="AY59" s="8"/>
      <c r="AZ59" s="7"/>
      <c r="BA59" s="7"/>
      <c r="BB59" s="7">
        <v>1</v>
      </c>
      <c r="BC59" s="4">
        <v>24</v>
      </c>
      <c r="BD59" s="8">
        <v>1408.16</v>
      </c>
      <c r="BE59" s="4"/>
      <c r="BF59" s="8"/>
      <c r="BG59" s="7"/>
      <c r="BH59" s="7"/>
      <c r="BI59" s="7">
        <v>1</v>
      </c>
      <c r="BJ59" s="4">
        <v>24</v>
      </c>
      <c r="BK59" s="8">
        <v>1408.16</v>
      </c>
      <c r="BL59" s="2" t="s">
        <v>970</v>
      </c>
      <c r="BM59" s="7">
        <v>1</v>
      </c>
      <c r="BN59" s="7">
        <v>1</v>
      </c>
      <c r="BO59" s="4">
        <v>1</v>
      </c>
      <c r="BP59" s="8">
        <v>46.59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971</v>
      </c>
      <c r="BX59" s="2" t="s">
        <v>819</v>
      </c>
      <c r="BY59" s="2" t="s">
        <v>143</v>
      </c>
      <c r="BZ59" s="2" t="s">
        <v>132</v>
      </c>
      <c r="CA59" s="4"/>
      <c r="CB59" s="8"/>
      <c r="CC59" s="4"/>
      <c r="CD59" s="8"/>
      <c r="CE59" s="7"/>
      <c r="CF59" s="7"/>
      <c r="CG59" s="2" t="s">
        <v>152</v>
      </c>
      <c r="CH59" s="2" t="s">
        <v>129</v>
      </c>
      <c r="CI59" s="2" t="s">
        <v>132</v>
      </c>
      <c r="CJ59" s="2" t="s">
        <v>132</v>
      </c>
      <c r="CK59" s="2" t="s">
        <v>143</v>
      </c>
      <c r="CL59" s="2" t="s">
        <v>132</v>
      </c>
      <c r="CM59" s="4">
        <v>9</v>
      </c>
      <c r="CN59" s="8">
        <v>468.06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769</v>
      </c>
      <c r="CV59" s="2" t="s">
        <v>972</v>
      </c>
      <c r="CW59" s="2" t="s">
        <v>143</v>
      </c>
      <c r="CX59" s="2" t="s">
        <v>132</v>
      </c>
      <c r="CY59" s="4"/>
      <c r="CZ59" s="8"/>
      <c r="DA59" s="4"/>
      <c r="DB59" s="8"/>
      <c r="DC59" s="7"/>
      <c r="DD59" s="7"/>
      <c r="DE59" s="2" t="s">
        <v>140</v>
      </c>
      <c r="DF59" s="2" t="s">
        <v>129</v>
      </c>
      <c r="DG59" s="2" t="s">
        <v>973</v>
      </c>
      <c r="DH59" s="2" t="s">
        <v>974</v>
      </c>
      <c r="DI59" s="2" t="s">
        <v>143</v>
      </c>
      <c r="DJ59" s="2" t="s">
        <v>132</v>
      </c>
      <c r="DK59" s="4">
        <v>5</v>
      </c>
      <c r="DL59" s="8">
        <v>341.05</v>
      </c>
      <c r="DM59" s="4"/>
      <c r="DN59" s="8"/>
      <c r="DO59" s="7"/>
      <c r="DP59" s="7"/>
      <c r="DQ59" s="2" t="s">
        <v>140</v>
      </c>
      <c r="DR59" s="2" t="s">
        <v>129</v>
      </c>
      <c r="DS59" s="2" t="s">
        <v>299</v>
      </c>
      <c r="DT59" s="2" t="s">
        <v>251</v>
      </c>
      <c r="DU59" s="2" t="s">
        <v>143</v>
      </c>
      <c r="DV59" s="2" t="s">
        <v>132</v>
      </c>
      <c r="DW59" s="4">
        <v>2</v>
      </c>
      <c r="DX59" s="8">
        <v>95.08</v>
      </c>
      <c r="DY59" s="4"/>
      <c r="DZ59" s="8"/>
      <c r="EA59" s="7"/>
      <c r="EB59" s="7"/>
      <c r="EC59" s="2" t="s">
        <v>140</v>
      </c>
      <c r="ED59" s="2" t="s">
        <v>129</v>
      </c>
      <c r="EE59" s="2" t="s">
        <v>975</v>
      </c>
      <c r="EF59" s="2" t="s">
        <v>812</v>
      </c>
      <c r="EG59" s="2" t="s">
        <v>143</v>
      </c>
      <c r="EH59" s="2" t="s">
        <v>132</v>
      </c>
      <c r="EI59" s="4">
        <v>3</v>
      </c>
      <c r="EJ59" s="8">
        <v>146.76</v>
      </c>
      <c r="EK59" s="4"/>
      <c r="EL59" s="8"/>
      <c r="EM59" s="7"/>
      <c r="EN59" s="7"/>
      <c r="EO59" s="2" t="s">
        <v>140</v>
      </c>
      <c r="EP59" s="2" t="s">
        <v>129</v>
      </c>
      <c r="EQ59" s="2" t="s">
        <v>355</v>
      </c>
      <c r="ER59" s="2" t="s">
        <v>180</v>
      </c>
      <c r="ES59" s="2" t="s">
        <v>143</v>
      </c>
      <c r="ET59" s="2" t="s">
        <v>132</v>
      </c>
      <c r="EU59" s="4"/>
      <c r="EV59" s="8"/>
      <c r="EW59" s="4"/>
      <c r="EX59" s="8"/>
      <c r="EY59" s="7"/>
      <c r="EZ59" s="7"/>
      <c r="FA59" s="2" t="s">
        <v>151</v>
      </c>
      <c r="FB59" s="2" t="s">
        <v>129</v>
      </c>
      <c r="FC59" s="2" t="s">
        <v>132</v>
      </c>
      <c r="FD59" s="2" t="s">
        <v>132</v>
      </c>
      <c r="FE59" s="2" t="s">
        <v>143</v>
      </c>
      <c r="FF59" s="2" t="s">
        <v>132</v>
      </c>
      <c r="FG59" s="4"/>
      <c r="FH59" s="8"/>
      <c r="FI59" s="4"/>
      <c r="FJ59" s="8"/>
      <c r="FK59" s="7"/>
      <c r="FL59" s="7"/>
      <c r="FM59" s="2" t="s">
        <v>140</v>
      </c>
      <c r="FN59" s="2" t="s">
        <v>129</v>
      </c>
      <c r="FO59" s="2" t="s">
        <v>302</v>
      </c>
      <c r="FP59" s="2" t="s">
        <v>526</v>
      </c>
      <c r="FQ59" s="2" t="s">
        <v>143</v>
      </c>
      <c r="FR59" s="2" t="s">
        <v>132</v>
      </c>
      <c r="FS59" s="4">
        <v>2</v>
      </c>
      <c r="FT59" s="8">
        <v>100.64</v>
      </c>
      <c r="FU59" s="4"/>
      <c r="FV59" s="8"/>
      <c r="FW59" s="7"/>
      <c r="FX59" s="7"/>
      <c r="FY59" s="2" t="s">
        <v>140</v>
      </c>
      <c r="FZ59" s="2" t="s">
        <v>129</v>
      </c>
      <c r="GA59" s="2" t="s">
        <v>224</v>
      </c>
      <c r="GB59" s="2" t="s">
        <v>527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129</v>
      </c>
      <c r="GM59" s="2" t="s">
        <v>273</v>
      </c>
      <c r="GN59" s="2" t="s">
        <v>132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304</v>
      </c>
      <c r="GZ59" s="2" t="s">
        <v>607</v>
      </c>
      <c r="HA59" s="2" t="s">
        <v>143</v>
      </c>
      <c r="HB59" s="2" t="s">
        <v>132</v>
      </c>
      <c r="HC59" s="4"/>
      <c r="HD59" s="8"/>
      <c r="HE59" s="4"/>
      <c r="HF59" s="8"/>
      <c r="HG59" s="7"/>
      <c r="HH59" s="7"/>
      <c r="HI59" s="2" t="s">
        <v>140</v>
      </c>
      <c r="HJ59" s="2" t="s">
        <v>129</v>
      </c>
      <c r="HK59" s="2" t="s">
        <v>450</v>
      </c>
      <c r="HL59" s="2" t="s">
        <v>305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140</v>
      </c>
      <c r="HV59" s="2" t="s">
        <v>129</v>
      </c>
      <c r="HW59" s="2" t="s">
        <v>431</v>
      </c>
      <c r="HX59" s="2" t="s">
        <v>908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140</v>
      </c>
      <c r="IH59" s="2" t="s">
        <v>129</v>
      </c>
      <c r="II59" s="2" t="s">
        <v>194</v>
      </c>
      <c r="IJ59" s="2" t="s">
        <v>132</v>
      </c>
      <c r="IK59" s="2" t="s">
        <v>143</v>
      </c>
      <c r="IL59" s="2" t="s">
        <v>132</v>
      </c>
      <c r="IM59" s="4">
        <v>2</v>
      </c>
      <c r="IN59" s="8">
        <v>209.98</v>
      </c>
      <c r="IO59" s="4"/>
      <c r="IP59" s="8"/>
      <c r="IQ59" s="7"/>
      <c r="IR59" s="7"/>
      <c r="IS59" s="2" t="s">
        <v>140</v>
      </c>
      <c r="IT59" s="2" t="s">
        <v>129</v>
      </c>
      <c r="IU59" s="2" t="s">
        <v>773</v>
      </c>
      <c r="IV59" s="2" t="s">
        <v>356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151</v>
      </c>
      <c r="JF59" s="2" t="s">
        <v>129</v>
      </c>
      <c r="JG59" s="2" t="s">
        <v>132</v>
      </c>
      <c r="JH59" s="2" t="s">
        <v>132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195</v>
      </c>
      <c r="KE59" s="2" t="s">
        <v>735</v>
      </c>
      <c r="KF59" s="2" t="s">
        <v>976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151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151</v>
      </c>
      <c r="LB59" s="2" t="s">
        <v>129</v>
      </c>
      <c r="LC59" s="2" t="s">
        <v>132</v>
      </c>
      <c r="LD59" s="2" t="s">
        <v>132</v>
      </c>
      <c r="LE59" s="2" t="s">
        <v>143</v>
      </c>
      <c r="LF59" s="2" t="s">
        <v>132</v>
      </c>
      <c r="LG59" s="4"/>
      <c r="LH59" s="8"/>
      <c r="LI59" s="4"/>
      <c r="LJ59" s="8"/>
      <c r="LK59" s="7"/>
      <c r="LL59" s="7"/>
      <c r="LM59" s="2" t="s">
        <v>157</v>
      </c>
      <c r="LN59" s="2" t="s">
        <v>129</v>
      </c>
      <c r="LO59" s="2" t="s">
        <v>132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151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2" t="s">
        <v>132</v>
      </c>
      <c r="ME59" s="4"/>
      <c r="MF59" s="8"/>
      <c r="MG59" s="4"/>
      <c r="MH59" s="8"/>
      <c r="MI59" s="7"/>
      <c r="MJ59" s="7"/>
      <c r="MK59" s="2" t="s">
        <v>151</v>
      </c>
      <c r="ML59" s="2" t="s">
        <v>129</v>
      </c>
      <c r="MM59" s="2" t="s">
        <v>132</v>
      </c>
      <c r="MN59" s="2" t="s">
        <v>132</v>
      </c>
      <c r="MO59" s="2" t="s">
        <v>143</v>
      </c>
      <c r="MP59" s="2" t="s">
        <v>132</v>
      </c>
      <c r="MQ59" s="4"/>
      <c r="MR59" s="8"/>
      <c r="MS59" s="4"/>
      <c r="MT59" s="8"/>
      <c r="MU59" s="7"/>
      <c r="MV59" s="7"/>
      <c r="MW59" s="2" t="s">
        <v>157</v>
      </c>
      <c r="MX59" s="2" t="s">
        <v>129</v>
      </c>
      <c r="MY59" s="2" t="s">
        <v>132</v>
      </c>
      <c r="MZ59" s="2" t="s">
        <v>132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151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157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151</v>
      </c>
      <c r="OT59" s="2" t="s">
        <v>129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140</v>
      </c>
      <c r="PR59" s="2" t="s">
        <v>181</v>
      </c>
      <c r="PS59" s="2" t="s">
        <v>278</v>
      </c>
      <c r="PT59" s="2" t="s">
        <v>132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151</v>
      </c>
      <c r="QD59" s="2" t="s">
        <v>129</v>
      </c>
      <c r="QE59" s="2" t="s">
        <v>132</v>
      </c>
      <c r="QF59" s="2" t="s">
        <v>132</v>
      </c>
      <c r="QG59" s="2" t="s">
        <v>143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157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132</v>
      </c>
      <c r="RG59" s="4"/>
      <c r="RH59" s="8"/>
      <c r="RI59" s="4"/>
      <c r="RJ59" s="8"/>
      <c r="RK59" s="7"/>
      <c r="RL59" s="7"/>
      <c r="RM59" s="2" t="s">
        <v>140</v>
      </c>
      <c r="RN59" s="2" t="s">
        <v>181</v>
      </c>
      <c r="RO59" s="2" t="s">
        <v>477</v>
      </c>
      <c r="RP59" s="2" t="s">
        <v>977</v>
      </c>
      <c r="RQ59" s="2" t="s">
        <v>143</v>
      </c>
      <c r="RR59" s="2" t="s">
        <v>132</v>
      </c>
    </row>
    <row r="60">
      <c r="A60" s="2" t="s">
        <v>978</v>
      </c>
      <c r="B60" s="2" t="s">
        <v>121</v>
      </c>
      <c r="C60" s="2" t="s">
        <v>894</v>
      </c>
      <c r="D60" s="2" t="s">
        <v>508</v>
      </c>
      <c r="E60" s="2" t="s">
        <v>509</v>
      </c>
      <c r="F60" s="2" t="s">
        <v>979</v>
      </c>
      <c r="G60" s="2" t="s">
        <v>979</v>
      </c>
      <c r="H60" s="2" t="s">
        <v>979</v>
      </c>
      <c r="I60" s="2" t="s">
        <v>945</v>
      </c>
      <c r="J60" s="2" t="s">
        <v>291</v>
      </c>
      <c r="K60" s="2" t="s">
        <v>980</v>
      </c>
      <c r="L60" s="3">
        <v>45.25</v>
      </c>
      <c r="M60" s="3">
        <v>47.51</v>
      </c>
      <c r="N60" s="3">
        <v>99.99</v>
      </c>
      <c r="O60" s="2" t="s">
        <v>129</v>
      </c>
      <c r="P60" s="2" t="s">
        <v>258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133</v>
      </c>
      <c r="V60" s="2" t="s">
        <v>134</v>
      </c>
      <c r="W60" s="2" t="s">
        <v>470</v>
      </c>
      <c r="X60" s="2" t="s">
        <v>132</v>
      </c>
      <c r="Y60" s="2" t="s">
        <v>981</v>
      </c>
      <c r="Z60" s="4">
        <v>1</v>
      </c>
      <c r="AA60" s="4">
        <f>=ROUNDDOWN(0.166666666666667,0)</f>
      </c>
      <c r="AB60" s="5">
        <v>6</v>
      </c>
      <c r="AC60" s="2" t="s">
        <v>694</v>
      </c>
      <c r="AD60" s="4">
        <v>100</v>
      </c>
      <c r="AE60" s="4">
        <v>200</v>
      </c>
      <c r="AF60" s="6">
        <v>65</v>
      </c>
      <c r="AG60" s="6"/>
      <c r="AH60" s="7">
        <v>0.9388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26</v>
      </c>
      <c r="AQ60" s="8">
        <v>1400.67</v>
      </c>
      <c r="AR60" s="4"/>
      <c r="AS60" s="8"/>
      <c r="AT60" s="7"/>
      <c r="AU60" s="7"/>
      <c r="AV60" s="4">
        <v>26</v>
      </c>
      <c r="AW60" s="8">
        <v>1400.67</v>
      </c>
      <c r="AX60" s="4"/>
      <c r="AY60" s="8"/>
      <c r="AZ60" s="7"/>
      <c r="BA60" s="7"/>
      <c r="BB60" s="7">
        <v>1</v>
      </c>
      <c r="BC60" s="4">
        <v>26</v>
      </c>
      <c r="BD60" s="8">
        <v>1400.67</v>
      </c>
      <c r="BE60" s="4"/>
      <c r="BF60" s="8"/>
      <c r="BG60" s="7"/>
      <c r="BH60" s="7"/>
      <c r="BI60" s="7">
        <v>1</v>
      </c>
      <c r="BJ60" s="4">
        <v>26</v>
      </c>
      <c r="BK60" s="8">
        <v>1400.67</v>
      </c>
      <c r="BL60" s="2" t="s">
        <v>982</v>
      </c>
      <c r="BM60" s="7">
        <v>1</v>
      </c>
      <c r="BN60" s="7">
        <v>1</v>
      </c>
      <c r="BO60" s="4">
        <v>8</v>
      </c>
      <c r="BP60" s="8">
        <v>370.48</v>
      </c>
      <c r="BQ60" s="4"/>
      <c r="BR60" s="8"/>
      <c r="BS60" s="7"/>
      <c r="BT60" s="7"/>
      <c r="BU60" s="2" t="s">
        <v>140</v>
      </c>
      <c r="BV60" s="2" t="s">
        <v>129</v>
      </c>
      <c r="BW60" s="2" t="s">
        <v>983</v>
      </c>
      <c r="BX60" s="2" t="s">
        <v>971</v>
      </c>
      <c r="BY60" s="2" t="s">
        <v>143</v>
      </c>
      <c r="BZ60" s="2" t="s">
        <v>132</v>
      </c>
      <c r="CA60" s="4"/>
      <c r="CB60" s="8"/>
      <c r="CC60" s="4"/>
      <c r="CD60" s="8"/>
      <c r="CE60" s="7"/>
      <c r="CF60" s="7"/>
      <c r="CG60" s="2" t="s">
        <v>152</v>
      </c>
      <c r="CH60" s="2" t="s">
        <v>129</v>
      </c>
      <c r="CI60" s="2" t="s">
        <v>132</v>
      </c>
      <c r="CJ60" s="2" t="s">
        <v>132</v>
      </c>
      <c r="CK60" s="2" t="s">
        <v>143</v>
      </c>
      <c r="CL60" s="2" t="s">
        <v>132</v>
      </c>
      <c r="CM60" s="4">
        <v>10</v>
      </c>
      <c r="CN60" s="8">
        <v>641.22</v>
      </c>
      <c r="CO60" s="4"/>
      <c r="CP60" s="8"/>
      <c r="CQ60" s="7"/>
      <c r="CR60" s="7"/>
      <c r="CS60" s="2" t="s">
        <v>140</v>
      </c>
      <c r="CT60" s="2" t="s">
        <v>129</v>
      </c>
      <c r="CU60" s="2" t="s">
        <v>981</v>
      </c>
      <c r="CV60" s="2" t="s">
        <v>984</v>
      </c>
      <c r="CW60" s="2" t="s">
        <v>143</v>
      </c>
      <c r="CX60" s="2" t="s">
        <v>132</v>
      </c>
      <c r="CY60" s="4">
        <v>2</v>
      </c>
      <c r="CZ60" s="8">
        <v>106.98</v>
      </c>
      <c r="DA60" s="4"/>
      <c r="DB60" s="8"/>
      <c r="DC60" s="7"/>
      <c r="DD60" s="7"/>
      <c r="DE60" s="2" t="s">
        <v>140</v>
      </c>
      <c r="DF60" s="2" t="s">
        <v>129</v>
      </c>
      <c r="DG60" s="2" t="s">
        <v>985</v>
      </c>
      <c r="DH60" s="2" t="s">
        <v>788</v>
      </c>
      <c r="DI60" s="2" t="s">
        <v>143</v>
      </c>
      <c r="DJ60" s="2" t="s">
        <v>132</v>
      </c>
      <c r="DK60" s="4"/>
      <c r="DL60" s="8"/>
      <c r="DM60" s="4"/>
      <c r="DN60" s="8"/>
      <c r="DO60" s="7"/>
      <c r="DP60" s="7"/>
      <c r="DQ60" s="2" t="s">
        <v>140</v>
      </c>
      <c r="DR60" s="2" t="s">
        <v>129</v>
      </c>
      <c r="DS60" s="2" t="s">
        <v>299</v>
      </c>
      <c r="DT60" s="2" t="s">
        <v>986</v>
      </c>
      <c r="DU60" s="2" t="s">
        <v>143</v>
      </c>
      <c r="DV60" s="2" t="s">
        <v>132</v>
      </c>
      <c r="DW60" s="4">
        <v>2</v>
      </c>
      <c r="DX60" s="8">
        <v>93.34</v>
      </c>
      <c r="DY60" s="4"/>
      <c r="DZ60" s="8"/>
      <c r="EA60" s="7"/>
      <c r="EB60" s="7"/>
      <c r="EC60" s="2" t="s">
        <v>140</v>
      </c>
      <c r="ED60" s="2" t="s">
        <v>129</v>
      </c>
      <c r="EE60" s="2" t="s">
        <v>683</v>
      </c>
      <c r="EF60" s="2" t="s">
        <v>683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270</v>
      </c>
      <c r="EP60" s="2" t="s">
        <v>129</v>
      </c>
      <c r="EQ60" s="2" t="s">
        <v>132</v>
      </c>
      <c r="ER60" s="2" t="s">
        <v>132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151</v>
      </c>
      <c r="FB60" s="2" t="s">
        <v>129</v>
      </c>
      <c r="FC60" s="2" t="s">
        <v>132</v>
      </c>
      <c r="FD60" s="2" t="s">
        <v>132</v>
      </c>
      <c r="FE60" s="2" t="s">
        <v>143</v>
      </c>
      <c r="FF60" s="2" t="s">
        <v>132</v>
      </c>
      <c r="FG60" s="4">
        <v>1</v>
      </c>
      <c r="FH60" s="8">
        <v>52.51</v>
      </c>
      <c r="FI60" s="4"/>
      <c r="FJ60" s="8"/>
      <c r="FK60" s="7"/>
      <c r="FL60" s="7"/>
      <c r="FM60" s="2" t="s">
        <v>140</v>
      </c>
      <c r="FN60" s="2" t="s">
        <v>129</v>
      </c>
      <c r="FO60" s="2" t="s">
        <v>302</v>
      </c>
      <c r="FP60" s="2" t="s">
        <v>335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140</v>
      </c>
      <c r="FZ60" s="2" t="s">
        <v>129</v>
      </c>
      <c r="GA60" s="2" t="s">
        <v>224</v>
      </c>
      <c r="GB60" s="2" t="s">
        <v>845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273</v>
      </c>
      <c r="GN60" s="2" t="s">
        <v>132</v>
      </c>
      <c r="GO60" s="2" t="s">
        <v>143</v>
      </c>
      <c r="GP60" s="2" t="s">
        <v>132</v>
      </c>
      <c r="GQ60" s="4"/>
      <c r="GR60" s="8"/>
      <c r="GS60" s="4"/>
      <c r="GT60" s="8"/>
      <c r="GU60" s="7"/>
      <c r="GV60" s="7"/>
      <c r="GW60" s="2" t="s">
        <v>155</v>
      </c>
      <c r="GX60" s="2" t="s">
        <v>129</v>
      </c>
      <c r="GY60" s="2" t="s">
        <v>132</v>
      </c>
      <c r="GZ60" s="2" t="s">
        <v>132</v>
      </c>
      <c r="HA60" s="2" t="s">
        <v>143</v>
      </c>
      <c r="HB60" s="2" t="s">
        <v>132</v>
      </c>
      <c r="HC60" s="4"/>
      <c r="HD60" s="8"/>
      <c r="HE60" s="4"/>
      <c r="HF60" s="8"/>
      <c r="HG60" s="7"/>
      <c r="HH60" s="7"/>
      <c r="HI60" s="2" t="s">
        <v>140</v>
      </c>
      <c r="HJ60" s="2" t="s">
        <v>129</v>
      </c>
      <c r="HK60" s="2" t="s">
        <v>471</v>
      </c>
      <c r="HL60" s="2" t="s">
        <v>132</v>
      </c>
      <c r="HM60" s="2" t="s">
        <v>143</v>
      </c>
      <c r="HN60" s="2" t="s">
        <v>132</v>
      </c>
      <c r="HO60" s="4">
        <v>3</v>
      </c>
      <c r="HP60" s="8">
        <v>136.14</v>
      </c>
      <c r="HQ60" s="4"/>
      <c r="HR60" s="8"/>
      <c r="HS60" s="7"/>
      <c r="HT60" s="7"/>
      <c r="HU60" s="2" t="s">
        <v>140</v>
      </c>
      <c r="HV60" s="2" t="s">
        <v>129</v>
      </c>
      <c r="HW60" s="2" t="s">
        <v>688</v>
      </c>
      <c r="HX60" s="2" t="s">
        <v>733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140</v>
      </c>
      <c r="IH60" s="2" t="s">
        <v>129</v>
      </c>
      <c r="II60" s="2" t="s">
        <v>194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140</v>
      </c>
      <c r="IT60" s="2" t="s">
        <v>129</v>
      </c>
      <c r="IU60" s="2" t="s">
        <v>987</v>
      </c>
      <c r="IV60" s="2" t="s">
        <v>988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151</v>
      </c>
      <c r="JF60" s="2" t="s">
        <v>129</v>
      </c>
      <c r="JG60" s="2" t="s">
        <v>132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132</v>
      </c>
      <c r="JR60" s="2" t="s">
        <v>132</v>
      </c>
      <c r="JS60" s="2" t="s">
        <v>132</v>
      </c>
      <c r="JT60" s="2" t="s">
        <v>132</v>
      </c>
      <c r="JU60" s="2" t="s">
        <v>132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195</v>
      </c>
      <c r="KE60" s="2" t="s">
        <v>476</v>
      </c>
      <c r="KF60" s="2" t="s">
        <v>489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151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151</v>
      </c>
      <c r="LB60" s="2" t="s">
        <v>129</v>
      </c>
      <c r="LC60" s="2" t="s">
        <v>132</v>
      </c>
      <c r="LD60" s="2" t="s">
        <v>132</v>
      </c>
      <c r="LE60" s="2" t="s">
        <v>143</v>
      </c>
      <c r="LF60" s="2" t="s">
        <v>132</v>
      </c>
      <c r="LG60" s="4"/>
      <c r="LH60" s="8"/>
      <c r="LI60" s="4"/>
      <c r="LJ60" s="8"/>
      <c r="LK60" s="7"/>
      <c r="LL60" s="7"/>
      <c r="LM60" s="2" t="s">
        <v>157</v>
      </c>
      <c r="LN60" s="2" t="s">
        <v>129</v>
      </c>
      <c r="LO60" s="2" t="s">
        <v>132</v>
      </c>
      <c r="LP60" s="2" t="s">
        <v>132</v>
      </c>
      <c r="LQ60" s="2" t="s">
        <v>143</v>
      </c>
      <c r="LR60" s="2" t="s">
        <v>132</v>
      </c>
      <c r="LS60" s="4"/>
      <c r="LT60" s="8"/>
      <c r="LU60" s="4"/>
      <c r="LV60" s="8"/>
      <c r="LW60" s="7"/>
      <c r="LX60" s="7"/>
      <c r="LY60" s="2" t="s">
        <v>151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151</v>
      </c>
      <c r="ML60" s="2" t="s">
        <v>129</v>
      </c>
      <c r="MM60" s="2" t="s">
        <v>132</v>
      </c>
      <c r="MN60" s="2" t="s">
        <v>132</v>
      </c>
      <c r="MO60" s="2" t="s">
        <v>143</v>
      </c>
      <c r="MP60" s="2" t="s">
        <v>132</v>
      </c>
      <c r="MQ60" s="4"/>
      <c r="MR60" s="8"/>
      <c r="MS60" s="4"/>
      <c r="MT60" s="8"/>
      <c r="MU60" s="7"/>
      <c r="MV60" s="7"/>
      <c r="MW60" s="2" t="s">
        <v>157</v>
      </c>
      <c r="MX60" s="2" t="s">
        <v>129</v>
      </c>
      <c r="MY60" s="2" t="s">
        <v>132</v>
      </c>
      <c r="MZ60" s="2" t="s">
        <v>132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151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151</v>
      </c>
      <c r="NV60" s="2" t="s">
        <v>181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157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151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140</v>
      </c>
      <c r="PR60" s="2" t="s">
        <v>181</v>
      </c>
      <c r="PS60" s="2" t="s">
        <v>278</v>
      </c>
      <c r="PT60" s="2" t="s">
        <v>132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151</v>
      </c>
      <c r="QP60" s="2" t="s">
        <v>181</v>
      </c>
      <c r="QQ60" s="2" t="s">
        <v>132</v>
      </c>
      <c r="QR60" s="2" t="s">
        <v>132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157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132</v>
      </c>
      <c r="RG60" s="4"/>
      <c r="RH60" s="8"/>
      <c r="RI60" s="4"/>
      <c r="RJ60" s="8"/>
      <c r="RK60" s="7"/>
      <c r="RL60" s="7"/>
      <c r="RM60" s="2" t="s">
        <v>140</v>
      </c>
      <c r="RN60" s="2" t="s">
        <v>181</v>
      </c>
      <c r="RO60" s="2" t="s">
        <v>989</v>
      </c>
      <c r="RP60" s="2" t="s">
        <v>132</v>
      </c>
      <c r="RQ60" s="2" t="s">
        <v>143</v>
      </c>
      <c r="RR60" s="2" t="s">
        <v>132</v>
      </c>
    </row>
    <row r="61">
      <c r="A61" s="2" t="s">
        <v>990</v>
      </c>
      <c r="B61" s="2" t="s">
        <v>121</v>
      </c>
      <c r="C61" s="2" t="s">
        <v>894</v>
      </c>
      <c r="D61" s="2" t="s">
        <v>508</v>
      </c>
      <c r="E61" s="2" t="s">
        <v>509</v>
      </c>
      <c r="F61" s="2" t="s">
        <v>991</v>
      </c>
      <c r="G61" s="2" t="s">
        <v>991</v>
      </c>
      <c r="H61" s="2" t="s">
        <v>991</v>
      </c>
      <c r="I61" s="2" t="s">
        <v>992</v>
      </c>
      <c r="J61" s="2" t="s">
        <v>291</v>
      </c>
      <c r="K61" s="2" t="s">
        <v>897</v>
      </c>
      <c r="L61" s="3">
        <v>38.7</v>
      </c>
      <c r="M61" s="3">
        <v>40.64</v>
      </c>
      <c r="N61" s="3">
        <v>89.99</v>
      </c>
      <c r="O61" s="2" t="s">
        <v>129</v>
      </c>
      <c r="P61" s="2" t="s">
        <v>258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133</v>
      </c>
      <c r="V61" s="2" t="s">
        <v>134</v>
      </c>
      <c r="W61" s="2" t="s">
        <v>440</v>
      </c>
      <c r="X61" s="2" t="s">
        <v>132</v>
      </c>
      <c r="Y61" s="2" t="s">
        <v>923</v>
      </c>
      <c r="Z61" s="4">
        <v>100</v>
      </c>
      <c r="AA61" s="4">
        <f>=ROUNDDOWN(14.2857142857143,0)</f>
      </c>
      <c r="AB61" s="5">
        <v>7</v>
      </c>
      <c r="AC61" s="2" t="s">
        <v>924</v>
      </c>
      <c r="AD61" s="4">
        <v>100</v>
      </c>
      <c r="AE61" s="4">
        <v>100</v>
      </c>
      <c r="AF61" s="6">
        <v>63</v>
      </c>
      <c r="AG61" s="6"/>
      <c r="AH61" s="7">
        <v>0.8776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29</v>
      </c>
      <c r="AQ61" s="8">
        <v>1356.44</v>
      </c>
      <c r="AR61" s="4"/>
      <c r="AS61" s="8"/>
      <c r="AT61" s="7"/>
      <c r="AU61" s="7"/>
      <c r="AV61" s="4">
        <v>29</v>
      </c>
      <c r="AW61" s="8">
        <v>1356.44</v>
      </c>
      <c r="AX61" s="4"/>
      <c r="AY61" s="8"/>
      <c r="AZ61" s="7"/>
      <c r="BA61" s="7"/>
      <c r="BB61" s="7">
        <v>1</v>
      </c>
      <c r="BC61" s="4">
        <v>29</v>
      </c>
      <c r="BD61" s="8">
        <v>1356.44</v>
      </c>
      <c r="BE61" s="4"/>
      <c r="BF61" s="8"/>
      <c r="BG61" s="7"/>
      <c r="BH61" s="7"/>
      <c r="BI61" s="7">
        <v>1</v>
      </c>
      <c r="BJ61" s="4">
        <v>29</v>
      </c>
      <c r="BK61" s="8">
        <v>1356.44</v>
      </c>
      <c r="BL61" s="2" t="s">
        <v>993</v>
      </c>
      <c r="BM61" s="7">
        <v>1</v>
      </c>
      <c r="BN61" s="7">
        <v>1</v>
      </c>
      <c r="BO61" s="4">
        <v>4</v>
      </c>
      <c r="BP61" s="8">
        <v>171.56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926</v>
      </c>
      <c r="BX61" s="2" t="s">
        <v>760</v>
      </c>
      <c r="BY61" s="2" t="s">
        <v>143</v>
      </c>
      <c r="BZ61" s="2" t="s">
        <v>132</v>
      </c>
      <c r="CA61" s="4"/>
      <c r="CB61" s="8"/>
      <c r="CC61" s="4"/>
      <c r="CD61" s="8"/>
      <c r="CE61" s="7"/>
      <c r="CF61" s="7"/>
      <c r="CG61" s="2" t="s">
        <v>140</v>
      </c>
      <c r="CH61" s="2" t="s">
        <v>129</v>
      </c>
      <c r="CI61" s="2" t="s">
        <v>132</v>
      </c>
      <c r="CJ61" s="2" t="s">
        <v>132</v>
      </c>
      <c r="CK61" s="2" t="s">
        <v>143</v>
      </c>
      <c r="CL61" s="2" t="s">
        <v>132</v>
      </c>
      <c r="CM61" s="4">
        <v>6</v>
      </c>
      <c r="CN61" s="8">
        <v>243.78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923</v>
      </c>
      <c r="CV61" s="2" t="s">
        <v>435</v>
      </c>
      <c r="CW61" s="2" t="s">
        <v>143</v>
      </c>
      <c r="CX61" s="2" t="s">
        <v>132</v>
      </c>
      <c r="CY61" s="4">
        <v>7</v>
      </c>
      <c r="CZ61" s="8">
        <v>347.62</v>
      </c>
      <c r="DA61" s="4"/>
      <c r="DB61" s="8"/>
      <c r="DC61" s="7"/>
      <c r="DD61" s="7"/>
      <c r="DE61" s="2" t="s">
        <v>140</v>
      </c>
      <c r="DF61" s="2" t="s">
        <v>129</v>
      </c>
      <c r="DG61" s="2" t="s">
        <v>814</v>
      </c>
      <c r="DH61" s="2" t="s">
        <v>537</v>
      </c>
      <c r="DI61" s="2" t="s">
        <v>143</v>
      </c>
      <c r="DJ61" s="2" t="s">
        <v>132</v>
      </c>
      <c r="DK61" s="4">
        <v>10</v>
      </c>
      <c r="DL61" s="8">
        <v>505.7</v>
      </c>
      <c r="DM61" s="4"/>
      <c r="DN61" s="8"/>
      <c r="DO61" s="7"/>
      <c r="DP61" s="7"/>
      <c r="DQ61" s="2" t="s">
        <v>140</v>
      </c>
      <c r="DR61" s="2" t="s">
        <v>129</v>
      </c>
      <c r="DS61" s="2" t="s">
        <v>266</v>
      </c>
      <c r="DT61" s="2" t="s">
        <v>806</v>
      </c>
      <c r="DU61" s="2" t="s">
        <v>143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928</v>
      </c>
      <c r="EF61" s="2" t="s">
        <v>994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270</v>
      </c>
      <c r="EP61" s="2" t="s">
        <v>129</v>
      </c>
      <c r="EQ61" s="2" t="s">
        <v>132</v>
      </c>
      <c r="ER61" s="2" t="s">
        <v>132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151</v>
      </c>
      <c r="FB61" s="2" t="s">
        <v>129</v>
      </c>
      <c r="FC61" s="2" t="s">
        <v>132</v>
      </c>
      <c r="FD61" s="2" t="s">
        <v>132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140</v>
      </c>
      <c r="FN61" s="2" t="s">
        <v>129</v>
      </c>
      <c r="FO61" s="2" t="s">
        <v>272</v>
      </c>
      <c r="FP61" s="2" t="s">
        <v>882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129</v>
      </c>
      <c r="GA61" s="2" t="s">
        <v>153</v>
      </c>
      <c r="GB61" s="2" t="s">
        <v>132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273</v>
      </c>
      <c r="GN61" s="2" t="s">
        <v>132</v>
      </c>
      <c r="GO61" s="2" t="s">
        <v>143</v>
      </c>
      <c r="GP61" s="2" t="s">
        <v>132</v>
      </c>
      <c r="GQ61" s="4">
        <v>2</v>
      </c>
      <c r="GR61" s="8">
        <v>87.78</v>
      </c>
      <c r="GS61" s="4"/>
      <c r="GT61" s="8"/>
      <c r="GU61" s="7"/>
      <c r="GV61" s="7"/>
      <c r="GW61" s="2" t="s">
        <v>140</v>
      </c>
      <c r="GX61" s="2" t="s">
        <v>129</v>
      </c>
      <c r="GY61" s="2" t="s">
        <v>273</v>
      </c>
      <c r="GZ61" s="2" t="s">
        <v>995</v>
      </c>
      <c r="HA61" s="2" t="s">
        <v>143</v>
      </c>
      <c r="HB61" s="2" t="s">
        <v>132</v>
      </c>
      <c r="HC61" s="4"/>
      <c r="HD61" s="8"/>
      <c r="HE61" s="4"/>
      <c r="HF61" s="8"/>
      <c r="HG61" s="7"/>
      <c r="HH61" s="7"/>
      <c r="HI61" s="2" t="s">
        <v>140</v>
      </c>
      <c r="HJ61" s="2" t="s">
        <v>129</v>
      </c>
      <c r="HK61" s="2" t="s">
        <v>275</v>
      </c>
      <c r="HL61" s="2" t="s">
        <v>132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140</v>
      </c>
      <c r="HV61" s="2" t="s">
        <v>129</v>
      </c>
      <c r="HW61" s="2" t="s">
        <v>647</v>
      </c>
      <c r="HX61" s="2" t="s">
        <v>132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750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140</v>
      </c>
      <c r="IT61" s="2" t="s">
        <v>129</v>
      </c>
      <c r="IU61" s="2" t="s">
        <v>814</v>
      </c>
      <c r="IV61" s="2" t="s">
        <v>250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151</v>
      </c>
      <c r="JF61" s="2" t="s">
        <v>129</v>
      </c>
      <c r="JG61" s="2" t="s">
        <v>132</v>
      </c>
      <c r="JH61" s="2" t="s">
        <v>132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132</v>
      </c>
      <c r="JR61" s="2" t="s">
        <v>132</v>
      </c>
      <c r="JS61" s="2" t="s">
        <v>132</v>
      </c>
      <c r="JT61" s="2" t="s">
        <v>132</v>
      </c>
      <c r="JU61" s="2" t="s">
        <v>132</v>
      </c>
      <c r="JV61" s="2" t="s">
        <v>132</v>
      </c>
      <c r="JW61" s="4"/>
      <c r="JX61" s="8"/>
      <c r="JY61" s="4"/>
      <c r="JZ61" s="8"/>
      <c r="KA61" s="7"/>
      <c r="KB61" s="7"/>
      <c r="KC61" s="2" t="s">
        <v>152</v>
      </c>
      <c r="KD61" s="2" t="s">
        <v>129</v>
      </c>
      <c r="KE61" s="2" t="s">
        <v>132</v>
      </c>
      <c r="KF61" s="2" t="s">
        <v>132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151</v>
      </c>
      <c r="KP61" s="2" t="s">
        <v>129</v>
      </c>
      <c r="KQ61" s="2" t="s">
        <v>132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151</v>
      </c>
      <c r="LB61" s="2" t="s">
        <v>129</v>
      </c>
      <c r="LC61" s="2" t="s">
        <v>132</v>
      </c>
      <c r="LD61" s="2" t="s">
        <v>132</v>
      </c>
      <c r="LE61" s="2" t="s">
        <v>143</v>
      </c>
      <c r="LF61" s="2" t="s">
        <v>132</v>
      </c>
      <c r="LG61" s="4"/>
      <c r="LH61" s="8"/>
      <c r="LI61" s="4"/>
      <c r="LJ61" s="8"/>
      <c r="LK61" s="7"/>
      <c r="LL61" s="7"/>
      <c r="LM61" s="2" t="s">
        <v>157</v>
      </c>
      <c r="LN61" s="2" t="s">
        <v>129</v>
      </c>
      <c r="LO61" s="2" t="s">
        <v>132</v>
      </c>
      <c r="LP61" s="2" t="s">
        <v>132</v>
      </c>
      <c r="LQ61" s="2" t="s">
        <v>143</v>
      </c>
      <c r="LR61" s="2" t="s">
        <v>132</v>
      </c>
      <c r="LS61" s="4"/>
      <c r="LT61" s="8"/>
      <c r="LU61" s="4"/>
      <c r="LV61" s="8"/>
      <c r="LW61" s="7"/>
      <c r="LX61" s="7"/>
      <c r="LY61" s="2" t="s">
        <v>151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151</v>
      </c>
      <c r="ML61" s="2" t="s">
        <v>129</v>
      </c>
      <c r="MM61" s="2" t="s">
        <v>132</v>
      </c>
      <c r="MN61" s="2" t="s">
        <v>132</v>
      </c>
      <c r="MO61" s="2" t="s">
        <v>143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151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157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151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151</v>
      </c>
      <c r="PR61" s="2" t="s">
        <v>129</v>
      </c>
      <c r="PS61" s="2" t="s">
        <v>132</v>
      </c>
      <c r="PT61" s="2" t="s">
        <v>132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151</v>
      </c>
      <c r="QD61" s="2" t="s">
        <v>129</v>
      </c>
      <c r="QE61" s="2" t="s">
        <v>132</v>
      </c>
      <c r="QF61" s="2" t="s">
        <v>132</v>
      </c>
      <c r="QG61" s="2" t="s">
        <v>143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157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132</v>
      </c>
      <c r="RG61" s="4"/>
      <c r="RH61" s="8"/>
      <c r="RI61" s="4"/>
      <c r="RJ61" s="8"/>
      <c r="RK61" s="7"/>
      <c r="RL61" s="7"/>
      <c r="RM61" s="2" t="s">
        <v>140</v>
      </c>
      <c r="RN61" s="2" t="s">
        <v>181</v>
      </c>
      <c r="RO61" s="2" t="s">
        <v>435</v>
      </c>
      <c r="RP61" s="2" t="s">
        <v>132</v>
      </c>
      <c r="RQ61" s="2" t="s">
        <v>143</v>
      </c>
      <c r="RR61" s="2" t="s">
        <v>132</v>
      </c>
    </row>
    <row r="62">
      <c r="A62" s="2" t="s">
        <v>996</v>
      </c>
      <c r="B62" s="2" t="s">
        <v>121</v>
      </c>
      <c r="C62" s="2" t="s">
        <v>894</v>
      </c>
      <c r="D62" s="2" t="s">
        <v>508</v>
      </c>
      <c r="E62" s="2" t="s">
        <v>509</v>
      </c>
      <c r="F62" s="2" t="s">
        <v>997</v>
      </c>
      <c r="G62" s="2" t="s">
        <v>997</v>
      </c>
      <c r="H62" s="2" t="s">
        <v>997</v>
      </c>
      <c r="I62" s="2" t="s">
        <v>998</v>
      </c>
      <c r="J62" s="2" t="s">
        <v>291</v>
      </c>
      <c r="K62" s="2" t="s">
        <v>588</v>
      </c>
      <c r="L62" s="3">
        <v>71.54</v>
      </c>
      <c r="M62" s="3">
        <v>75.12</v>
      </c>
      <c r="N62" s="3">
        <v>157.99</v>
      </c>
      <c r="O62" s="2" t="s">
        <v>129</v>
      </c>
      <c r="P62" s="2" t="s">
        <v>258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132</v>
      </c>
      <c r="V62" s="2" t="s">
        <v>134</v>
      </c>
      <c r="W62" s="2" t="s">
        <v>470</v>
      </c>
      <c r="X62" s="2" t="s">
        <v>132</v>
      </c>
      <c r="Y62" s="2" t="s">
        <v>999</v>
      </c>
      <c r="Z62" s="4">
        <v>84</v>
      </c>
      <c r="AA62" s="4">
        <f>=ROUNDDOWN(28,0)</f>
      </c>
      <c r="AB62" s="5">
        <v>3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13</v>
      </c>
      <c r="AQ62" s="8">
        <v>988.56</v>
      </c>
      <c r="AR62" s="4"/>
      <c r="AS62" s="8"/>
      <c r="AT62" s="7"/>
      <c r="AU62" s="7"/>
      <c r="AV62" s="4">
        <v>13</v>
      </c>
      <c r="AW62" s="8">
        <v>988.56</v>
      </c>
      <c r="AX62" s="4"/>
      <c r="AY62" s="8"/>
      <c r="AZ62" s="7"/>
      <c r="BA62" s="7"/>
      <c r="BB62" s="7">
        <v>1</v>
      </c>
      <c r="BC62" s="4">
        <v>13</v>
      </c>
      <c r="BD62" s="8">
        <v>988.56</v>
      </c>
      <c r="BE62" s="4"/>
      <c r="BF62" s="8"/>
      <c r="BG62" s="7"/>
      <c r="BH62" s="7"/>
      <c r="BI62" s="7">
        <v>1</v>
      </c>
      <c r="BJ62" s="4">
        <v>13</v>
      </c>
      <c r="BK62" s="8">
        <v>988.56</v>
      </c>
      <c r="BL62" s="2" t="s">
        <v>1000</v>
      </c>
      <c r="BM62" s="7">
        <v>1</v>
      </c>
      <c r="BN62" s="7">
        <v>1</v>
      </c>
      <c r="BO62" s="4">
        <v>6</v>
      </c>
      <c r="BP62" s="8">
        <v>425.83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320</v>
      </c>
      <c r="BX62" s="2" t="s">
        <v>339</v>
      </c>
      <c r="BY62" s="2" t="s">
        <v>143</v>
      </c>
      <c r="BZ62" s="2" t="s">
        <v>132</v>
      </c>
      <c r="CA62" s="4"/>
      <c r="CB62" s="8"/>
      <c r="CC62" s="4"/>
      <c r="CD62" s="8"/>
      <c r="CE62" s="7"/>
      <c r="CF62" s="7"/>
      <c r="CG62" s="2" t="s">
        <v>1001</v>
      </c>
      <c r="CH62" s="2" t="s">
        <v>181</v>
      </c>
      <c r="CI62" s="2" t="s">
        <v>132</v>
      </c>
      <c r="CJ62" s="2" t="s">
        <v>547</v>
      </c>
      <c r="CK62" s="2" t="s">
        <v>143</v>
      </c>
      <c r="CL62" s="2" t="s">
        <v>132</v>
      </c>
      <c r="CM62" s="4">
        <v>3</v>
      </c>
      <c r="CN62" s="8">
        <v>261.66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1002</v>
      </c>
      <c r="CV62" s="2" t="s">
        <v>1003</v>
      </c>
      <c r="CW62" s="2" t="s">
        <v>143</v>
      </c>
      <c r="CX62" s="2" t="s">
        <v>132</v>
      </c>
      <c r="CY62" s="4">
        <v>1</v>
      </c>
      <c r="CZ62" s="8">
        <v>80.77</v>
      </c>
      <c r="DA62" s="4"/>
      <c r="DB62" s="8"/>
      <c r="DC62" s="7"/>
      <c r="DD62" s="7"/>
      <c r="DE62" s="2" t="s">
        <v>140</v>
      </c>
      <c r="DF62" s="2" t="s">
        <v>129</v>
      </c>
      <c r="DG62" s="2" t="s">
        <v>1004</v>
      </c>
      <c r="DH62" s="2" t="s">
        <v>1005</v>
      </c>
      <c r="DI62" s="2" t="s">
        <v>143</v>
      </c>
      <c r="DJ62" s="2" t="s">
        <v>132</v>
      </c>
      <c r="DK62" s="4"/>
      <c r="DL62" s="8"/>
      <c r="DM62" s="4"/>
      <c r="DN62" s="8"/>
      <c r="DO62" s="7"/>
      <c r="DP62" s="7"/>
      <c r="DQ62" s="2" t="s">
        <v>140</v>
      </c>
      <c r="DR62" s="2" t="s">
        <v>129</v>
      </c>
      <c r="DS62" s="2" t="s">
        <v>215</v>
      </c>
      <c r="DT62" s="2" t="s">
        <v>378</v>
      </c>
      <c r="DU62" s="2" t="s">
        <v>143</v>
      </c>
      <c r="DV62" s="2" t="s">
        <v>132</v>
      </c>
      <c r="DW62" s="4">
        <v>1</v>
      </c>
      <c r="DX62" s="8">
        <v>70.06</v>
      </c>
      <c r="DY62" s="4"/>
      <c r="DZ62" s="8"/>
      <c r="EA62" s="7"/>
      <c r="EB62" s="7"/>
      <c r="EC62" s="2" t="s">
        <v>140</v>
      </c>
      <c r="ED62" s="2" t="s">
        <v>129</v>
      </c>
      <c r="EE62" s="2" t="s">
        <v>1006</v>
      </c>
      <c r="EF62" s="2" t="s">
        <v>1007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150</v>
      </c>
      <c r="EP62" s="2" t="s">
        <v>129</v>
      </c>
      <c r="EQ62" s="2" t="s">
        <v>132</v>
      </c>
      <c r="ER62" s="2" t="s">
        <v>132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151</v>
      </c>
      <c r="FB62" s="2" t="s">
        <v>129</v>
      </c>
      <c r="FC62" s="2" t="s">
        <v>132</v>
      </c>
      <c r="FD62" s="2" t="s">
        <v>132</v>
      </c>
      <c r="FE62" s="2" t="s">
        <v>143</v>
      </c>
      <c r="FF62" s="2" t="s">
        <v>132</v>
      </c>
      <c r="FG62" s="4"/>
      <c r="FH62" s="8"/>
      <c r="FI62" s="4"/>
      <c r="FJ62" s="8"/>
      <c r="FK62" s="7"/>
      <c r="FL62" s="7"/>
      <c r="FM62" s="2" t="s">
        <v>140</v>
      </c>
      <c r="FN62" s="2" t="s">
        <v>129</v>
      </c>
      <c r="FO62" s="2" t="s">
        <v>1008</v>
      </c>
      <c r="FP62" s="2" t="s">
        <v>1009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129</v>
      </c>
      <c r="GA62" s="2" t="s">
        <v>1010</v>
      </c>
      <c r="GB62" s="2" t="s">
        <v>132</v>
      </c>
      <c r="GC62" s="2" t="s">
        <v>143</v>
      </c>
      <c r="GD62" s="2" t="s">
        <v>132</v>
      </c>
      <c r="GE62" s="4">
        <v>2</v>
      </c>
      <c r="GF62" s="8">
        <v>150.24</v>
      </c>
      <c r="GG62" s="4"/>
      <c r="GH62" s="8"/>
      <c r="GI62" s="7"/>
      <c r="GJ62" s="7"/>
      <c r="GK62" s="2" t="s">
        <v>140</v>
      </c>
      <c r="GL62" s="2" t="s">
        <v>129</v>
      </c>
      <c r="GM62" s="2" t="s">
        <v>226</v>
      </c>
      <c r="GN62" s="2" t="s">
        <v>1011</v>
      </c>
      <c r="GO62" s="2" t="s">
        <v>143</v>
      </c>
      <c r="GP62" s="2" t="s">
        <v>132</v>
      </c>
      <c r="GQ62" s="4"/>
      <c r="GR62" s="8"/>
      <c r="GS62" s="4"/>
      <c r="GT62" s="8"/>
      <c r="GU62" s="7"/>
      <c r="GV62" s="7"/>
      <c r="GW62" s="2" t="s">
        <v>155</v>
      </c>
      <c r="GX62" s="2" t="s">
        <v>129</v>
      </c>
      <c r="GY62" s="2" t="s">
        <v>132</v>
      </c>
      <c r="GZ62" s="2" t="s">
        <v>132</v>
      </c>
      <c r="HA62" s="2" t="s">
        <v>143</v>
      </c>
      <c r="HB62" s="2" t="s">
        <v>132</v>
      </c>
      <c r="HC62" s="4"/>
      <c r="HD62" s="8"/>
      <c r="HE62" s="4"/>
      <c r="HF62" s="8"/>
      <c r="HG62" s="7"/>
      <c r="HH62" s="7"/>
      <c r="HI62" s="2" t="s">
        <v>140</v>
      </c>
      <c r="HJ62" s="2" t="s">
        <v>129</v>
      </c>
      <c r="HK62" s="2" t="s">
        <v>190</v>
      </c>
      <c r="HL62" s="2" t="s">
        <v>412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140</v>
      </c>
      <c r="HV62" s="2" t="s">
        <v>129</v>
      </c>
      <c r="HW62" s="2" t="s">
        <v>192</v>
      </c>
      <c r="HX62" s="2" t="s">
        <v>1012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140</v>
      </c>
      <c r="IH62" s="2" t="s">
        <v>129</v>
      </c>
      <c r="II62" s="2" t="s">
        <v>194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140</v>
      </c>
      <c r="IT62" s="2" t="s">
        <v>129</v>
      </c>
      <c r="IU62" s="2" t="s">
        <v>1002</v>
      </c>
      <c r="IV62" s="2" t="s">
        <v>639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150</v>
      </c>
      <c r="JF62" s="2" t="s">
        <v>129</v>
      </c>
      <c r="JG62" s="2" t="s">
        <v>132</v>
      </c>
      <c r="JH62" s="2" t="s">
        <v>132</v>
      </c>
      <c r="JI62" s="2" t="s">
        <v>143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140</v>
      </c>
      <c r="KD62" s="2" t="s">
        <v>195</v>
      </c>
      <c r="KE62" s="2" t="s">
        <v>339</v>
      </c>
      <c r="KF62" s="2" t="s">
        <v>619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151</v>
      </c>
      <c r="KP62" s="2" t="s">
        <v>129</v>
      </c>
      <c r="KQ62" s="2" t="s">
        <v>132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157</v>
      </c>
      <c r="LN62" s="2" t="s">
        <v>129</v>
      </c>
      <c r="LO62" s="2" t="s">
        <v>132</v>
      </c>
      <c r="LP62" s="2" t="s">
        <v>132</v>
      </c>
      <c r="LQ62" s="2" t="s">
        <v>143</v>
      </c>
      <c r="LR62" s="2" t="s">
        <v>132</v>
      </c>
      <c r="LS62" s="4"/>
      <c r="LT62" s="8"/>
      <c r="LU62" s="4"/>
      <c r="LV62" s="8"/>
      <c r="LW62" s="7"/>
      <c r="LX62" s="7"/>
      <c r="LY62" s="2" t="s">
        <v>151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151</v>
      </c>
      <c r="ML62" s="2" t="s">
        <v>129</v>
      </c>
      <c r="MM62" s="2" t="s">
        <v>132</v>
      </c>
      <c r="MN62" s="2" t="s">
        <v>132</v>
      </c>
      <c r="MO62" s="2" t="s">
        <v>143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151</v>
      </c>
      <c r="NJ62" s="2" t="s">
        <v>129</v>
      </c>
      <c r="NK62" s="2" t="s">
        <v>132</v>
      </c>
      <c r="NL62" s="2" t="s">
        <v>132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151</v>
      </c>
      <c r="NV62" s="2" t="s">
        <v>181</v>
      </c>
      <c r="NW62" s="2" t="s">
        <v>132</v>
      </c>
      <c r="NX62" s="2" t="s">
        <v>132</v>
      </c>
      <c r="NY62" s="2" t="s">
        <v>143</v>
      </c>
      <c r="NZ62" s="2" t="s">
        <v>132</v>
      </c>
      <c r="OA62" s="4"/>
      <c r="OB62" s="8"/>
      <c r="OC62" s="4"/>
      <c r="OD62" s="8"/>
      <c r="OE62" s="7"/>
      <c r="OF62" s="7"/>
      <c r="OG62" s="2" t="s">
        <v>157</v>
      </c>
      <c r="OH62" s="2" t="s">
        <v>129</v>
      </c>
      <c r="OI62" s="2" t="s">
        <v>132</v>
      </c>
      <c r="OJ62" s="2" t="s">
        <v>132</v>
      </c>
      <c r="OK62" s="2" t="s">
        <v>143</v>
      </c>
      <c r="OL62" s="2" t="s">
        <v>132</v>
      </c>
      <c r="OM62" s="4"/>
      <c r="ON62" s="8"/>
      <c r="OO62" s="4"/>
      <c r="OP62" s="8"/>
      <c r="OQ62" s="7"/>
      <c r="OR62" s="7"/>
      <c r="OS62" s="2" t="s">
        <v>151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140</v>
      </c>
      <c r="PR62" s="2" t="s">
        <v>181</v>
      </c>
      <c r="PS62" s="2" t="s">
        <v>278</v>
      </c>
      <c r="PT62" s="2" t="s">
        <v>132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140</v>
      </c>
      <c r="QP62" s="2" t="s">
        <v>181</v>
      </c>
      <c r="QQ62" s="2" t="s">
        <v>413</v>
      </c>
      <c r="QR62" s="2" t="s">
        <v>1013</v>
      </c>
      <c r="QS62" s="2" t="s">
        <v>143</v>
      </c>
      <c r="QT62" s="2" t="s">
        <v>132</v>
      </c>
      <c r="QU62" s="4"/>
      <c r="QV62" s="8"/>
      <c r="QW62" s="4"/>
      <c r="QX62" s="8"/>
      <c r="QY62" s="7"/>
      <c r="QZ62" s="7"/>
      <c r="RA62" s="2" t="s">
        <v>157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132</v>
      </c>
      <c r="RG62" s="4"/>
      <c r="RH62" s="8"/>
      <c r="RI62" s="4"/>
      <c r="RJ62" s="8"/>
      <c r="RK62" s="7"/>
      <c r="RL62" s="7"/>
      <c r="RM62" s="2" t="s">
        <v>140</v>
      </c>
      <c r="RN62" s="2" t="s">
        <v>181</v>
      </c>
      <c r="RO62" s="2" t="s">
        <v>343</v>
      </c>
      <c r="RP62" s="2" t="s">
        <v>1014</v>
      </c>
      <c r="RQ62" s="2" t="s">
        <v>143</v>
      </c>
      <c r="RR62" s="2" t="s">
        <v>132</v>
      </c>
    </row>
    <row r="63">
      <c r="A63" s="2" t="s">
        <v>1015</v>
      </c>
      <c r="B63" s="2" t="s">
        <v>121</v>
      </c>
      <c r="C63" s="2" t="s">
        <v>894</v>
      </c>
      <c r="D63" s="2" t="s">
        <v>508</v>
      </c>
      <c r="E63" s="2" t="s">
        <v>509</v>
      </c>
      <c r="F63" s="2" t="s">
        <v>1016</v>
      </c>
      <c r="G63" s="2" t="s">
        <v>1016</v>
      </c>
      <c r="H63" s="2" t="s">
        <v>1016</v>
      </c>
      <c r="I63" s="2" t="s">
        <v>1017</v>
      </c>
      <c r="J63" s="2" t="s">
        <v>291</v>
      </c>
      <c r="K63" s="2" t="s">
        <v>659</v>
      </c>
      <c r="L63" s="3">
        <v>40.38</v>
      </c>
      <c r="M63" s="3">
        <v>42.4</v>
      </c>
      <c r="N63" s="3">
        <v>89.99</v>
      </c>
      <c r="O63" s="2" t="s">
        <v>129</v>
      </c>
      <c r="P63" s="2" t="s">
        <v>258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133</v>
      </c>
      <c r="V63" s="2" t="s">
        <v>134</v>
      </c>
      <c r="W63" s="2" t="s">
        <v>470</v>
      </c>
      <c r="X63" s="2" t="s">
        <v>132</v>
      </c>
      <c r="Y63" s="2" t="s">
        <v>981</v>
      </c>
      <c r="Z63" s="4">
        <v>128</v>
      </c>
      <c r="AA63" s="4">
        <f>=ROUNDDOWN(58.1818181818182,0)</f>
      </c>
      <c r="AB63" s="5">
        <v>2.2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20</v>
      </c>
      <c r="AQ63" s="8">
        <v>915.03</v>
      </c>
      <c r="AR63" s="4"/>
      <c r="AS63" s="8"/>
      <c r="AT63" s="7"/>
      <c r="AU63" s="7"/>
      <c r="AV63" s="4">
        <v>20</v>
      </c>
      <c r="AW63" s="8">
        <v>915.03</v>
      </c>
      <c r="AX63" s="4"/>
      <c r="AY63" s="8"/>
      <c r="AZ63" s="7"/>
      <c r="BA63" s="7"/>
      <c r="BB63" s="7">
        <v>1</v>
      </c>
      <c r="BC63" s="4">
        <v>20</v>
      </c>
      <c r="BD63" s="8">
        <v>915.03</v>
      </c>
      <c r="BE63" s="4"/>
      <c r="BF63" s="8"/>
      <c r="BG63" s="7"/>
      <c r="BH63" s="7"/>
      <c r="BI63" s="7">
        <v>1</v>
      </c>
      <c r="BJ63" s="4">
        <v>20</v>
      </c>
      <c r="BK63" s="8">
        <v>915.03</v>
      </c>
      <c r="BL63" s="2" t="s">
        <v>1018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140</v>
      </c>
      <c r="BV63" s="2" t="s">
        <v>129</v>
      </c>
      <c r="BW63" s="2" t="s">
        <v>983</v>
      </c>
      <c r="BX63" s="2" t="s">
        <v>484</v>
      </c>
      <c r="BY63" s="2" t="s">
        <v>143</v>
      </c>
      <c r="BZ63" s="2" t="s">
        <v>132</v>
      </c>
      <c r="CA63" s="4"/>
      <c r="CB63" s="8"/>
      <c r="CC63" s="4"/>
      <c r="CD63" s="8"/>
      <c r="CE63" s="7"/>
      <c r="CF63" s="7"/>
      <c r="CG63" s="2" t="s">
        <v>152</v>
      </c>
      <c r="CH63" s="2" t="s">
        <v>129</v>
      </c>
      <c r="CI63" s="2" t="s">
        <v>132</v>
      </c>
      <c r="CJ63" s="2" t="s">
        <v>132</v>
      </c>
      <c r="CK63" s="2" t="s">
        <v>143</v>
      </c>
      <c r="CL63" s="2" t="s">
        <v>132</v>
      </c>
      <c r="CM63" s="4">
        <v>6</v>
      </c>
      <c r="CN63" s="8">
        <v>287.17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981</v>
      </c>
      <c r="CV63" s="2" t="s">
        <v>684</v>
      </c>
      <c r="CW63" s="2" t="s">
        <v>143</v>
      </c>
      <c r="CX63" s="2" t="s">
        <v>132</v>
      </c>
      <c r="CY63" s="4"/>
      <c r="CZ63" s="8"/>
      <c r="DA63" s="4"/>
      <c r="DB63" s="8"/>
      <c r="DC63" s="7"/>
      <c r="DD63" s="7"/>
      <c r="DE63" s="2" t="s">
        <v>140</v>
      </c>
      <c r="DF63" s="2" t="s">
        <v>129</v>
      </c>
      <c r="DG63" s="2" t="s">
        <v>1019</v>
      </c>
      <c r="DH63" s="2" t="s">
        <v>835</v>
      </c>
      <c r="DI63" s="2" t="s">
        <v>143</v>
      </c>
      <c r="DJ63" s="2" t="s">
        <v>132</v>
      </c>
      <c r="DK63" s="4">
        <v>3</v>
      </c>
      <c r="DL63" s="8">
        <v>152.46</v>
      </c>
      <c r="DM63" s="4"/>
      <c r="DN63" s="8"/>
      <c r="DO63" s="7"/>
      <c r="DP63" s="7"/>
      <c r="DQ63" s="2" t="s">
        <v>140</v>
      </c>
      <c r="DR63" s="2" t="s">
        <v>129</v>
      </c>
      <c r="DS63" s="2" t="s">
        <v>299</v>
      </c>
      <c r="DT63" s="2" t="s">
        <v>730</v>
      </c>
      <c r="DU63" s="2" t="s">
        <v>143</v>
      </c>
      <c r="DV63" s="2" t="s">
        <v>132</v>
      </c>
      <c r="DW63" s="4">
        <v>3</v>
      </c>
      <c r="DX63" s="8">
        <v>122.82</v>
      </c>
      <c r="DY63" s="4"/>
      <c r="DZ63" s="8"/>
      <c r="EA63" s="7"/>
      <c r="EB63" s="7"/>
      <c r="EC63" s="2" t="s">
        <v>140</v>
      </c>
      <c r="ED63" s="2" t="s">
        <v>129</v>
      </c>
      <c r="EE63" s="2" t="s">
        <v>683</v>
      </c>
      <c r="EF63" s="2" t="s">
        <v>1020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270</v>
      </c>
      <c r="EP63" s="2" t="s">
        <v>129</v>
      </c>
      <c r="EQ63" s="2" t="s">
        <v>132</v>
      </c>
      <c r="ER63" s="2" t="s">
        <v>132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151</v>
      </c>
      <c r="FB63" s="2" t="s">
        <v>129</v>
      </c>
      <c r="FC63" s="2" t="s">
        <v>132</v>
      </c>
      <c r="FD63" s="2" t="s">
        <v>132</v>
      </c>
      <c r="FE63" s="2" t="s">
        <v>143</v>
      </c>
      <c r="FF63" s="2" t="s">
        <v>132</v>
      </c>
      <c r="FG63" s="4">
        <v>3</v>
      </c>
      <c r="FH63" s="8">
        <v>140.58</v>
      </c>
      <c r="FI63" s="4"/>
      <c r="FJ63" s="8"/>
      <c r="FK63" s="7"/>
      <c r="FL63" s="7"/>
      <c r="FM63" s="2" t="s">
        <v>140</v>
      </c>
      <c r="FN63" s="2" t="s">
        <v>129</v>
      </c>
      <c r="FO63" s="2" t="s">
        <v>302</v>
      </c>
      <c r="FP63" s="2" t="s">
        <v>1021</v>
      </c>
      <c r="FQ63" s="2" t="s">
        <v>143</v>
      </c>
      <c r="FR63" s="2" t="s">
        <v>132</v>
      </c>
      <c r="FS63" s="4"/>
      <c r="FT63" s="8"/>
      <c r="FU63" s="4"/>
      <c r="FV63" s="8"/>
      <c r="FW63" s="7"/>
      <c r="FX63" s="7"/>
      <c r="FY63" s="2" t="s">
        <v>140</v>
      </c>
      <c r="FZ63" s="2" t="s">
        <v>129</v>
      </c>
      <c r="GA63" s="2" t="s">
        <v>1022</v>
      </c>
      <c r="GB63" s="2" t="s">
        <v>882</v>
      </c>
      <c r="GC63" s="2" t="s">
        <v>143</v>
      </c>
      <c r="GD63" s="2" t="s">
        <v>132</v>
      </c>
      <c r="GE63" s="4">
        <v>5</v>
      </c>
      <c r="GF63" s="8">
        <v>212</v>
      </c>
      <c r="GG63" s="4"/>
      <c r="GH63" s="8"/>
      <c r="GI63" s="7"/>
      <c r="GJ63" s="7"/>
      <c r="GK63" s="2" t="s">
        <v>140</v>
      </c>
      <c r="GL63" s="2" t="s">
        <v>129</v>
      </c>
      <c r="GM63" s="2" t="s">
        <v>273</v>
      </c>
      <c r="GN63" s="2" t="s">
        <v>1023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155</v>
      </c>
      <c r="GX63" s="2" t="s">
        <v>129</v>
      </c>
      <c r="GY63" s="2" t="s">
        <v>132</v>
      </c>
      <c r="GZ63" s="2" t="s">
        <v>132</v>
      </c>
      <c r="HA63" s="2" t="s">
        <v>143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450</v>
      </c>
      <c r="HL63" s="2" t="s">
        <v>132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140</v>
      </c>
      <c r="HV63" s="2" t="s">
        <v>129</v>
      </c>
      <c r="HW63" s="2" t="s">
        <v>688</v>
      </c>
      <c r="HX63" s="2" t="s">
        <v>1024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140</v>
      </c>
      <c r="IH63" s="2" t="s">
        <v>129</v>
      </c>
      <c r="II63" s="2" t="s">
        <v>740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140</v>
      </c>
      <c r="IT63" s="2" t="s">
        <v>129</v>
      </c>
      <c r="IU63" s="2" t="s">
        <v>987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151</v>
      </c>
      <c r="JF63" s="2" t="s">
        <v>129</v>
      </c>
      <c r="JG63" s="2" t="s">
        <v>132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195</v>
      </c>
      <c r="KE63" s="2" t="s">
        <v>476</v>
      </c>
      <c r="KF63" s="2" t="s">
        <v>409</v>
      </c>
      <c r="KG63" s="2" t="s">
        <v>143</v>
      </c>
      <c r="KH63" s="2" t="s">
        <v>132</v>
      </c>
      <c r="KI63" s="4"/>
      <c r="KJ63" s="8"/>
      <c r="KK63" s="4"/>
      <c r="KL63" s="8"/>
      <c r="KM63" s="7"/>
      <c r="KN63" s="7"/>
      <c r="KO63" s="2" t="s">
        <v>151</v>
      </c>
      <c r="KP63" s="2" t="s">
        <v>129</v>
      </c>
      <c r="KQ63" s="2" t="s">
        <v>132</v>
      </c>
      <c r="KR63" s="2" t="s">
        <v>132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151</v>
      </c>
      <c r="LB63" s="2" t="s">
        <v>129</v>
      </c>
      <c r="LC63" s="2" t="s">
        <v>132</v>
      </c>
      <c r="LD63" s="2" t="s">
        <v>132</v>
      </c>
      <c r="LE63" s="2" t="s">
        <v>143</v>
      </c>
      <c r="LF63" s="2" t="s">
        <v>132</v>
      </c>
      <c r="LG63" s="4"/>
      <c r="LH63" s="8"/>
      <c r="LI63" s="4"/>
      <c r="LJ63" s="8"/>
      <c r="LK63" s="7"/>
      <c r="LL63" s="7"/>
      <c r="LM63" s="2" t="s">
        <v>157</v>
      </c>
      <c r="LN63" s="2" t="s">
        <v>129</v>
      </c>
      <c r="LO63" s="2" t="s">
        <v>132</v>
      </c>
      <c r="LP63" s="2" t="s">
        <v>132</v>
      </c>
      <c r="LQ63" s="2" t="s">
        <v>143</v>
      </c>
      <c r="LR63" s="2" t="s">
        <v>132</v>
      </c>
      <c r="LS63" s="4"/>
      <c r="LT63" s="8"/>
      <c r="LU63" s="4"/>
      <c r="LV63" s="8"/>
      <c r="LW63" s="7"/>
      <c r="LX63" s="7"/>
      <c r="LY63" s="2" t="s">
        <v>151</v>
      </c>
      <c r="LZ63" s="2" t="s">
        <v>129</v>
      </c>
      <c r="MA63" s="2" t="s">
        <v>132</v>
      </c>
      <c r="MB63" s="2" t="s">
        <v>132</v>
      </c>
      <c r="MC63" s="2" t="s">
        <v>143</v>
      </c>
      <c r="MD63" s="2" t="s">
        <v>132</v>
      </c>
      <c r="ME63" s="4"/>
      <c r="MF63" s="8"/>
      <c r="MG63" s="4"/>
      <c r="MH63" s="8"/>
      <c r="MI63" s="7"/>
      <c r="MJ63" s="7"/>
      <c r="MK63" s="2" t="s">
        <v>151</v>
      </c>
      <c r="ML63" s="2" t="s">
        <v>129</v>
      </c>
      <c r="MM63" s="2" t="s">
        <v>132</v>
      </c>
      <c r="MN63" s="2" t="s">
        <v>132</v>
      </c>
      <c r="MO63" s="2" t="s">
        <v>143</v>
      </c>
      <c r="MP63" s="2" t="s">
        <v>132</v>
      </c>
      <c r="MQ63" s="4"/>
      <c r="MR63" s="8"/>
      <c r="MS63" s="4"/>
      <c r="MT63" s="8"/>
      <c r="MU63" s="7"/>
      <c r="MV63" s="7"/>
      <c r="MW63" s="2" t="s">
        <v>157</v>
      </c>
      <c r="MX63" s="2" t="s">
        <v>129</v>
      </c>
      <c r="MY63" s="2" t="s">
        <v>132</v>
      </c>
      <c r="MZ63" s="2" t="s">
        <v>132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151</v>
      </c>
      <c r="NJ63" s="2" t="s">
        <v>129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151</v>
      </c>
      <c r="NV63" s="2" t="s">
        <v>181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157</v>
      </c>
      <c r="OH63" s="2" t="s">
        <v>129</v>
      </c>
      <c r="OI63" s="2" t="s">
        <v>132</v>
      </c>
      <c r="OJ63" s="2" t="s">
        <v>132</v>
      </c>
      <c r="OK63" s="2" t="s">
        <v>143</v>
      </c>
      <c r="OL63" s="2" t="s">
        <v>132</v>
      </c>
      <c r="OM63" s="4"/>
      <c r="ON63" s="8"/>
      <c r="OO63" s="4"/>
      <c r="OP63" s="8"/>
      <c r="OQ63" s="7"/>
      <c r="OR63" s="7"/>
      <c r="OS63" s="2" t="s">
        <v>151</v>
      </c>
      <c r="OT63" s="2" t="s">
        <v>129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140</v>
      </c>
      <c r="PR63" s="2" t="s">
        <v>181</v>
      </c>
      <c r="PS63" s="2" t="s">
        <v>233</v>
      </c>
      <c r="PT63" s="2" t="s">
        <v>132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151</v>
      </c>
      <c r="QP63" s="2" t="s">
        <v>181</v>
      </c>
      <c r="QQ63" s="2" t="s">
        <v>132</v>
      </c>
      <c r="QR63" s="2" t="s">
        <v>132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157</v>
      </c>
      <c r="RB63" s="2" t="s">
        <v>129</v>
      </c>
      <c r="RC63" s="2" t="s">
        <v>132</v>
      </c>
      <c r="RD63" s="2" t="s">
        <v>132</v>
      </c>
      <c r="RE63" s="2" t="s">
        <v>143</v>
      </c>
      <c r="RF63" s="2" t="s">
        <v>132</v>
      </c>
      <c r="RG63" s="4"/>
      <c r="RH63" s="8"/>
      <c r="RI63" s="4"/>
      <c r="RJ63" s="8"/>
      <c r="RK63" s="7"/>
      <c r="RL63" s="7"/>
      <c r="RM63" s="2" t="s">
        <v>140</v>
      </c>
      <c r="RN63" s="2" t="s">
        <v>181</v>
      </c>
      <c r="RO63" s="2" t="s">
        <v>989</v>
      </c>
      <c r="RP63" s="2" t="s">
        <v>132</v>
      </c>
      <c r="RQ63" s="2" t="s">
        <v>143</v>
      </c>
      <c r="RR63" s="2" t="s">
        <v>132</v>
      </c>
    </row>
    <row r="64">
      <c r="A64" s="2" t="s">
        <v>1025</v>
      </c>
      <c r="B64" s="2" t="s">
        <v>121</v>
      </c>
      <c r="C64" s="2" t="s">
        <v>894</v>
      </c>
      <c r="D64" s="2" t="s">
        <v>508</v>
      </c>
      <c r="E64" s="2" t="s">
        <v>509</v>
      </c>
      <c r="F64" s="2" t="s">
        <v>1026</v>
      </c>
      <c r="G64" s="2" t="s">
        <v>1026</v>
      </c>
      <c r="H64" s="2" t="s">
        <v>1026</v>
      </c>
      <c r="I64" s="2" t="s">
        <v>1027</v>
      </c>
      <c r="J64" s="2" t="s">
        <v>291</v>
      </c>
      <c r="K64" s="2" t="s">
        <v>439</v>
      </c>
      <c r="L64" s="3">
        <v>46.17</v>
      </c>
      <c r="M64" s="3">
        <v>48.48</v>
      </c>
      <c r="N64" s="3">
        <v>104.99</v>
      </c>
      <c r="O64" s="2" t="s">
        <v>129</v>
      </c>
      <c r="P64" s="2" t="s">
        <v>258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133</v>
      </c>
      <c r="V64" s="2" t="s">
        <v>134</v>
      </c>
      <c r="W64" s="2" t="s">
        <v>470</v>
      </c>
      <c r="X64" s="2" t="s">
        <v>132</v>
      </c>
      <c r="Y64" s="2" t="s">
        <v>1028</v>
      </c>
      <c r="Z64" s="4">
        <v>84</v>
      </c>
      <c r="AA64" s="4">
        <f>=ROUNDDOWN(28.9655172413793,0)</f>
      </c>
      <c r="AB64" s="5">
        <v>2.9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15</v>
      </c>
      <c r="AQ64" s="8">
        <v>775.26</v>
      </c>
      <c r="AR64" s="4"/>
      <c r="AS64" s="8"/>
      <c r="AT64" s="7"/>
      <c r="AU64" s="7"/>
      <c r="AV64" s="4">
        <v>15</v>
      </c>
      <c r="AW64" s="8">
        <v>775.26</v>
      </c>
      <c r="AX64" s="4"/>
      <c r="AY64" s="8"/>
      <c r="AZ64" s="7"/>
      <c r="BA64" s="7"/>
      <c r="BB64" s="7">
        <v>1</v>
      </c>
      <c r="BC64" s="4">
        <v>15</v>
      </c>
      <c r="BD64" s="8">
        <v>775.26</v>
      </c>
      <c r="BE64" s="4"/>
      <c r="BF64" s="8"/>
      <c r="BG64" s="7"/>
      <c r="BH64" s="7"/>
      <c r="BI64" s="7">
        <v>1</v>
      </c>
      <c r="BJ64" s="4">
        <v>15</v>
      </c>
      <c r="BK64" s="8">
        <v>775.26</v>
      </c>
      <c r="BL64" s="2" t="s">
        <v>1029</v>
      </c>
      <c r="BM64" s="7">
        <v>1</v>
      </c>
      <c r="BN64" s="7">
        <v>1</v>
      </c>
      <c r="BO64" s="4">
        <v>2</v>
      </c>
      <c r="BP64" s="8">
        <v>77.97</v>
      </c>
      <c r="BQ64" s="4"/>
      <c r="BR64" s="8"/>
      <c r="BS64" s="7"/>
      <c r="BT64" s="7"/>
      <c r="BU64" s="2" t="s">
        <v>140</v>
      </c>
      <c r="BV64" s="2" t="s">
        <v>129</v>
      </c>
      <c r="BW64" s="2" t="s">
        <v>983</v>
      </c>
      <c r="BX64" s="2" t="s">
        <v>958</v>
      </c>
      <c r="BY64" s="2" t="s">
        <v>143</v>
      </c>
      <c r="BZ64" s="2" t="s">
        <v>132</v>
      </c>
      <c r="CA64" s="4"/>
      <c r="CB64" s="8"/>
      <c r="CC64" s="4"/>
      <c r="CD64" s="8"/>
      <c r="CE64" s="7"/>
      <c r="CF64" s="7"/>
      <c r="CG64" s="2" t="s">
        <v>152</v>
      </c>
      <c r="CH64" s="2" t="s">
        <v>129</v>
      </c>
      <c r="CI64" s="2" t="s">
        <v>132</v>
      </c>
      <c r="CJ64" s="2" t="s">
        <v>132</v>
      </c>
      <c r="CK64" s="2" t="s">
        <v>143</v>
      </c>
      <c r="CL64" s="2" t="s">
        <v>132</v>
      </c>
      <c r="CM64" s="4">
        <v>4</v>
      </c>
      <c r="CN64" s="8">
        <v>209.44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1028</v>
      </c>
      <c r="CV64" s="2" t="s">
        <v>985</v>
      </c>
      <c r="CW64" s="2" t="s">
        <v>143</v>
      </c>
      <c r="CX64" s="2" t="s">
        <v>132</v>
      </c>
      <c r="CY64" s="4">
        <v>3</v>
      </c>
      <c r="CZ64" s="8">
        <v>168.39</v>
      </c>
      <c r="DA64" s="4"/>
      <c r="DB64" s="8"/>
      <c r="DC64" s="7"/>
      <c r="DD64" s="7"/>
      <c r="DE64" s="2" t="s">
        <v>140</v>
      </c>
      <c r="DF64" s="2" t="s">
        <v>129</v>
      </c>
      <c r="DG64" s="2" t="s">
        <v>1019</v>
      </c>
      <c r="DH64" s="2" t="s">
        <v>461</v>
      </c>
      <c r="DI64" s="2" t="s">
        <v>143</v>
      </c>
      <c r="DJ64" s="2" t="s">
        <v>132</v>
      </c>
      <c r="DK64" s="4"/>
      <c r="DL64" s="8"/>
      <c r="DM64" s="4"/>
      <c r="DN64" s="8"/>
      <c r="DO64" s="7"/>
      <c r="DP64" s="7"/>
      <c r="DQ64" s="2" t="s">
        <v>140</v>
      </c>
      <c r="DR64" s="2" t="s">
        <v>129</v>
      </c>
      <c r="DS64" s="2" t="s">
        <v>299</v>
      </c>
      <c r="DT64" s="2" t="s">
        <v>730</v>
      </c>
      <c r="DU64" s="2" t="s">
        <v>143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683</v>
      </c>
      <c r="EF64" s="2" t="s">
        <v>452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129</v>
      </c>
      <c r="EQ64" s="2" t="s">
        <v>719</v>
      </c>
      <c r="ER64" s="2" t="s">
        <v>447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151</v>
      </c>
      <c r="FB64" s="2" t="s">
        <v>129</v>
      </c>
      <c r="FC64" s="2" t="s">
        <v>132</v>
      </c>
      <c r="FD64" s="2" t="s">
        <v>132</v>
      </c>
      <c r="FE64" s="2" t="s">
        <v>143</v>
      </c>
      <c r="FF64" s="2" t="s">
        <v>132</v>
      </c>
      <c r="FG64" s="4">
        <v>3</v>
      </c>
      <c r="FH64" s="8">
        <v>160.74</v>
      </c>
      <c r="FI64" s="4"/>
      <c r="FJ64" s="8"/>
      <c r="FK64" s="7"/>
      <c r="FL64" s="7"/>
      <c r="FM64" s="2" t="s">
        <v>140</v>
      </c>
      <c r="FN64" s="2" t="s">
        <v>129</v>
      </c>
      <c r="FO64" s="2" t="s">
        <v>427</v>
      </c>
      <c r="FP64" s="2" t="s">
        <v>453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140</v>
      </c>
      <c r="FZ64" s="2" t="s">
        <v>129</v>
      </c>
      <c r="GA64" s="2" t="s">
        <v>224</v>
      </c>
      <c r="GB64" s="2" t="s">
        <v>1030</v>
      </c>
      <c r="GC64" s="2" t="s">
        <v>143</v>
      </c>
      <c r="GD64" s="2" t="s">
        <v>132</v>
      </c>
      <c r="GE64" s="4">
        <v>1</v>
      </c>
      <c r="GF64" s="8">
        <v>48.48</v>
      </c>
      <c r="GG64" s="4"/>
      <c r="GH64" s="8"/>
      <c r="GI64" s="7"/>
      <c r="GJ64" s="7"/>
      <c r="GK64" s="2" t="s">
        <v>140</v>
      </c>
      <c r="GL64" s="2" t="s">
        <v>129</v>
      </c>
      <c r="GM64" s="2" t="s">
        <v>273</v>
      </c>
      <c r="GN64" s="2" t="s">
        <v>286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155</v>
      </c>
      <c r="GX64" s="2" t="s">
        <v>129</v>
      </c>
      <c r="GY64" s="2" t="s">
        <v>132</v>
      </c>
      <c r="GZ64" s="2" t="s">
        <v>132</v>
      </c>
      <c r="HA64" s="2" t="s">
        <v>143</v>
      </c>
      <c r="HB64" s="2" t="s">
        <v>132</v>
      </c>
      <c r="HC64" s="4"/>
      <c r="HD64" s="8"/>
      <c r="HE64" s="4"/>
      <c r="HF64" s="8"/>
      <c r="HG64" s="7"/>
      <c r="HH64" s="7"/>
      <c r="HI64" s="2" t="s">
        <v>140</v>
      </c>
      <c r="HJ64" s="2" t="s">
        <v>129</v>
      </c>
      <c r="HK64" s="2" t="s">
        <v>471</v>
      </c>
      <c r="HL64" s="2" t="s">
        <v>800</v>
      </c>
      <c r="HM64" s="2" t="s">
        <v>143</v>
      </c>
      <c r="HN64" s="2" t="s">
        <v>132</v>
      </c>
      <c r="HO64" s="4">
        <v>2</v>
      </c>
      <c r="HP64" s="8">
        <v>110.24</v>
      </c>
      <c r="HQ64" s="4"/>
      <c r="HR64" s="8"/>
      <c r="HS64" s="7"/>
      <c r="HT64" s="7"/>
      <c r="HU64" s="2" t="s">
        <v>140</v>
      </c>
      <c r="HV64" s="2" t="s">
        <v>129</v>
      </c>
      <c r="HW64" s="2" t="s">
        <v>688</v>
      </c>
      <c r="HX64" s="2" t="s">
        <v>307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140</v>
      </c>
      <c r="IH64" s="2" t="s">
        <v>129</v>
      </c>
      <c r="II64" s="2" t="s">
        <v>194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140</v>
      </c>
      <c r="IT64" s="2" t="s">
        <v>129</v>
      </c>
      <c r="IU64" s="2" t="s">
        <v>1031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151</v>
      </c>
      <c r="JF64" s="2" t="s">
        <v>129</v>
      </c>
      <c r="JG64" s="2" t="s">
        <v>132</v>
      </c>
      <c r="JH64" s="2" t="s">
        <v>132</v>
      </c>
      <c r="JI64" s="2" t="s">
        <v>143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195</v>
      </c>
      <c r="KE64" s="2" t="s">
        <v>476</v>
      </c>
      <c r="KF64" s="2" t="s">
        <v>355</v>
      </c>
      <c r="KG64" s="2" t="s">
        <v>143</v>
      </c>
      <c r="KH64" s="2" t="s">
        <v>132</v>
      </c>
      <c r="KI64" s="4"/>
      <c r="KJ64" s="8"/>
      <c r="KK64" s="4"/>
      <c r="KL64" s="8"/>
      <c r="KM64" s="7"/>
      <c r="KN64" s="7"/>
      <c r="KO64" s="2" t="s">
        <v>151</v>
      </c>
      <c r="KP64" s="2" t="s">
        <v>129</v>
      </c>
      <c r="KQ64" s="2" t="s">
        <v>132</v>
      </c>
      <c r="KR64" s="2" t="s">
        <v>132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151</v>
      </c>
      <c r="LB64" s="2" t="s">
        <v>129</v>
      </c>
      <c r="LC64" s="2" t="s">
        <v>132</v>
      </c>
      <c r="LD64" s="2" t="s">
        <v>132</v>
      </c>
      <c r="LE64" s="2" t="s">
        <v>143</v>
      </c>
      <c r="LF64" s="2" t="s">
        <v>132</v>
      </c>
      <c r="LG64" s="4"/>
      <c r="LH64" s="8"/>
      <c r="LI64" s="4"/>
      <c r="LJ64" s="8"/>
      <c r="LK64" s="7"/>
      <c r="LL64" s="7"/>
      <c r="LM64" s="2" t="s">
        <v>157</v>
      </c>
      <c r="LN64" s="2" t="s">
        <v>129</v>
      </c>
      <c r="LO64" s="2" t="s">
        <v>132</v>
      </c>
      <c r="LP64" s="2" t="s">
        <v>132</v>
      </c>
      <c r="LQ64" s="2" t="s">
        <v>143</v>
      </c>
      <c r="LR64" s="2" t="s">
        <v>132</v>
      </c>
      <c r="LS64" s="4"/>
      <c r="LT64" s="8"/>
      <c r="LU64" s="4"/>
      <c r="LV64" s="8"/>
      <c r="LW64" s="7"/>
      <c r="LX64" s="7"/>
      <c r="LY64" s="2" t="s">
        <v>151</v>
      </c>
      <c r="LZ64" s="2" t="s">
        <v>129</v>
      </c>
      <c r="MA64" s="2" t="s">
        <v>132</v>
      </c>
      <c r="MB64" s="2" t="s">
        <v>132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151</v>
      </c>
      <c r="ML64" s="2" t="s">
        <v>129</v>
      </c>
      <c r="MM64" s="2" t="s">
        <v>132</v>
      </c>
      <c r="MN64" s="2" t="s">
        <v>132</v>
      </c>
      <c r="MO64" s="2" t="s">
        <v>143</v>
      </c>
      <c r="MP64" s="2" t="s">
        <v>132</v>
      </c>
      <c r="MQ64" s="4"/>
      <c r="MR64" s="8"/>
      <c r="MS64" s="4"/>
      <c r="MT64" s="8"/>
      <c r="MU64" s="7"/>
      <c r="MV64" s="7"/>
      <c r="MW64" s="2" t="s">
        <v>157</v>
      </c>
      <c r="MX64" s="2" t="s">
        <v>129</v>
      </c>
      <c r="MY64" s="2" t="s">
        <v>132</v>
      </c>
      <c r="MZ64" s="2" t="s">
        <v>132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151</v>
      </c>
      <c r="NJ64" s="2" t="s">
        <v>129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151</v>
      </c>
      <c r="NV64" s="2" t="s">
        <v>181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157</v>
      </c>
      <c r="OH64" s="2" t="s">
        <v>129</v>
      </c>
      <c r="OI64" s="2" t="s">
        <v>132</v>
      </c>
      <c r="OJ64" s="2" t="s">
        <v>132</v>
      </c>
      <c r="OK64" s="2" t="s">
        <v>143</v>
      </c>
      <c r="OL64" s="2" t="s">
        <v>132</v>
      </c>
      <c r="OM64" s="4"/>
      <c r="ON64" s="8"/>
      <c r="OO64" s="4"/>
      <c r="OP64" s="8"/>
      <c r="OQ64" s="7"/>
      <c r="OR64" s="7"/>
      <c r="OS64" s="2" t="s">
        <v>151</v>
      </c>
      <c r="OT64" s="2" t="s">
        <v>129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181</v>
      </c>
      <c r="PS64" s="2" t="s">
        <v>278</v>
      </c>
      <c r="PT64" s="2" t="s">
        <v>132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151</v>
      </c>
      <c r="QP64" s="2" t="s">
        <v>181</v>
      </c>
      <c r="QQ64" s="2" t="s">
        <v>132</v>
      </c>
      <c r="QR64" s="2" t="s">
        <v>132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157</v>
      </c>
      <c r="RB64" s="2" t="s">
        <v>129</v>
      </c>
      <c r="RC64" s="2" t="s">
        <v>132</v>
      </c>
      <c r="RD64" s="2" t="s">
        <v>132</v>
      </c>
      <c r="RE64" s="2" t="s">
        <v>143</v>
      </c>
      <c r="RF64" s="2" t="s">
        <v>132</v>
      </c>
      <c r="RG64" s="4"/>
      <c r="RH64" s="8"/>
      <c r="RI64" s="4"/>
      <c r="RJ64" s="8"/>
      <c r="RK64" s="7"/>
      <c r="RL64" s="7"/>
      <c r="RM64" s="2" t="s">
        <v>140</v>
      </c>
      <c r="RN64" s="2" t="s">
        <v>181</v>
      </c>
      <c r="RO64" s="2" t="s">
        <v>989</v>
      </c>
      <c r="RP64" s="2" t="s">
        <v>132</v>
      </c>
      <c r="RQ64" s="2" t="s">
        <v>143</v>
      </c>
      <c r="RR64" s="2" t="s">
        <v>132</v>
      </c>
    </row>
    <row r="65">
      <c r="A65" s="2" t="s">
        <v>1032</v>
      </c>
      <c r="B65" s="2" t="s">
        <v>121</v>
      </c>
      <c r="C65" s="2" t="s">
        <v>894</v>
      </c>
      <c r="D65" s="2" t="s">
        <v>508</v>
      </c>
      <c r="E65" s="2" t="s">
        <v>509</v>
      </c>
      <c r="F65" s="2" t="s">
        <v>1033</v>
      </c>
      <c r="G65" s="2" t="s">
        <v>1033</v>
      </c>
      <c r="H65" s="2" t="s">
        <v>1033</v>
      </c>
      <c r="I65" s="2" t="s">
        <v>1034</v>
      </c>
      <c r="J65" s="2" t="s">
        <v>291</v>
      </c>
      <c r="K65" s="2" t="s">
        <v>850</v>
      </c>
      <c r="L65" s="3">
        <v>52.65</v>
      </c>
      <c r="M65" s="3">
        <v>55.28</v>
      </c>
      <c r="N65" s="3">
        <v>124.99</v>
      </c>
      <c r="O65" s="2" t="s">
        <v>726</v>
      </c>
      <c r="P65" s="2" t="s">
        <v>293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133</v>
      </c>
      <c r="V65" s="2" t="s">
        <v>134</v>
      </c>
      <c r="W65" s="2" t="s">
        <v>440</v>
      </c>
      <c r="X65" s="2" t="s">
        <v>132</v>
      </c>
      <c r="Y65" s="2" t="s">
        <v>471</v>
      </c>
      <c r="Z65" s="4">
        <v>23</v>
      </c>
      <c r="AA65" s="4">
        <f>=ROUNDDOWN(7.66666666666667,0)</f>
      </c>
      <c r="AB65" s="5">
        <v>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14</v>
      </c>
      <c r="AQ65" s="8">
        <v>769.09</v>
      </c>
      <c r="AR65" s="4"/>
      <c r="AS65" s="8"/>
      <c r="AT65" s="7"/>
      <c r="AU65" s="7"/>
      <c r="AV65" s="4">
        <v>14</v>
      </c>
      <c r="AW65" s="8">
        <v>769.09</v>
      </c>
      <c r="AX65" s="4"/>
      <c r="AY65" s="8"/>
      <c r="AZ65" s="7"/>
      <c r="BA65" s="7"/>
      <c r="BB65" s="7">
        <v>1</v>
      </c>
      <c r="BC65" s="4">
        <v>14</v>
      </c>
      <c r="BD65" s="8">
        <v>769.09</v>
      </c>
      <c r="BE65" s="4"/>
      <c r="BF65" s="8"/>
      <c r="BG65" s="7"/>
      <c r="BH65" s="7"/>
      <c r="BI65" s="7">
        <v>1</v>
      </c>
      <c r="BJ65" s="4">
        <v>14</v>
      </c>
      <c r="BK65" s="8">
        <v>769.09</v>
      </c>
      <c r="BL65" s="2" t="s">
        <v>1035</v>
      </c>
      <c r="BM65" s="7">
        <v>1</v>
      </c>
      <c r="BN65" s="7">
        <v>1</v>
      </c>
      <c r="BO65" s="4">
        <v>2</v>
      </c>
      <c r="BP65" s="8">
        <v>52.52</v>
      </c>
      <c r="BQ65" s="4"/>
      <c r="BR65" s="8"/>
      <c r="BS65" s="7"/>
      <c r="BT65" s="7"/>
      <c r="BU65" s="2" t="s">
        <v>140</v>
      </c>
      <c r="BV65" s="2" t="s">
        <v>129</v>
      </c>
      <c r="BW65" s="2" t="s">
        <v>1036</v>
      </c>
      <c r="BX65" s="2" t="s">
        <v>335</v>
      </c>
      <c r="BY65" s="2" t="s">
        <v>143</v>
      </c>
      <c r="BZ65" s="2" t="s">
        <v>132</v>
      </c>
      <c r="CA65" s="4"/>
      <c r="CB65" s="8"/>
      <c r="CC65" s="4"/>
      <c r="CD65" s="8"/>
      <c r="CE65" s="7"/>
      <c r="CF65" s="7"/>
      <c r="CG65" s="2" t="s">
        <v>152</v>
      </c>
      <c r="CH65" s="2" t="s">
        <v>129</v>
      </c>
      <c r="CI65" s="2" t="s">
        <v>132</v>
      </c>
      <c r="CJ65" s="2" t="s">
        <v>132</v>
      </c>
      <c r="CK65" s="2" t="s">
        <v>143</v>
      </c>
      <c r="CL65" s="2" t="s">
        <v>132</v>
      </c>
      <c r="CM65" s="4">
        <v>6</v>
      </c>
      <c r="CN65" s="8">
        <v>376.83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471</v>
      </c>
      <c r="CV65" s="2" t="s">
        <v>1037</v>
      </c>
      <c r="CW65" s="2" t="s">
        <v>143</v>
      </c>
      <c r="CX65" s="2" t="s">
        <v>132</v>
      </c>
      <c r="CY65" s="4">
        <v>3</v>
      </c>
      <c r="CZ65" s="8">
        <v>207.21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1038</v>
      </c>
      <c r="DH65" s="2" t="s">
        <v>1039</v>
      </c>
      <c r="DI65" s="2" t="s">
        <v>143</v>
      </c>
      <c r="DJ65" s="2" t="s">
        <v>132</v>
      </c>
      <c r="DK65" s="4">
        <v>1</v>
      </c>
      <c r="DL65" s="8">
        <v>38.22</v>
      </c>
      <c r="DM65" s="4"/>
      <c r="DN65" s="8"/>
      <c r="DO65" s="7"/>
      <c r="DP65" s="7"/>
      <c r="DQ65" s="2" t="s">
        <v>140</v>
      </c>
      <c r="DR65" s="2" t="s">
        <v>129</v>
      </c>
      <c r="DS65" s="2" t="s">
        <v>299</v>
      </c>
      <c r="DT65" s="2" t="s">
        <v>259</v>
      </c>
      <c r="DU65" s="2" t="s">
        <v>143</v>
      </c>
      <c r="DV65" s="2" t="s">
        <v>132</v>
      </c>
      <c r="DW65" s="4">
        <v>1</v>
      </c>
      <c r="DX65" s="8">
        <v>34.6</v>
      </c>
      <c r="DY65" s="4"/>
      <c r="DZ65" s="8"/>
      <c r="EA65" s="7"/>
      <c r="EB65" s="7"/>
      <c r="EC65" s="2" t="s">
        <v>140</v>
      </c>
      <c r="ED65" s="2" t="s">
        <v>129</v>
      </c>
      <c r="EE65" s="2" t="s">
        <v>489</v>
      </c>
      <c r="EF65" s="2" t="s">
        <v>1040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355</v>
      </c>
      <c r="ER65" s="2" t="s">
        <v>1041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151</v>
      </c>
      <c r="FB65" s="2" t="s">
        <v>129</v>
      </c>
      <c r="FC65" s="2" t="s">
        <v>132</v>
      </c>
      <c r="FD65" s="2" t="s">
        <v>132</v>
      </c>
      <c r="FE65" s="2" t="s">
        <v>143</v>
      </c>
      <c r="FF65" s="2" t="s">
        <v>132</v>
      </c>
      <c r="FG65" s="4"/>
      <c r="FH65" s="8"/>
      <c r="FI65" s="4"/>
      <c r="FJ65" s="8"/>
      <c r="FK65" s="7"/>
      <c r="FL65" s="7"/>
      <c r="FM65" s="2" t="s">
        <v>140</v>
      </c>
      <c r="FN65" s="2" t="s">
        <v>129</v>
      </c>
      <c r="FO65" s="2" t="s">
        <v>302</v>
      </c>
      <c r="FP65" s="2" t="s">
        <v>1042</v>
      </c>
      <c r="FQ65" s="2" t="s">
        <v>143</v>
      </c>
      <c r="FR65" s="2" t="s">
        <v>132</v>
      </c>
      <c r="FS65" s="4">
        <v>1</v>
      </c>
      <c r="FT65" s="8">
        <v>59.71</v>
      </c>
      <c r="FU65" s="4"/>
      <c r="FV65" s="8"/>
      <c r="FW65" s="7"/>
      <c r="FX65" s="7"/>
      <c r="FY65" s="2" t="s">
        <v>140</v>
      </c>
      <c r="FZ65" s="2" t="s">
        <v>129</v>
      </c>
      <c r="GA65" s="2" t="s">
        <v>1043</v>
      </c>
      <c r="GB65" s="2" t="s">
        <v>149</v>
      </c>
      <c r="GC65" s="2" t="s">
        <v>143</v>
      </c>
      <c r="GD65" s="2" t="s">
        <v>132</v>
      </c>
      <c r="GE65" s="4"/>
      <c r="GF65" s="8"/>
      <c r="GG65" s="4"/>
      <c r="GH65" s="8"/>
      <c r="GI65" s="7"/>
      <c r="GJ65" s="7"/>
      <c r="GK65" s="2" t="s">
        <v>151</v>
      </c>
      <c r="GL65" s="2" t="s">
        <v>129</v>
      </c>
      <c r="GM65" s="2" t="s">
        <v>132</v>
      </c>
      <c r="GN65" s="2" t="s">
        <v>132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304</v>
      </c>
      <c r="GZ65" s="2" t="s">
        <v>1044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140</v>
      </c>
      <c r="HJ65" s="2" t="s">
        <v>129</v>
      </c>
      <c r="HK65" s="2" t="s">
        <v>450</v>
      </c>
      <c r="HL65" s="2" t="s">
        <v>1045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503</v>
      </c>
      <c r="HX65" s="2" t="s">
        <v>132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140</v>
      </c>
      <c r="IH65" s="2" t="s">
        <v>129</v>
      </c>
      <c r="II65" s="2" t="s">
        <v>194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140</v>
      </c>
      <c r="IT65" s="2" t="s">
        <v>129</v>
      </c>
      <c r="IU65" s="2" t="s">
        <v>477</v>
      </c>
      <c r="IV65" s="2" t="s">
        <v>1046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151</v>
      </c>
      <c r="JF65" s="2" t="s">
        <v>129</v>
      </c>
      <c r="JG65" s="2" t="s">
        <v>132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140</v>
      </c>
      <c r="KD65" s="2" t="s">
        <v>195</v>
      </c>
      <c r="KE65" s="2" t="s">
        <v>1047</v>
      </c>
      <c r="KF65" s="2" t="s">
        <v>607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151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151</v>
      </c>
      <c r="LB65" s="2" t="s">
        <v>129</v>
      </c>
      <c r="LC65" s="2" t="s">
        <v>132</v>
      </c>
      <c r="LD65" s="2" t="s">
        <v>132</v>
      </c>
      <c r="LE65" s="2" t="s">
        <v>143</v>
      </c>
      <c r="LF65" s="2" t="s">
        <v>132</v>
      </c>
      <c r="LG65" s="4"/>
      <c r="LH65" s="8"/>
      <c r="LI65" s="4"/>
      <c r="LJ65" s="8"/>
      <c r="LK65" s="7"/>
      <c r="LL65" s="7"/>
      <c r="LM65" s="2" t="s">
        <v>157</v>
      </c>
      <c r="LN65" s="2" t="s">
        <v>129</v>
      </c>
      <c r="LO65" s="2" t="s">
        <v>132</v>
      </c>
      <c r="LP65" s="2" t="s">
        <v>132</v>
      </c>
      <c r="LQ65" s="2" t="s">
        <v>143</v>
      </c>
      <c r="LR65" s="2" t="s">
        <v>132</v>
      </c>
      <c r="LS65" s="4"/>
      <c r="LT65" s="8"/>
      <c r="LU65" s="4"/>
      <c r="LV65" s="8"/>
      <c r="LW65" s="7"/>
      <c r="LX65" s="7"/>
      <c r="LY65" s="2" t="s">
        <v>151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2" t="s">
        <v>132</v>
      </c>
      <c r="ME65" s="4"/>
      <c r="MF65" s="8"/>
      <c r="MG65" s="4"/>
      <c r="MH65" s="8"/>
      <c r="MI65" s="7"/>
      <c r="MJ65" s="7"/>
      <c r="MK65" s="2" t="s">
        <v>151</v>
      </c>
      <c r="ML65" s="2" t="s">
        <v>129</v>
      </c>
      <c r="MM65" s="2" t="s">
        <v>132</v>
      </c>
      <c r="MN65" s="2" t="s">
        <v>132</v>
      </c>
      <c r="MO65" s="2" t="s">
        <v>143</v>
      </c>
      <c r="MP65" s="2" t="s">
        <v>132</v>
      </c>
      <c r="MQ65" s="4"/>
      <c r="MR65" s="8"/>
      <c r="MS65" s="4"/>
      <c r="MT65" s="8"/>
      <c r="MU65" s="7"/>
      <c r="MV65" s="7"/>
      <c r="MW65" s="2" t="s">
        <v>157</v>
      </c>
      <c r="MX65" s="2" t="s">
        <v>129</v>
      </c>
      <c r="MY65" s="2" t="s">
        <v>132</v>
      </c>
      <c r="MZ65" s="2" t="s">
        <v>132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157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157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151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151</v>
      </c>
      <c r="PR65" s="2" t="s">
        <v>129</v>
      </c>
      <c r="PS65" s="2" t="s">
        <v>132</v>
      </c>
      <c r="PT65" s="2" t="s">
        <v>132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151</v>
      </c>
      <c r="QD65" s="2" t="s">
        <v>129</v>
      </c>
      <c r="QE65" s="2" t="s">
        <v>132</v>
      </c>
      <c r="QF65" s="2" t="s">
        <v>132</v>
      </c>
      <c r="QG65" s="2" t="s">
        <v>143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157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132</v>
      </c>
      <c r="RG65" s="4"/>
      <c r="RH65" s="8"/>
      <c r="RI65" s="4"/>
      <c r="RJ65" s="8"/>
      <c r="RK65" s="7"/>
      <c r="RL65" s="7"/>
      <c r="RM65" s="2" t="s">
        <v>140</v>
      </c>
      <c r="RN65" s="2" t="s">
        <v>181</v>
      </c>
      <c r="RO65" s="2" t="s">
        <v>477</v>
      </c>
      <c r="RP65" s="2" t="s">
        <v>1048</v>
      </c>
      <c r="RQ65" s="2" t="s">
        <v>143</v>
      </c>
      <c r="RR65" s="2" t="s">
        <v>132</v>
      </c>
    </row>
    <row r="66">
      <c r="A66" s="2" t="s">
        <v>1049</v>
      </c>
      <c r="B66" s="2" t="s">
        <v>121</v>
      </c>
      <c r="C66" s="2" t="s">
        <v>894</v>
      </c>
      <c r="D66" s="2" t="s">
        <v>508</v>
      </c>
      <c r="E66" s="2" t="s">
        <v>509</v>
      </c>
      <c r="F66" s="2" t="s">
        <v>1050</v>
      </c>
      <c r="G66" s="2" t="s">
        <v>1050</v>
      </c>
      <c r="H66" s="2" t="s">
        <v>1050</v>
      </c>
      <c r="I66" s="2" t="s">
        <v>1051</v>
      </c>
      <c r="J66" s="2" t="s">
        <v>291</v>
      </c>
      <c r="K66" s="2" t="s">
        <v>1052</v>
      </c>
      <c r="L66" s="3">
        <v>45.36</v>
      </c>
      <c r="M66" s="3">
        <v>47.63</v>
      </c>
      <c r="N66" s="3">
        <v>104.99</v>
      </c>
      <c r="O66" s="2" t="s">
        <v>129</v>
      </c>
      <c r="P66" s="2" t="s">
        <v>258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133</v>
      </c>
      <c r="V66" s="2" t="s">
        <v>134</v>
      </c>
      <c r="W66" s="2" t="s">
        <v>1053</v>
      </c>
      <c r="X66" s="2" t="s">
        <v>132</v>
      </c>
      <c r="Y66" s="2" t="s">
        <v>471</v>
      </c>
      <c r="Z66" s="4">
        <v>150</v>
      </c>
      <c r="AA66" s="4">
        <f>=ROUNDDOWN(125,0)</f>
      </c>
      <c r="AB66" s="5">
        <v>1.2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14</v>
      </c>
      <c r="AQ66" s="8">
        <v>632.55</v>
      </c>
      <c r="AR66" s="4"/>
      <c r="AS66" s="8"/>
      <c r="AT66" s="7"/>
      <c r="AU66" s="7"/>
      <c r="AV66" s="4">
        <v>14</v>
      </c>
      <c r="AW66" s="8">
        <v>632.55</v>
      </c>
      <c r="AX66" s="4"/>
      <c r="AY66" s="8"/>
      <c r="AZ66" s="7"/>
      <c r="BA66" s="7"/>
      <c r="BB66" s="7">
        <v>1</v>
      </c>
      <c r="BC66" s="4">
        <v>14</v>
      </c>
      <c r="BD66" s="8">
        <v>632.55</v>
      </c>
      <c r="BE66" s="4"/>
      <c r="BF66" s="8"/>
      <c r="BG66" s="7"/>
      <c r="BH66" s="7"/>
      <c r="BI66" s="7">
        <v>1</v>
      </c>
      <c r="BJ66" s="4">
        <v>14</v>
      </c>
      <c r="BK66" s="8">
        <v>632.55</v>
      </c>
      <c r="BL66" s="2" t="s">
        <v>1054</v>
      </c>
      <c r="BM66" s="7">
        <v>1</v>
      </c>
      <c r="BN66" s="7">
        <v>1</v>
      </c>
      <c r="BO66" s="4">
        <v>12</v>
      </c>
      <c r="BP66" s="8">
        <v>528.72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975</v>
      </c>
      <c r="BX66" s="2" t="s">
        <v>179</v>
      </c>
      <c r="BY66" s="2" t="s">
        <v>143</v>
      </c>
      <c r="BZ66" s="2" t="s">
        <v>132</v>
      </c>
      <c r="CA66" s="4"/>
      <c r="CB66" s="8"/>
      <c r="CC66" s="4"/>
      <c r="CD66" s="8"/>
      <c r="CE66" s="7"/>
      <c r="CF66" s="7"/>
      <c r="CG66" s="2" t="s">
        <v>152</v>
      </c>
      <c r="CH66" s="2" t="s">
        <v>129</v>
      </c>
      <c r="CI66" s="2" t="s">
        <v>132</v>
      </c>
      <c r="CJ66" s="2" t="s">
        <v>132</v>
      </c>
      <c r="CK66" s="2" t="s">
        <v>143</v>
      </c>
      <c r="CL66" s="2" t="s">
        <v>132</v>
      </c>
      <c r="CM66" s="4">
        <v>1</v>
      </c>
      <c r="CN66" s="8">
        <v>52.39</v>
      </c>
      <c r="CO66" s="4"/>
      <c r="CP66" s="8"/>
      <c r="CQ66" s="7"/>
      <c r="CR66" s="7"/>
      <c r="CS66" s="2" t="s">
        <v>140</v>
      </c>
      <c r="CT66" s="2" t="s">
        <v>129</v>
      </c>
      <c r="CU66" s="2" t="s">
        <v>471</v>
      </c>
      <c r="CV66" s="2" t="s">
        <v>972</v>
      </c>
      <c r="CW66" s="2" t="s">
        <v>143</v>
      </c>
      <c r="CX66" s="2" t="s">
        <v>132</v>
      </c>
      <c r="CY66" s="4"/>
      <c r="CZ66" s="8"/>
      <c r="DA66" s="4"/>
      <c r="DB66" s="8"/>
      <c r="DC66" s="7"/>
      <c r="DD66" s="7"/>
      <c r="DE66" s="2" t="s">
        <v>140</v>
      </c>
      <c r="DF66" s="2" t="s">
        <v>129</v>
      </c>
      <c r="DG66" s="2" t="s">
        <v>1038</v>
      </c>
      <c r="DH66" s="2" t="s">
        <v>958</v>
      </c>
      <c r="DI66" s="2" t="s">
        <v>143</v>
      </c>
      <c r="DJ66" s="2" t="s">
        <v>132</v>
      </c>
      <c r="DK66" s="4"/>
      <c r="DL66" s="8"/>
      <c r="DM66" s="4"/>
      <c r="DN66" s="8"/>
      <c r="DO66" s="7"/>
      <c r="DP66" s="7"/>
      <c r="DQ66" s="2" t="s">
        <v>140</v>
      </c>
      <c r="DR66" s="2" t="s">
        <v>129</v>
      </c>
      <c r="DS66" s="2" t="s">
        <v>299</v>
      </c>
      <c r="DT66" s="2" t="s">
        <v>788</v>
      </c>
      <c r="DU66" s="2" t="s">
        <v>143</v>
      </c>
      <c r="DV66" s="2" t="s">
        <v>132</v>
      </c>
      <c r="DW66" s="4"/>
      <c r="DX66" s="8"/>
      <c r="DY66" s="4"/>
      <c r="DZ66" s="8"/>
      <c r="EA66" s="7"/>
      <c r="EB66" s="7"/>
      <c r="EC66" s="2" t="s">
        <v>140</v>
      </c>
      <c r="ED66" s="2" t="s">
        <v>129</v>
      </c>
      <c r="EE66" s="2" t="s">
        <v>489</v>
      </c>
      <c r="EF66" s="2" t="s">
        <v>452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355</v>
      </c>
      <c r="ER66" s="2" t="s">
        <v>261</v>
      </c>
      <c r="ES66" s="2" t="s">
        <v>143</v>
      </c>
      <c r="ET66" s="2" t="s">
        <v>132</v>
      </c>
      <c r="EU66" s="4"/>
      <c r="EV66" s="8"/>
      <c r="EW66" s="4"/>
      <c r="EX66" s="8"/>
      <c r="EY66" s="7"/>
      <c r="EZ66" s="7"/>
      <c r="FA66" s="2" t="s">
        <v>151</v>
      </c>
      <c r="FB66" s="2" t="s">
        <v>129</v>
      </c>
      <c r="FC66" s="2" t="s">
        <v>132</v>
      </c>
      <c r="FD66" s="2" t="s">
        <v>132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140</v>
      </c>
      <c r="FN66" s="2" t="s">
        <v>129</v>
      </c>
      <c r="FO66" s="2" t="s">
        <v>302</v>
      </c>
      <c r="FP66" s="2" t="s">
        <v>1055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140</v>
      </c>
      <c r="FZ66" s="2" t="s">
        <v>129</v>
      </c>
      <c r="GA66" s="2" t="s">
        <v>1043</v>
      </c>
      <c r="GB66" s="2" t="s">
        <v>647</v>
      </c>
      <c r="GC66" s="2" t="s">
        <v>143</v>
      </c>
      <c r="GD66" s="2" t="s">
        <v>132</v>
      </c>
      <c r="GE66" s="4"/>
      <c r="GF66" s="8"/>
      <c r="GG66" s="4"/>
      <c r="GH66" s="8"/>
      <c r="GI66" s="7"/>
      <c r="GJ66" s="7"/>
      <c r="GK66" s="2" t="s">
        <v>140</v>
      </c>
      <c r="GL66" s="2" t="s">
        <v>129</v>
      </c>
      <c r="GM66" s="2" t="s">
        <v>154</v>
      </c>
      <c r="GN66" s="2" t="s">
        <v>132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304</v>
      </c>
      <c r="GZ66" s="2" t="s">
        <v>607</v>
      </c>
      <c r="HA66" s="2" t="s">
        <v>143</v>
      </c>
      <c r="HB66" s="2" t="s">
        <v>132</v>
      </c>
      <c r="HC66" s="4">
        <v>1</v>
      </c>
      <c r="HD66" s="8">
        <v>51.44</v>
      </c>
      <c r="HE66" s="4"/>
      <c r="HF66" s="8"/>
      <c r="HG66" s="7"/>
      <c r="HH66" s="7"/>
      <c r="HI66" s="2" t="s">
        <v>140</v>
      </c>
      <c r="HJ66" s="2" t="s">
        <v>129</v>
      </c>
      <c r="HK66" s="2" t="s">
        <v>450</v>
      </c>
      <c r="HL66" s="2" t="s">
        <v>283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503</v>
      </c>
      <c r="HX66" s="2" t="s">
        <v>250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140</v>
      </c>
      <c r="IH66" s="2" t="s">
        <v>129</v>
      </c>
      <c r="II66" s="2" t="s">
        <v>194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140</v>
      </c>
      <c r="IT66" s="2" t="s">
        <v>129</v>
      </c>
      <c r="IU66" s="2" t="s">
        <v>476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151</v>
      </c>
      <c r="JF66" s="2" t="s">
        <v>129</v>
      </c>
      <c r="JG66" s="2" t="s">
        <v>132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132</v>
      </c>
      <c r="JR66" s="2" t="s">
        <v>132</v>
      </c>
      <c r="JS66" s="2" t="s">
        <v>132</v>
      </c>
      <c r="JT66" s="2" t="s">
        <v>132</v>
      </c>
      <c r="JU66" s="2" t="s">
        <v>132</v>
      </c>
      <c r="JV66" s="2" t="s">
        <v>132</v>
      </c>
      <c r="JW66" s="4"/>
      <c r="JX66" s="8"/>
      <c r="JY66" s="4"/>
      <c r="JZ66" s="8"/>
      <c r="KA66" s="7"/>
      <c r="KB66" s="7"/>
      <c r="KC66" s="2" t="s">
        <v>140</v>
      </c>
      <c r="KD66" s="2" t="s">
        <v>195</v>
      </c>
      <c r="KE66" s="2" t="s">
        <v>784</v>
      </c>
      <c r="KF66" s="2" t="s">
        <v>790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151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151</v>
      </c>
      <c r="LB66" s="2" t="s">
        <v>129</v>
      </c>
      <c r="LC66" s="2" t="s">
        <v>132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157</v>
      </c>
      <c r="LN66" s="2" t="s">
        <v>129</v>
      </c>
      <c r="LO66" s="2" t="s">
        <v>132</v>
      </c>
      <c r="LP66" s="2" t="s">
        <v>132</v>
      </c>
      <c r="LQ66" s="2" t="s">
        <v>143</v>
      </c>
      <c r="LR66" s="2" t="s">
        <v>132</v>
      </c>
      <c r="LS66" s="4"/>
      <c r="LT66" s="8"/>
      <c r="LU66" s="4"/>
      <c r="LV66" s="8"/>
      <c r="LW66" s="7"/>
      <c r="LX66" s="7"/>
      <c r="LY66" s="2" t="s">
        <v>151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151</v>
      </c>
      <c r="ML66" s="2" t="s">
        <v>129</v>
      </c>
      <c r="MM66" s="2" t="s">
        <v>132</v>
      </c>
      <c r="MN66" s="2" t="s">
        <v>132</v>
      </c>
      <c r="MO66" s="2" t="s">
        <v>143</v>
      </c>
      <c r="MP66" s="2" t="s">
        <v>132</v>
      </c>
      <c r="MQ66" s="4"/>
      <c r="MR66" s="8"/>
      <c r="MS66" s="4"/>
      <c r="MT66" s="8"/>
      <c r="MU66" s="7"/>
      <c r="MV66" s="7"/>
      <c r="MW66" s="2" t="s">
        <v>157</v>
      </c>
      <c r="MX66" s="2" t="s">
        <v>129</v>
      </c>
      <c r="MY66" s="2" t="s">
        <v>132</v>
      </c>
      <c r="MZ66" s="2" t="s">
        <v>132</v>
      </c>
      <c r="NA66" s="2" t="s">
        <v>143</v>
      </c>
      <c r="NB66" s="2" t="s">
        <v>132</v>
      </c>
      <c r="NC66" s="4"/>
      <c r="ND66" s="8"/>
      <c r="NE66" s="4"/>
      <c r="NF66" s="8"/>
      <c r="NG66" s="7"/>
      <c r="NH66" s="7"/>
      <c r="NI66" s="2" t="s">
        <v>151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157</v>
      </c>
      <c r="OH66" s="2" t="s">
        <v>129</v>
      </c>
      <c r="OI66" s="2" t="s">
        <v>132</v>
      </c>
      <c r="OJ66" s="2" t="s">
        <v>132</v>
      </c>
      <c r="OK66" s="2" t="s">
        <v>143</v>
      </c>
      <c r="OL66" s="2" t="s">
        <v>132</v>
      </c>
      <c r="OM66" s="4"/>
      <c r="ON66" s="8"/>
      <c r="OO66" s="4"/>
      <c r="OP66" s="8"/>
      <c r="OQ66" s="7"/>
      <c r="OR66" s="7"/>
      <c r="OS66" s="2" t="s">
        <v>151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140</v>
      </c>
      <c r="PR66" s="2" t="s">
        <v>181</v>
      </c>
      <c r="PS66" s="2" t="s">
        <v>233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151</v>
      </c>
      <c r="QD66" s="2" t="s">
        <v>129</v>
      </c>
      <c r="QE66" s="2" t="s">
        <v>132</v>
      </c>
      <c r="QF66" s="2" t="s">
        <v>132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157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132</v>
      </c>
      <c r="RG66" s="4"/>
      <c r="RH66" s="8"/>
      <c r="RI66" s="4"/>
      <c r="RJ66" s="8"/>
      <c r="RK66" s="7"/>
      <c r="RL66" s="7"/>
      <c r="RM66" s="2" t="s">
        <v>140</v>
      </c>
      <c r="RN66" s="2" t="s">
        <v>181</v>
      </c>
      <c r="RO66" s="2" t="s">
        <v>477</v>
      </c>
      <c r="RP66" s="2" t="s">
        <v>1039</v>
      </c>
      <c r="RQ66" s="2" t="s">
        <v>143</v>
      </c>
      <c r="RR66" s="2" t="s">
        <v>132</v>
      </c>
    </row>
    <row r="67">
      <c r="A67" s="2" t="s">
        <v>1056</v>
      </c>
      <c r="B67" s="2" t="s">
        <v>121</v>
      </c>
      <c r="C67" s="2" t="s">
        <v>894</v>
      </c>
      <c r="D67" s="2" t="s">
        <v>508</v>
      </c>
      <c r="E67" s="2" t="s">
        <v>509</v>
      </c>
      <c r="F67" s="2" t="s">
        <v>1057</v>
      </c>
      <c r="G67" s="2" t="s">
        <v>1057</v>
      </c>
      <c r="H67" s="2" t="s">
        <v>1057</v>
      </c>
      <c r="I67" s="2" t="s">
        <v>1058</v>
      </c>
      <c r="J67" s="2" t="s">
        <v>291</v>
      </c>
      <c r="K67" s="2" t="s">
        <v>439</v>
      </c>
      <c r="L67" s="3">
        <v>29.7</v>
      </c>
      <c r="M67" s="3">
        <v>31.18</v>
      </c>
      <c r="N67" s="3">
        <v>69.99</v>
      </c>
      <c r="O67" s="2" t="s">
        <v>129</v>
      </c>
      <c r="P67" s="2" t="s">
        <v>258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133</v>
      </c>
      <c r="V67" s="2" t="s">
        <v>162</v>
      </c>
      <c r="W67" s="2" t="s">
        <v>470</v>
      </c>
      <c r="X67" s="2" t="s">
        <v>135</v>
      </c>
      <c r="Y67" s="2" t="s">
        <v>301</v>
      </c>
      <c r="Z67" s="4">
        <v>96</v>
      </c>
      <c r="AA67" s="4">
        <f>=ROUNDDOWN(32,0)</f>
      </c>
      <c r="AB67" s="5">
        <v>3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15</v>
      </c>
      <c r="AQ67" s="8">
        <v>496.59</v>
      </c>
      <c r="AR67" s="4"/>
      <c r="AS67" s="8"/>
      <c r="AT67" s="7"/>
      <c r="AU67" s="7"/>
      <c r="AV67" s="4">
        <v>15</v>
      </c>
      <c r="AW67" s="8">
        <v>496.59</v>
      </c>
      <c r="AX67" s="4"/>
      <c r="AY67" s="8"/>
      <c r="AZ67" s="7"/>
      <c r="BA67" s="7"/>
      <c r="BB67" s="7">
        <v>1</v>
      </c>
      <c r="BC67" s="4">
        <v>15</v>
      </c>
      <c r="BD67" s="8">
        <v>496.59</v>
      </c>
      <c r="BE67" s="4"/>
      <c r="BF67" s="8"/>
      <c r="BG67" s="7"/>
      <c r="BH67" s="7"/>
      <c r="BI67" s="7">
        <v>1</v>
      </c>
      <c r="BJ67" s="4">
        <v>15</v>
      </c>
      <c r="BK67" s="8">
        <v>496.59</v>
      </c>
      <c r="BL67" s="2" t="s">
        <v>1059</v>
      </c>
      <c r="BM67" s="7">
        <v>1</v>
      </c>
      <c r="BN67" s="7">
        <v>1</v>
      </c>
      <c r="BO67" s="4">
        <v>4</v>
      </c>
      <c r="BP67" s="8">
        <v>113.84</v>
      </c>
      <c r="BQ67" s="4"/>
      <c r="BR67" s="8"/>
      <c r="BS67" s="7"/>
      <c r="BT67" s="7"/>
      <c r="BU67" s="2" t="s">
        <v>140</v>
      </c>
      <c r="BV67" s="2" t="s">
        <v>129</v>
      </c>
      <c r="BW67" s="2" t="s">
        <v>1060</v>
      </c>
      <c r="BX67" s="2" t="s">
        <v>1061</v>
      </c>
      <c r="BY67" s="2" t="s">
        <v>143</v>
      </c>
      <c r="BZ67" s="2" t="s">
        <v>132</v>
      </c>
      <c r="CA67" s="4"/>
      <c r="CB67" s="8"/>
      <c r="CC67" s="4"/>
      <c r="CD67" s="8"/>
      <c r="CE67" s="7"/>
      <c r="CF67" s="7"/>
      <c r="CG67" s="2" t="s">
        <v>140</v>
      </c>
      <c r="CH67" s="2" t="s">
        <v>129</v>
      </c>
      <c r="CI67" s="2" t="s">
        <v>875</v>
      </c>
      <c r="CJ67" s="2" t="s">
        <v>132</v>
      </c>
      <c r="CK67" s="2" t="s">
        <v>143</v>
      </c>
      <c r="CL67" s="2" t="s">
        <v>132</v>
      </c>
      <c r="CM67" s="4">
        <v>1</v>
      </c>
      <c r="CN67" s="8">
        <v>33.68</v>
      </c>
      <c r="CO67" s="4"/>
      <c r="CP67" s="8"/>
      <c r="CQ67" s="7"/>
      <c r="CR67" s="7"/>
      <c r="CS67" s="2" t="s">
        <v>140</v>
      </c>
      <c r="CT67" s="2" t="s">
        <v>129</v>
      </c>
      <c r="CU67" s="2" t="s">
        <v>301</v>
      </c>
      <c r="CV67" s="2" t="s">
        <v>1062</v>
      </c>
      <c r="CW67" s="2" t="s">
        <v>143</v>
      </c>
      <c r="CX67" s="2" t="s">
        <v>132</v>
      </c>
      <c r="CY67" s="4"/>
      <c r="CZ67" s="8"/>
      <c r="DA67" s="4"/>
      <c r="DB67" s="8"/>
      <c r="DC67" s="7"/>
      <c r="DD67" s="7"/>
      <c r="DE67" s="2" t="s">
        <v>140</v>
      </c>
      <c r="DF67" s="2" t="s">
        <v>129</v>
      </c>
      <c r="DG67" s="2" t="s">
        <v>761</v>
      </c>
      <c r="DH67" s="2" t="s">
        <v>277</v>
      </c>
      <c r="DI67" s="2" t="s">
        <v>143</v>
      </c>
      <c r="DJ67" s="2" t="s">
        <v>132</v>
      </c>
      <c r="DK67" s="4">
        <v>3</v>
      </c>
      <c r="DL67" s="8">
        <v>116.43</v>
      </c>
      <c r="DM67" s="4"/>
      <c r="DN67" s="8"/>
      <c r="DO67" s="7"/>
      <c r="DP67" s="7"/>
      <c r="DQ67" s="2" t="s">
        <v>140</v>
      </c>
      <c r="DR67" s="2" t="s">
        <v>129</v>
      </c>
      <c r="DS67" s="2" t="s">
        <v>266</v>
      </c>
      <c r="DT67" s="2" t="s">
        <v>1063</v>
      </c>
      <c r="DU67" s="2" t="s">
        <v>143</v>
      </c>
      <c r="DV67" s="2" t="s">
        <v>132</v>
      </c>
      <c r="DW67" s="4">
        <v>1</v>
      </c>
      <c r="DX67" s="8">
        <v>34.93</v>
      </c>
      <c r="DY67" s="4"/>
      <c r="DZ67" s="8"/>
      <c r="EA67" s="7"/>
      <c r="EB67" s="7"/>
      <c r="EC67" s="2" t="s">
        <v>140</v>
      </c>
      <c r="ED67" s="2" t="s">
        <v>129</v>
      </c>
      <c r="EE67" s="2" t="s">
        <v>758</v>
      </c>
      <c r="EF67" s="2" t="s">
        <v>873</v>
      </c>
      <c r="EG67" s="2" t="s">
        <v>143</v>
      </c>
      <c r="EH67" s="2" t="s">
        <v>132</v>
      </c>
      <c r="EI67" s="4">
        <v>2</v>
      </c>
      <c r="EJ67" s="8">
        <v>65.48</v>
      </c>
      <c r="EK67" s="4"/>
      <c r="EL67" s="8"/>
      <c r="EM67" s="7"/>
      <c r="EN67" s="7"/>
      <c r="EO67" s="2" t="s">
        <v>140</v>
      </c>
      <c r="EP67" s="2" t="s">
        <v>129</v>
      </c>
      <c r="EQ67" s="2" t="s">
        <v>431</v>
      </c>
      <c r="ER67" s="2" t="s">
        <v>795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151</v>
      </c>
      <c r="FB67" s="2" t="s">
        <v>129</v>
      </c>
      <c r="FC67" s="2" t="s">
        <v>132</v>
      </c>
      <c r="FD67" s="2" t="s">
        <v>132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140</v>
      </c>
      <c r="FN67" s="2" t="s">
        <v>129</v>
      </c>
      <c r="FO67" s="2" t="s">
        <v>272</v>
      </c>
      <c r="FP67" s="2" t="s">
        <v>759</v>
      </c>
      <c r="FQ67" s="2" t="s">
        <v>143</v>
      </c>
      <c r="FR67" s="2" t="s">
        <v>132</v>
      </c>
      <c r="FS67" s="4">
        <v>1</v>
      </c>
      <c r="FT67" s="8">
        <v>33.68</v>
      </c>
      <c r="FU67" s="4"/>
      <c r="FV67" s="8"/>
      <c r="FW67" s="7"/>
      <c r="FX67" s="7"/>
      <c r="FY67" s="2" t="s">
        <v>140</v>
      </c>
      <c r="FZ67" s="2" t="s">
        <v>129</v>
      </c>
      <c r="GA67" s="2" t="s">
        <v>687</v>
      </c>
      <c r="GB67" s="2" t="s">
        <v>286</v>
      </c>
      <c r="GC67" s="2" t="s">
        <v>143</v>
      </c>
      <c r="GD67" s="2" t="s">
        <v>132</v>
      </c>
      <c r="GE67" s="4">
        <v>1</v>
      </c>
      <c r="GF67" s="8">
        <v>31.19</v>
      </c>
      <c r="GG67" s="4"/>
      <c r="GH67" s="8"/>
      <c r="GI67" s="7"/>
      <c r="GJ67" s="7"/>
      <c r="GK67" s="2" t="s">
        <v>140</v>
      </c>
      <c r="GL67" s="2" t="s">
        <v>129</v>
      </c>
      <c r="GM67" s="2" t="s">
        <v>273</v>
      </c>
      <c r="GN67" s="2" t="s">
        <v>1064</v>
      </c>
      <c r="GO67" s="2" t="s">
        <v>143</v>
      </c>
      <c r="GP67" s="2" t="s">
        <v>132</v>
      </c>
      <c r="GQ67" s="4">
        <v>2</v>
      </c>
      <c r="GR67" s="8">
        <v>67.36</v>
      </c>
      <c r="GS67" s="4"/>
      <c r="GT67" s="8"/>
      <c r="GU67" s="7"/>
      <c r="GV67" s="7"/>
      <c r="GW67" s="2" t="s">
        <v>140</v>
      </c>
      <c r="GX67" s="2" t="s">
        <v>129</v>
      </c>
      <c r="GY67" s="2" t="s">
        <v>224</v>
      </c>
      <c r="GZ67" s="2" t="s">
        <v>1065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140</v>
      </c>
      <c r="HJ67" s="2" t="s">
        <v>129</v>
      </c>
      <c r="HK67" s="2" t="s">
        <v>275</v>
      </c>
      <c r="HL67" s="2" t="s">
        <v>132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140</v>
      </c>
      <c r="HV67" s="2" t="s">
        <v>129</v>
      </c>
      <c r="HW67" s="2" t="s">
        <v>277</v>
      </c>
      <c r="HX67" s="2" t="s">
        <v>132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140</v>
      </c>
      <c r="IH67" s="2" t="s">
        <v>129</v>
      </c>
      <c r="II67" s="2" t="s">
        <v>194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140</v>
      </c>
      <c r="IT67" s="2" t="s">
        <v>129</v>
      </c>
      <c r="IU67" s="2" t="s">
        <v>301</v>
      </c>
      <c r="IV67" s="2" t="s">
        <v>1060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151</v>
      </c>
      <c r="JF67" s="2" t="s">
        <v>129</v>
      </c>
      <c r="JG67" s="2" t="s">
        <v>132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152</v>
      </c>
      <c r="KD67" s="2" t="s">
        <v>129</v>
      </c>
      <c r="KE67" s="2" t="s">
        <v>132</v>
      </c>
      <c r="KF67" s="2" t="s">
        <v>132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151</v>
      </c>
      <c r="KP67" s="2" t="s">
        <v>129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151</v>
      </c>
      <c r="LB67" s="2" t="s">
        <v>129</v>
      </c>
      <c r="LC67" s="2" t="s">
        <v>132</v>
      </c>
      <c r="LD67" s="2" t="s">
        <v>132</v>
      </c>
      <c r="LE67" s="2" t="s">
        <v>143</v>
      </c>
      <c r="LF67" s="2" t="s">
        <v>132</v>
      </c>
      <c r="LG67" s="4"/>
      <c r="LH67" s="8"/>
      <c r="LI67" s="4"/>
      <c r="LJ67" s="8"/>
      <c r="LK67" s="7"/>
      <c r="LL67" s="7"/>
      <c r="LM67" s="2" t="s">
        <v>157</v>
      </c>
      <c r="LN67" s="2" t="s">
        <v>129</v>
      </c>
      <c r="LO67" s="2" t="s">
        <v>132</v>
      </c>
      <c r="LP67" s="2" t="s">
        <v>132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151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151</v>
      </c>
      <c r="ML67" s="2" t="s">
        <v>129</v>
      </c>
      <c r="MM67" s="2" t="s">
        <v>132</v>
      </c>
      <c r="MN67" s="2" t="s">
        <v>132</v>
      </c>
      <c r="MO67" s="2" t="s">
        <v>143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151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157</v>
      </c>
      <c r="OH67" s="2" t="s">
        <v>129</v>
      </c>
      <c r="OI67" s="2" t="s">
        <v>132</v>
      </c>
      <c r="OJ67" s="2" t="s">
        <v>132</v>
      </c>
      <c r="OK67" s="2" t="s">
        <v>143</v>
      </c>
      <c r="OL67" s="2" t="s">
        <v>132</v>
      </c>
      <c r="OM67" s="4"/>
      <c r="ON67" s="8"/>
      <c r="OO67" s="4"/>
      <c r="OP67" s="8"/>
      <c r="OQ67" s="7"/>
      <c r="OR67" s="7"/>
      <c r="OS67" s="2" t="s">
        <v>151</v>
      </c>
      <c r="OT67" s="2" t="s">
        <v>129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140</v>
      </c>
      <c r="PR67" s="2" t="s">
        <v>181</v>
      </c>
      <c r="PS67" s="2" t="s">
        <v>278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151</v>
      </c>
      <c r="QD67" s="2" t="s">
        <v>129</v>
      </c>
      <c r="QE67" s="2" t="s">
        <v>132</v>
      </c>
      <c r="QF67" s="2" t="s">
        <v>132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157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132</v>
      </c>
      <c r="RG67" s="4"/>
      <c r="RH67" s="8"/>
      <c r="RI67" s="4"/>
      <c r="RJ67" s="8"/>
      <c r="RK67" s="7"/>
      <c r="RL67" s="7"/>
      <c r="RM67" s="2" t="s">
        <v>140</v>
      </c>
      <c r="RN67" s="2" t="s">
        <v>181</v>
      </c>
      <c r="RO67" s="2" t="s">
        <v>1062</v>
      </c>
      <c r="RP67" s="2" t="s">
        <v>132</v>
      </c>
      <c r="RQ67" s="2" t="s">
        <v>143</v>
      </c>
      <c r="RR67" s="2" t="s">
        <v>132</v>
      </c>
    </row>
    <row r="68">
      <c r="A68" s="2" t="s">
        <v>1066</v>
      </c>
      <c r="B68" s="2" t="s">
        <v>121</v>
      </c>
      <c r="C68" s="2" t="s">
        <v>894</v>
      </c>
      <c r="D68" s="2" t="s">
        <v>508</v>
      </c>
      <c r="E68" s="2" t="s">
        <v>509</v>
      </c>
      <c r="F68" s="2" t="s">
        <v>1067</v>
      </c>
      <c r="G68" s="2" t="s">
        <v>1067</v>
      </c>
      <c r="H68" s="2" t="s">
        <v>1067</v>
      </c>
      <c r="I68" s="2" t="s">
        <v>1068</v>
      </c>
      <c r="J68" s="2" t="s">
        <v>291</v>
      </c>
      <c r="K68" s="2" t="s">
        <v>439</v>
      </c>
      <c r="L68" s="3">
        <v>39.5</v>
      </c>
      <c r="M68" s="3">
        <v>41.48</v>
      </c>
      <c r="N68" s="3">
        <v>89.99</v>
      </c>
      <c r="O68" s="2" t="s">
        <v>129</v>
      </c>
      <c r="P68" s="2" t="s">
        <v>258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133</v>
      </c>
      <c r="V68" s="2" t="s">
        <v>134</v>
      </c>
      <c r="W68" s="2" t="s">
        <v>470</v>
      </c>
      <c r="X68" s="2" t="s">
        <v>132</v>
      </c>
      <c r="Y68" s="2" t="s">
        <v>981</v>
      </c>
      <c r="Z68" s="4">
        <v>82</v>
      </c>
      <c r="AA68" s="4">
        <f>=ROUNDDOWN(58.5714285714286,0)</f>
      </c>
      <c r="AB68" s="5">
        <v>1.4</v>
      </c>
      <c r="AC68" s="2" t="s">
        <v>239</v>
      </c>
      <c r="AD68" s="4">
        <v>100</v>
      </c>
      <c r="AE68" s="4">
        <v>100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11</v>
      </c>
      <c r="AQ68" s="8">
        <v>484.8</v>
      </c>
      <c r="AR68" s="4"/>
      <c r="AS68" s="8"/>
      <c r="AT68" s="7"/>
      <c r="AU68" s="7"/>
      <c r="AV68" s="4">
        <v>11</v>
      </c>
      <c r="AW68" s="8">
        <v>484.8</v>
      </c>
      <c r="AX68" s="4"/>
      <c r="AY68" s="8"/>
      <c r="AZ68" s="7"/>
      <c r="BA68" s="7"/>
      <c r="BB68" s="7">
        <v>1</v>
      </c>
      <c r="BC68" s="4">
        <v>11</v>
      </c>
      <c r="BD68" s="8">
        <v>484.8</v>
      </c>
      <c r="BE68" s="4"/>
      <c r="BF68" s="8"/>
      <c r="BG68" s="7"/>
      <c r="BH68" s="7"/>
      <c r="BI68" s="7">
        <v>1</v>
      </c>
      <c r="BJ68" s="4">
        <v>11</v>
      </c>
      <c r="BK68" s="8">
        <v>484.8</v>
      </c>
      <c r="BL68" s="2" t="s">
        <v>982</v>
      </c>
      <c r="BM68" s="7">
        <v>1</v>
      </c>
      <c r="BN68" s="7">
        <v>1</v>
      </c>
      <c r="BO68" s="4">
        <v>1</v>
      </c>
      <c r="BP68" s="8">
        <v>41.58</v>
      </c>
      <c r="BQ68" s="4"/>
      <c r="BR68" s="8"/>
      <c r="BS68" s="7"/>
      <c r="BT68" s="7"/>
      <c r="BU68" s="2" t="s">
        <v>140</v>
      </c>
      <c r="BV68" s="2" t="s">
        <v>129</v>
      </c>
      <c r="BW68" s="2" t="s">
        <v>983</v>
      </c>
      <c r="BX68" s="2" t="s">
        <v>179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152</v>
      </c>
      <c r="CH68" s="2" t="s">
        <v>129</v>
      </c>
      <c r="CI68" s="2" t="s">
        <v>132</v>
      </c>
      <c r="CJ68" s="2" t="s">
        <v>132</v>
      </c>
      <c r="CK68" s="2" t="s">
        <v>143</v>
      </c>
      <c r="CL68" s="2" t="s">
        <v>132</v>
      </c>
      <c r="CM68" s="4">
        <v>2</v>
      </c>
      <c r="CN68" s="8">
        <v>82.94</v>
      </c>
      <c r="CO68" s="4"/>
      <c r="CP68" s="8"/>
      <c r="CQ68" s="7"/>
      <c r="CR68" s="7"/>
      <c r="CS68" s="2" t="s">
        <v>140</v>
      </c>
      <c r="CT68" s="2" t="s">
        <v>129</v>
      </c>
      <c r="CU68" s="2" t="s">
        <v>981</v>
      </c>
      <c r="CV68" s="2" t="s">
        <v>1069</v>
      </c>
      <c r="CW68" s="2" t="s">
        <v>143</v>
      </c>
      <c r="CX68" s="2" t="s">
        <v>132</v>
      </c>
      <c r="CY68" s="4">
        <v>2</v>
      </c>
      <c r="CZ68" s="8">
        <v>91.48</v>
      </c>
      <c r="DA68" s="4"/>
      <c r="DB68" s="8"/>
      <c r="DC68" s="7"/>
      <c r="DD68" s="7"/>
      <c r="DE68" s="2" t="s">
        <v>140</v>
      </c>
      <c r="DF68" s="2" t="s">
        <v>129</v>
      </c>
      <c r="DG68" s="2" t="s">
        <v>985</v>
      </c>
      <c r="DH68" s="2" t="s">
        <v>974</v>
      </c>
      <c r="DI68" s="2" t="s">
        <v>143</v>
      </c>
      <c r="DJ68" s="2" t="s">
        <v>132</v>
      </c>
      <c r="DK68" s="4"/>
      <c r="DL68" s="8"/>
      <c r="DM68" s="4"/>
      <c r="DN68" s="8"/>
      <c r="DO68" s="7"/>
      <c r="DP68" s="7"/>
      <c r="DQ68" s="2" t="s">
        <v>140</v>
      </c>
      <c r="DR68" s="2" t="s">
        <v>129</v>
      </c>
      <c r="DS68" s="2" t="s">
        <v>299</v>
      </c>
      <c r="DT68" s="2" t="s">
        <v>1070</v>
      </c>
      <c r="DU68" s="2" t="s">
        <v>143</v>
      </c>
      <c r="DV68" s="2" t="s">
        <v>132</v>
      </c>
      <c r="DW68" s="4">
        <v>2</v>
      </c>
      <c r="DX68" s="8">
        <v>80.1</v>
      </c>
      <c r="DY68" s="4"/>
      <c r="DZ68" s="8"/>
      <c r="EA68" s="7"/>
      <c r="EB68" s="7"/>
      <c r="EC68" s="2" t="s">
        <v>140</v>
      </c>
      <c r="ED68" s="2" t="s">
        <v>129</v>
      </c>
      <c r="EE68" s="2" t="s">
        <v>683</v>
      </c>
      <c r="EF68" s="2" t="s">
        <v>1071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270</v>
      </c>
      <c r="EP68" s="2" t="s">
        <v>129</v>
      </c>
      <c r="EQ68" s="2" t="s">
        <v>132</v>
      </c>
      <c r="ER68" s="2" t="s">
        <v>132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151</v>
      </c>
      <c r="FB68" s="2" t="s">
        <v>129</v>
      </c>
      <c r="FC68" s="2" t="s">
        <v>132</v>
      </c>
      <c r="FD68" s="2" t="s">
        <v>132</v>
      </c>
      <c r="FE68" s="2" t="s">
        <v>143</v>
      </c>
      <c r="FF68" s="2" t="s">
        <v>132</v>
      </c>
      <c r="FG68" s="4">
        <v>2</v>
      </c>
      <c r="FH68" s="8">
        <v>91.68</v>
      </c>
      <c r="FI68" s="4"/>
      <c r="FJ68" s="8"/>
      <c r="FK68" s="7"/>
      <c r="FL68" s="7"/>
      <c r="FM68" s="2" t="s">
        <v>140</v>
      </c>
      <c r="FN68" s="2" t="s">
        <v>129</v>
      </c>
      <c r="FO68" s="2" t="s">
        <v>302</v>
      </c>
      <c r="FP68" s="2" t="s">
        <v>759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140</v>
      </c>
      <c r="FZ68" s="2" t="s">
        <v>129</v>
      </c>
      <c r="GA68" s="2" t="s">
        <v>577</v>
      </c>
      <c r="GB68" s="2" t="s">
        <v>1072</v>
      </c>
      <c r="GC68" s="2" t="s">
        <v>143</v>
      </c>
      <c r="GD68" s="2" t="s">
        <v>132</v>
      </c>
      <c r="GE68" s="4"/>
      <c r="GF68" s="8"/>
      <c r="GG68" s="4"/>
      <c r="GH68" s="8"/>
      <c r="GI68" s="7"/>
      <c r="GJ68" s="7"/>
      <c r="GK68" s="2" t="s">
        <v>140</v>
      </c>
      <c r="GL68" s="2" t="s">
        <v>129</v>
      </c>
      <c r="GM68" s="2" t="s">
        <v>273</v>
      </c>
      <c r="GN68" s="2" t="s">
        <v>132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155</v>
      </c>
      <c r="GX68" s="2" t="s">
        <v>129</v>
      </c>
      <c r="GY68" s="2" t="s">
        <v>132</v>
      </c>
      <c r="GZ68" s="2" t="s">
        <v>132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140</v>
      </c>
      <c r="HJ68" s="2" t="s">
        <v>129</v>
      </c>
      <c r="HK68" s="2" t="s">
        <v>471</v>
      </c>
      <c r="HL68" s="2" t="s">
        <v>132</v>
      </c>
      <c r="HM68" s="2" t="s">
        <v>143</v>
      </c>
      <c r="HN68" s="2" t="s">
        <v>132</v>
      </c>
      <c r="HO68" s="4">
        <v>2</v>
      </c>
      <c r="HP68" s="8">
        <v>97.02</v>
      </c>
      <c r="HQ68" s="4"/>
      <c r="HR68" s="8"/>
      <c r="HS68" s="7"/>
      <c r="HT68" s="7"/>
      <c r="HU68" s="2" t="s">
        <v>140</v>
      </c>
      <c r="HV68" s="2" t="s">
        <v>129</v>
      </c>
      <c r="HW68" s="2" t="s">
        <v>688</v>
      </c>
      <c r="HX68" s="2" t="s">
        <v>149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140</v>
      </c>
      <c r="IH68" s="2" t="s">
        <v>129</v>
      </c>
      <c r="II68" s="2" t="s">
        <v>194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140</v>
      </c>
      <c r="IT68" s="2" t="s">
        <v>129</v>
      </c>
      <c r="IU68" s="2" t="s">
        <v>987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151</v>
      </c>
      <c r="JF68" s="2" t="s">
        <v>129</v>
      </c>
      <c r="JG68" s="2" t="s">
        <v>132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140</v>
      </c>
      <c r="KD68" s="2" t="s">
        <v>195</v>
      </c>
      <c r="KE68" s="2" t="s">
        <v>476</v>
      </c>
      <c r="KF68" s="2" t="s">
        <v>1073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151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151</v>
      </c>
      <c r="LB68" s="2" t="s">
        <v>129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157</v>
      </c>
      <c r="LN68" s="2" t="s">
        <v>129</v>
      </c>
      <c r="LO68" s="2" t="s">
        <v>132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151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151</v>
      </c>
      <c r="ML68" s="2" t="s">
        <v>129</v>
      </c>
      <c r="MM68" s="2" t="s">
        <v>132</v>
      </c>
      <c r="MN68" s="2" t="s">
        <v>132</v>
      </c>
      <c r="MO68" s="2" t="s">
        <v>143</v>
      </c>
      <c r="MP68" s="2" t="s">
        <v>132</v>
      </c>
      <c r="MQ68" s="4"/>
      <c r="MR68" s="8"/>
      <c r="MS68" s="4"/>
      <c r="MT68" s="8"/>
      <c r="MU68" s="7"/>
      <c r="MV68" s="7"/>
      <c r="MW68" s="2" t="s">
        <v>157</v>
      </c>
      <c r="MX68" s="2" t="s">
        <v>129</v>
      </c>
      <c r="MY68" s="2" t="s">
        <v>132</v>
      </c>
      <c r="MZ68" s="2" t="s">
        <v>132</v>
      </c>
      <c r="NA68" s="2" t="s">
        <v>143</v>
      </c>
      <c r="NB68" s="2" t="s">
        <v>132</v>
      </c>
      <c r="NC68" s="4"/>
      <c r="ND68" s="8"/>
      <c r="NE68" s="4"/>
      <c r="NF68" s="8"/>
      <c r="NG68" s="7"/>
      <c r="NH68" s="7"/>
      <c r="NI68" s="2" t="s">
        <v>151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151</v>
      </c>
      <c r="NV68" s="2" t="s">
        <v>181</v>
      </c>
      <c r="NW68" s="2" t="s">
        <v>132</v>
      </c>
      <c r="NX68" s="2" t="s">
        <v>132</v>
      </c>
      <c r="NY68" s="2" t="s">
        <v>143</v>
      </c>
      <c r="NZ68" s="2" t="s">
        <v>132</v>
      </c>
      <c r="OA68" s="4"/>
      <c r="OB68" s="8"/>
      <c r="OC68" s="4"/>
      <c r="OD68" s="8"/>
      <c r="OE68" s="7"/>
      <c r="OF68" s="7"/>
      <c r="OG68" s="2" t="s">
        <v>157</v>
      </c>
      <c r="OH68" s="2" t="s">
        <v>129</v>
      </c>
      <c r="OI68" s="2" t="s">
        <v>132</v>
      </c>
      <c r="OJ68" s="2" t="s">
        <v>132</v>
      </c>
      <c r="OK68" s="2" t="s">
        <v>143</v>
      </c>
      <c r="OL68" s="2" t="s">
        <v>132</v>
      </c>
      <c r="OM68" s="4"/>
      <c r="ON68" s="8"/>
      <c r="OO68" s="4"/>
      <c r="OP68" s="8"/>
      <c r="OQ68" s="7"/>
      <c r="OR68" s="7"/>
      <c r="OS68" s="2" t="s">
        <v>151</v>
      </c>
      <c r="OT68" s="2" t="s">
        <v>129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150</v>
      </c>
      <c r="PR68" s="2" t="s">
        <v>129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151</v>
      </c>
      <c r="QP68" s="2" t="s">
        <v>181</v>
      </c>
      <c r="QQ68" s="2" t="s">
        <v>132</v>
      </c>
      <c r="QR68" s="2" t="s">
        <v>132</v>
      </c>
      <c r="QS68" s="2" t="s">
        <v>143</v>
      </c>
      <c r="QT68" s="2" t="s">
        <v>132</v>
      </c>
      <c r="QU68" s="4"/>
      <c r="QV68" s="8"/>
      <c r="QW68" s="4"/>
      <c r="QX68" s="8"/>
      <c r="QY68" s="7"/>
      <c r="QZ68" s="7"/>
      <c r="RA68" s="2" t="s">
        <v>157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132</v>
      </c>
      <c r="RG68" s="4"/>
      <c r="RH68" s="8"/>
      <c r="RI68" s="4"/>
      <c r="RJ68" s="8"/>
      <c r="RK68" s="7"/>
      <c r="RL68" s="7"/>
      <c r="RM68" s="2" t="s">
        <v>140</v>
      </c>
      <c r="RN68" s="2" t="s">
        <v>181</v>
      </c>
      <c r="RO68" s="2" t="s">
        <v>989</v>
      </c>
      <c r="RP68" s="2" t="s">
        <v>132</v>
      </c>
      <c r="RQ68" s="2" t="s">
        <v>143</v>
      </c>
      <c r="RR68" s="2" t="s">
        <v>132</v>
      </c>
    </row>
    <row r="69">
      <c r="A69" s="2" t="s">
        <v>1074</v>
      </c>
      <c r="B69" s="2" t="s">
        <v>121</v>
      </c>
      <c r="C69" s="2" t="s">
        <v>894</v>
      </c>
      <c r="D69" s="2" t="s">
        <v>508</v>
      </c>
      <c r="E69" s="2" t="s">
        <v>509</v>
      </c>
      <c r="F69" s="2" t="s">
        <v>1075</v>
      </c>
      <c r="G69" s="2" t="s">
        <v>1075</v>
      </c>
      <c r="H69" s="2" t="s">
        <v>1075</v>
      </c>
      <c r="I69" s="2" t="s">
        <v>1076</v>
      </c>
      <c r="J69" s="2" t="s">
        <v>291</v>
      </c>
      <c r="K69" s="2" t="s">
        <v>457</v>
      </c>
      <c r="L69" s="3">
        <v>33</v>
      </c>
      <c r="M69" s="3">
        <v>34.65</v>
      </c>
      <c r="N69" s="3">
        <v>69.99</v>
      </c>
      <c r="O69" s="2" t="s">
        <v>129</v>
      </c>
      <c r="P69" s="2" t="s">
        <v>130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133</v>
      </c>
      <c r="V69" s="2" t="s">
        <v>134</v>
      </c>
      <c r="W69" s="2" t="s">
        <v>470</v>
      </c>
      <c r="X69" s="2" t="s">
        <v>660</v>
      </c>
      <c r="Y69" s="2" t="s">
        <v>1077</v>
      </c>
      <c r="Z69" s="4">
        <v>78</v>
      </c>
      <c r="AA69" s="4">
        <f>=ROUNDDOWN(39,0)</f>
      </c>
      <c r="AB69" s="5">
        <v>2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12</v>
      </c>
      <c r="AQ69" s="8">
        <v>438.65</v>
      </c>
      <c r="AR69" s="4"/>
      <c r="AS69" s="8"/>
      <c r="AT69" s="7"/>
      <c r="AU69" s="7"/>
      <c r="AV69" s="4">
        <v>12</v>
      </c>
      <c r="AW69" s="8">
        <v>438.65</v>
      </c>
      <c r="AX69" s="4"/>
      <c r="AY69" s="8"/>
      <c r="AZ69" s="7"/>
      <c r="BA69" s="7"/>
      <c r="BB69" s="7">
        <v>1</v>
      </c>
      <c r="BC69" s="4">
        <v>12</v>
      </c>
      <c r="BD69" s="8">
        <v>438.65</v>
      </c>
      <c r="BE69" s="4"/>
      <c r="BF69" s="8"/>
      <c r="BG69" s="7"/>
      <c r="BH69" s="7"/>
      <c r="BI69" s="7">
        <v>1</v>
      </c>
      <c r="BJ69" s="4">
        <v>12</v>
      </c>
      <c r="BK69" s="8">
        <v>438.65</v>
      </c>
      <c r="BL69" s="2" t="s">
        <v>1078</v>
      </c>
      <c r="BM69" s="7">
        <v>1</v>
      </c>
      <c r="BN69" s="7">
        <v>1</v>
      </c>
      <c r="BO69" s="4">
        <v>3</v>
      </c>
      <c r="BP69" s="8">
        <v>103.95</v>
      </c>
      <c r="BQ69" s="4"/>
      <c r="BR69" s="8"/>
      <c r="BS69" s="7"/>
      <c r="BT69" s="7"/>
      <c r="BU69" s="2" t="s">
        <v>140</v>
      </c>
      <c r="BV69" s="2" t="s">
        <v>129</v>
      </c>
      <c r="BW69" s="2" t="s">
        <v>141</v>
      </c>
      <c r="BX69" s="2" t="s">
        <v>579</v>
      </c>
      <c r="BY69" s="2" t="s">
        <v>143</v>
      </c>
      <c r="BZ69" s="2" t="s">
        <v>132</v>
      </c>
      <c r="CA69" s="4"/>
      <c r="CB69" s="8"/>
      <c r="CC69" s="4"/>
      <c r="CD69" s="8"/>
      <c r="CE69" s="7"/>
      <c r="CF69" s="7"/>
      <c r="CG69" s="2" t="s">
        <v>1079</v>
      </c>
      <c r="CH69" s="2" t="s">
        <v>129</v>
      </c>
      <c r="CI69" s="2" t="s">
        <v>132</v>
      </c>
      <c r="CJ69" s="2" t="s">
        <v>132</v>
      </c>
      <c r="CK69" s="2" t="s">
        <v>143</v>
      </c>
      <c r="CL69" s="2" t="s">
        <v>132</v>
      </c>
      <c r="CM69" s="4">
        <v>2</v>
      </c>
      <c r="CN69" s="8">
        <v>69.3</v>
      </c>
      <c r="CO69" s="4"/>
      <c r="CP69" s="8"/>
      <c r="CQ69" s="7"/>
      <c r="CR69" s="7"/>
      <c r="CS69" s="2" t="s">
        <v>140</v>
      </c>
      <c r="CT69" s="2" t="s">
        <v>129</v>
      </c>
      <c r="CU69" s="2" t="s">
        <v>1080</v>
      </c>
      <c r="CV69" s="2" t="s">
        <v>936</v>
      </c>
      <c r="CW69" s="2" t="s">
        <v>143</v>
      </c>
      <c r="CX69" s="2" t="s">
        <v>132</v>
      </c>
      <c r="CY69" s="4">
        <v>2</v>
      </c>
      <c r="CZ69" s="8">
        <v>78.3</v>
      </c>
      <c r="DA69" s="4"/>
      <c r="DB69" s="8"/>
      <c r="DC69" s="7"/>
      <c r="DD69" s="7"/>
      <c r="DE69" s="2" t="s">
        <v>140</v>
      </c>
      <c r="DF69" s="2" t="s">
        <v>129</v>
      </c>
      <c r="DG69" s="2" t="s">
        <v>146</v>
      </c>
      <c r="DH69" s="2" t="s">
        <v>663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140</v>
      </c>
      <c r="DR69" s="2" t="s">
        <v>129</v>
      </c>
      <c r="DS69" s="2" t="s">
        <v>148</v>
      </c>
      <c r="DT69" s="2" t="s">
        <v>132</v>
      </c>
      <c r="DU69" s="2" t="s">
        <v>143</v>
      </c>
      <c r="DV69" s="2" t="s">
        <v>132</v>
      </c>
      <c r="DW69" s="4"/>
      <c r="DX69" s="8"/>
      <c r="DY69" s="4"/>
      <c r="DZ69" s="8"/>
      <c r="EA69" s="7"/>
      <c r="EB69" s="7"/>
      <c r="EC69" s="2" t="s">
        <v>140</v>
      </c>
      <c r="ED69" s="2" t="s">
        <v>129</v>
      </c>
      <c r="EE69" s="2" t="s">
        <v>662</v>
      </c>
      <c r="EF69" s="2" t="s">
        <v>132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150</v>
      </c>
      <c r="EP69" s="2" t="s">
        <v>129</v>
      </c>
      <c r="EQ69" s="2" t="s">
        <v>132</v>
      </c>
      <c r="ER69" s="2" t="s">
        <v>132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151</v>
      </c>
      <c r="FB69" s="2" t="s">
        <v>129</v>
      </c>
      <c r="FC69" s="2" t="s">
        <v>132</v>
      </c>
      <c r="FD69" s="2" t="s">
        <v>132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152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>
        <v>2</v>
      </c>
      <c r="FT69" s="8">
        <v>74.84</v>
      </c>
      <c r="FU69" s="4"/>
      <c r="FV69" s="8"/>
      <c r="FW69" s="7"/>
      <c r="FX69" s="7"/>
      <c r="FY69" s="2" t="s">
        <v>140</v>
      </c>
      <c r="FZ69" s="2" t="s">
        <v>129</v>
      </c>
      <c r="GA69" s="2" t="s">
        <v>153</v>
      </c>
      <c r="GB69" s="2" t="s">
        <v>875</v>
      </c>
      <c r="GC69" s="2" t="s">
        <v>143</v>
      </c>
      <c r="GD69" s="2" t="s">
        <v>132</v>
      </c>
      <c r="GE69" s="4"/>
      <c r="GF69" s="8"/>
      <c r="GG69" s="4"/>
      <c r="GH69" s="8"/>
      <c r="GI69" s="7"/>
      <c r="GJ69" s="7"/>
      <c r="GK69" s="2" t="s">
        <v>140</v>
      </c>
      <c r="GL69" s="2" t="s">
        <v>129</v>
      </c>
      <c r="GM69" s="2" t="s">
        <v>154</v>
      </c>
      <c r="GN69" s="2" t="s">
        <v>132</v>
      </c>
      <c r="GO69" s="2" t="s">
        <v>143</v>
      </c>
      <c r="GP69" s="2" t="s">
        <v>132</v>
      </c>
      <c r="GQ69" s="4">
        <v>3</v>
      </c>
      <c r="GR69" s="8">
        <v>112.26</v>
      </c>
      <c r="GS69" s="4"/>
      <c r="GT69" s="8"/>
      <c r="GU69" s="7"/>
      <c r="GV69" s="7"/>
      <c r="GW69" s="2" t="s">
        <v>140</v>
      </c>
      <c r="GX69" s="2" t="s">
        <v>129</v>
      </c>
      <c r="GY69" s="2" t="s">
        <v>1064</v>
      </c>
      <c r="GZ69" s="2" t="s">
        <v>283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152</v>
      </c>
      <c r="HJ69" s="2" t="s">
        <v>129</v>
      </c>
      <c r="HK69" s="2" t="s">
        <v>132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140</v>
      </c>
      <c r="HV69" s="2" t="s">
        <v>129</v>
      </c>
      <c r="HW69" s="2" t="s">
        <v>156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140</v>
      </c>
      <c r="IH69" s="2" t="s">
        <v>129</v>
      </c>
      <c r="II69" s="2" t="s">
        <v>1080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140</v>
      </c>
      <c r="IT69" s="2" t="s">
        <v>129</v>
      </c>
      <c r="IU69" s="2" t="s">
        <v>1080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151</v>
      </c>
      <c r="JF69" s="2" t="s">
        <v>129</v>
      </c>
      <c r="JG69" s="2" t="s">
        <v>132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151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132</v>
      </c>
      <c r="KD69" s="2" t="s">
        <v>132</v>
      </c>
      <c r="KE69" s="2" t="s">
        <v>132</v>
      </c>
      <c r="KF69" s="2" t="s">
        <v>132</v>
      </c>
      <c r="KG69" s="2" t="s">
        <v>132</v>
      </c>
      <c r="KH69" s="2" t="s">
        <v>132</v>
      </c>
      <c r="KI69" s="4"/>
      <c r="KJ69" s="8"/>
      <c r="KK69" s="4"/>
      <c r="KL69" s="8"/>
      <c r="KM69" s="7"/>
      <c r="KN69" s="7"/>
      <c r="KO69" s="2" t="s">
        <v>151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151</v>
      </c>
      <c r="LB69" s="2" t="s">
        <v>129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157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151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/>
      <c r="MH69" s="8"/>
      <c r="MI69" s="7"/>
      <c r="MJ69" s="7"/>
      <c r="MK69" s="2" t="s">
        <v>151</v>
      </c>
      <c r="ML69" s="2" t="s">
        <v>129</v>
      </c>
      <c r="MM69" s="2" t="s">
        <v>132</v>
      </c>
      <c r="MN69" s="2" t="s">
        <v>132</v>
      </c>
      <c r="MO69" s="2" t="s">
        <v>143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157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151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132</v>
      </c>
      <c r="OA69" s="4"/>
      <c r="OB69" s="8"/>
      <c r="OC69" s="4"/>
      <c r="OD69" s="8"/>
      <c r="OE69" s="7"/>
      <c r="OF69" s="7"/>
      <c r="OG69" s="2" t="s">
        <v>157</v>
      </c>
      <c r="OH69" s="2" t="s">
        <v>129</v>
      </c>
      <c r="OI69" s="2" t="s">
        <v>132</v>
      </c>
      <c r="OJ69" s="2" t="s">
        <v>132</v>
      </c>
      <c r="OK69" s="2" t="s">
        <v>143</v>
      </c>
      <c r="OL69" s="2" t="s">
        <v>132</v>
      </c>
      <c r="OM69" s="4"/>
      <c r="ON69" s="8"/>
      <c r="OO69" s="4"/>
      <c r="OP69" s="8"/>
      <c r="OQ69" s="7"/>
      <c r="OR69" s="7"/>
      <c r="OS69" s="2" t="s">
        <v>151</v>
      </c>
      <c r="OT69" s="2" t="s">
        <v>129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151</v>
      </c>
      <c r="PF69" s="2" t="s">
        <v>129</v>
      </c>
      <c r="PG69" s="2" t="s">
        <v>132</v>
      </c>
      <c r="PH69" s="2" t="s">
        <v>132</v>
      </c>
      <c r="PI69" s="2" t="s">
        <v>143</v>
      </c>
      <c r="PJ69" s="2" t="s">
        <v>132</v>
      </c>
      <c r="PK69" s="4"/>
      <c r="PL69" s="8"/>
      <c r="PM69" s="4"/>
      <c r="PN69" s="8"/>
      <c r="PO69" s="7"/>
      <c r="PP69" s="7"/>
      <c r="PQ69" s="2" t="s">
        <v>151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151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157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132</v>
      </c>
      <c r="RG69" s="4"/>
      <c r="RH69" s="8"/>
      <c r="RI69" s="4"/>
      <c r="RJ69" s="8"/>
      <c r="RK69" s="7"/>
      <c r="RL69" s="7"/>
      <c r="RM69" s="2" t="s">
        <v>151</v>
      </c>
      <c r="RN69" s="2" t="s">
        <v>129</v>
      </c>
      <c r="RO69" s="2" t="s">
        <v>132</v>
      </c>
      <c r="RP69" s="2" t="s">
        <v>132</v>
      </c>
      <c r="RQ69" s="2" t="s">
        <v>143</v>
      </c>
      <c r="RR69" s="2" t="s">
        <v>132</v>
      </c>
    </row>
    <row r="70">
      <c r="A70" s="2" t="s">
        <v>1081</v>
      </c>
      <c r="B70" s="2" t="s">
        <v>121</v>
      </c>
      <c r="C70" s="2" t="s">
        <v>894</v>
      </c>
      <c r="D70" s="2" t="s">
        <v>508</v>
      </c>
      <c r="E70" s="2" t="s">
        <v>509</v>
      </c>
      <c r="F70" s="2" t="s">
        <v>1082</v>
      </c>
      <c r="G70" s="2" t="s">
        <v>1082</v>
      </c>
      <c r="H70" s="2" t="s">
        <v>1082</v>
      </c>
      <c r="I70" s="2" t="s">
        <v>1083</v>
      </c>
      <c r="J70" s="2" t="s">
        <v>291</v>
      </c>
      <c r="K70" s="2" t="s">
        <v>1084</v>
      </c>
      <c r="L70" s="3">
        <v>55</v>
      </c>
      <c r="M70" s="3">
        <v>57.75</v>
      </c>
      <c r="N70" s="3">
        <v>114.99</v>
      </c>
      <c r="O70" s="2" t="s">
        <v>129</v>
      </c>
      <c r="P70" s="2" t="s">
        <v>130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133</v>
      </c>
      <c r="V70" s="2" t="s">
        <v>134</v>
      </c>
      <c r="W70" s="2" t="s">
        <v>739</v>
      </c>
      <c r="X70" s="2" t="s">
        <v>470</v>
      </c>
      <c r="Y70" s="2" t="s">
        <v>1077</v>
      </c>
      <c r="Z70" s="4">
        <v>87</v>
      </c>
      <c r="AA70" s="4">
        <f>=ROUNDDOWN(43.5,0)</f>
      </c>
      <c r="AB70" s="5">
        <v>2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5</v>
      </c>
      <c r="AQ70" s="8">
        <v>315.3</v>
      </c>
      <c r="AR70" s="4"/>
      <c r="AS70" s="8"/>
      <c r="AT70" s="7"/>
      <c r="AU70" s="7"/>
      <c r="AV70" s="4">
        <v>5</v>
      </c>
      <c r="AW70" s="8">
        <v>315.3</v>
      </c>
      <c r="AX70" s="4"/>
      <c r="AY70" s="8"/>
      <c r="AZ70" s="7"/>
      <c r="BA70" s="7"/>
      <c r="BB70" s="7">
        <v>1</v>
      </c>
      <c r="BC70" s="4">
        <v>5</v>
      </c>
      <c r="BD70" s="8">
        <v>315.3</v>
      </c>
      <c r="BE70" s="4"/>
      <c r="BF70" s="8"/>
      <c r="BG70" s="7"/>
      <c r="BH70" s="7"/>
      <c r="BI70" s="7">
        <v>1</v>
      </c>
      <c r="BJ70" s="4">
        <v>5</v>
      </c>
      <c r="BK70" s="8">
        <v>315.3</v>
      </c>
      <c r="BL70" s="2" t="s">
        <v>1085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129</v>
      </c>
      <c r="BW70" s="2" t="s">
        <v>141</v>
      </c>
      <c r="BX70" s="2" t="s">
        <v>132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132</v>
      </c>
      <c r="CJ70" s="2" t="s">
        <v>132</v>
      </c>
      <c r="CK70" s="2" t="s">
        <v>143</v>
      </c>
      <c r="CL70" s="2" t="s">
        <v>132</v>
      </c>
      <c r="CM70" s="4">
        <v>1</v>
      </c>
      <c r="CN70" s="8">
        <v>63.52</v>
      </c>
      <c r="CO70" s="4"/>
      <c r="CP70" s="8"/>
      <c r="CQ70" s="7"/>
      <c r="CR70" s="7"/>
      <c r="CS70" s="2" t="s">
        <v>140</v>
      </c>
      <c r="CT70" s="2" t="s">
        <v>129</v>
      </c>
      <c r="CU70" s="2" t="s">
        <v>1080</v>
      </c>
      <c r="CV70" s="2" t="s">
        <v>141</v>
      </c>
      <c r="CW70" s="2" t="s">
        <v>143</v>
      </c>
      <c r="CX70" s="2" t="s">
        <v>132</v>
      </c>
      <c r="CY70" s="4">
        <v>2</v>
      </c>
      <c r="CZ70" s="8">
        <v>127.04</v>
      </c>
      <c r="DA70" s="4"/>
      <c r="DB70" s="8"/>
      <c r="DC70" s="7"/>
      <c r="DD70" s="7"/>
      <c r="DE70" s="2" t="s">
        <v>140</v>
      </c>
      <c r="DF70" s="2" t="s">
        <v>129</v>
      </c>
      <c r="DG70" s="2" t="s">
        <v>146</v>
      </c>
      <c r="DH70" s="2" t="s">
        <v>283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140</v>
      </c>
      <c r="DR70" s="2" t="s">
        <v>129</v>
      </c>
      <c r="DS70" s="2" t="s">
        <v>148</v>
      </c>
      <c r="DT70" s="2" t="s">
        <v>132</v>
      </c>
      <c r="DU70" s="2" t="s">
        <v>143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129</v>
      </c>
      <c r="EE70" s="2" t="s">
        <v>662</v>
      </c>
      <c r="EF70" s="2" t="s">
        <v>132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150</v>
      </c>
      <c r="EP70" s="2" t="s">
        <v>129</v>
      </c>
      <c r="EQ70" s="2" t="s">
        <v>132</v>
      </c>
      <c r="ER70" s="2" t="s">
        <v>132</v>
      </c>
      <c r="ES70" s="2" t="s">
        <v>143</v>
      </c>
      <c r="ET70" s="2" t="s">
        <v>132</v>
      </c>
      <c r="EU70" s="4"/>
      <c r="EV70" s="8"/>
      <c r="EW70" s="4"/>
      <c r="EX70" s="8"/>
      <c r="EY70" s="7"/>
      <c r="EZ70" s="7"/>
      <c r="FA70" s="2" t="s">
        <v>151</v>
      </c>
      <c r="FB70" s="2" t="s">
        <v>129</v>
      </c>
      <c r="FC70" s="2" t="s">
        <v>132</v>
      </c>
      <c r="FD70" s="2" t="s">
        <v>132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150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140</v>
      </c>
      <c r="FZ70" s="2" t="s">
        <v>129</v>
      </c>
      <c r="GA70" s="2" t="s">
        <v>153</v>
      </c>
      <c r="GB70" s="2" t="s">
        <v>132</v>
      </c>
      <c r="GC70" s="2" t="s">
        <v>143</v>
      </c>
      <c r="GD70" s="2" t="s">
        <v>132</v>
      </c>
      <c r="GE70" s="4"/>
      <c r="GF70" s="8"/>
      <c r="GG70" s="4"/>
      <c r="GH70" s="8"/>
      <c r="GI70" s="7"/>
      <c r="GJ70" s="7"/>
      <c r="GK70" s="2" t="s">
        <v>140</v>
      </c>
      <c r="GL70" s="2" t="s">
        <v>129</v>
      </c>
      <c r="GM70" s="2" t="s">
        <v>154</v>
      </c>
      <c r="GN70" s="2" t="s">
        <v>132</v>
      </c>
      <c r="GO70" s="2" t="s">
        <v>143</v>
      </c>
      <c r="GP70" s="2" t="s">
        <v>132</v>
      </c>
      <c r="GQ70" s="4">
        <v>2</v>
      </c>
      <c r="GR70" s="8">
        <v>124.74</v>
      </c>
      <c r="GS70" s="4"/>
      <c r="GT70" s="8"/>
      <c r="GU70" s="7"/>
      <c r="GV70" s="7"/>
      <c r="GW70" s="2" t="s">
        <v>140</v>
      </c>
      <c r="GX70" s="2" t="s">
        <v>129</v>
      </c>
      <c r="GY70" s="2" t="s">
        <v>1064</v>
      </c>
      <c r="GZ70" s="2" t="s">
        <v>663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152</v>
      </c>
      <c r="HJ70" s="2" t="s">
        <v>129</v>
      </c>
      <c r="HK70" s="2" t="s">
        <v>132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140</v>
      </c>
      <c r="HV70" s="2" t="s">
        <v>129</v>
      </c>
      <c r="HW70" s="2" t="s">
        <v>156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140</v>
      </c>
      <c r="IH70" s="2" t="s">
        <v>129</v>
      </c>
      <c r="II70" s="2" t="s">
        <v>1080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140</v>
      </c>
      <c r="IT70" s="2" t="s">
        <v>129</v>
      </c>
      <c r="IU70" s="2" t="s">
        <v>1080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151</v>
      </c>
      <c r="JF70" s="2" t="s">
        <v>129</v>
      </c>
      <c r="JG70" s="2" t="s">
        <v>132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151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151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151</v>
      </c>
      <c r="LB70" s="2" t="s">
        <v>129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157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151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2" t="s">
        <v>132</v>
      </c>
      <c r="ME70" s="4"/>
      <c r="MF70" s="8"/>
      <c r="MG70" s="4"/>
      <c r="MH70" s="8"/>
      <c r="MI70" s="7"/>
      <c r="MJ70" s="7"/>
      <c r="MK70" s="2" t="s">
        <v>151</v>
      </c>
      <c r="ML70" s="2" t="s">
        <v>129</v>
      </c>
      <c r="MM70" s="2" t="s">
        <v>132</v>
      </c>
      <c r="MN70" s="2" t="s">
        <v>132</v>
      </c>
      <c r="MO70" s="2" t="s">
        <v>143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157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151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132</v>
      </c>
      <c r="OA70" s="4"/>
      <c r="OB70" s="8"/>
      <c r="OC70" s="4"/>
      <c r="OD70" s="8"/>
      <c r="OE70" s="7"/>
      <c r="OF70" s="7"/>
      <c r="OG70" s="2" t="s">
        <v>157</v>
      </c>
      <c r="OH70" s="2" t="s">
        <v>129</v>
      </c>
      <c r="OI70" s="2" t="s">
        <v>132</v>
      </c>
      <c r="OJ70" s="2" t="s">
        <v>132</v>
      </c>
      <c r="OK70" s="2" t="s">
        <v>143</v>
      </c>
      <c r="OL70" s="2" t="s">
        <v>132</v>
      </c>
      <c r="OM70" s="4"/>
      <c r="ON70" s="8"/>
      <c r="OO70" s="4"/>
      <c r="OP70" s="8"/>
      <c r="OQ70" s="7"/>
      <c r="OR70" s="7"/>
      <c r="OS70" s="2" t="s">
        <v>151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151</v>
      </c>
      <c r="PF70" s="2" t="s">
        <v>129</v>
      </c>
      <c r="PG70" s="2" t="s">
        <v>132</v>
      </c>
      <c r="PH70" s="2" t="s">
        <v>132</v>
      </c>
      <c r="PI70" s="2" t="s">
        <v>143</v>
      </c>
      <c r="PJ70" s="2" t="s">
        <v>132</v>
      </c>
      <c r="PK70" s="4"/>
      <c r="PL70" s="8"/>
      <c r="PM70" s="4"/>
      <c r="PN70" s="8"/>
      <c r="PO70" s="7"/>
      <c r="PP70" s="7"/>
      <c r="PQ70" s="2" t="s">
        <v>151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151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157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132</v>
      </c>
      <c r="RG70" s="4"/>
      <c r="RH70" s="8"/>
      <c r="RI70" s="4"/>
      <c r="RJ70" s="8"/>
      <c r="RK70" s="7"/>
      <c r="RL70" s="7"/>
      <c r="RM70" s="2" t="s">
        <v>151</v>
      </c>
      <c r="RN70" s="2" t="s">
        <v>129</v>
      </c>
      <c r="RO70" s="2" t="s">
        <v>132</v>
      </c>
      <c r="RP70" s="2" t="s">
        <v>132</v>
      </c>
      <c r="RQ70" s="2" t="s">
        <v>143</v>
      </c>
      <c r="RR70" s="2" t="s">
        <v>132</v>
      </c>
    </row>
    <row r="71">
      <c r="A71" s="2" t="s">
        <v>1086</v>
      </c>
      <c r="B71" s="2" t="s">
        <v>121</v>
      </c>
      <c r="C71" s="2" t="s">
        <v>894</v>
      </c>
      <c r="D71" s="2" t="s">
        <v>508</v>
      </c>
      <c r="E71" s="2" t="s">
        <v>509</v>
      </c>
      <c r="F71" s="2" t="s">
        <v>1087</v>
      </c>
      <c r="G71" s="2" t="s">
        <v>1087</v>
      </c>
      <c r="H71" s="2" t="s">
        <v>1087</v>
      </c>
      <c r="I71" s="2" t="s">
        <v>1088</v>
      </c>
      <c r="J71" s="2" t="s">
        <v>291</v>
      </c>
      <c r="K71" s="2" t="s">
        <v>1089</v>
      </c>
      <c r="L71" s="3">
        <v>49</v>
      </c>
      <c r="M71" s="3">
        <v>51.45</v>
      </c>
      <c r="N71" s="3">
        <v>99.99</v>
      </c>
      <c r="O71" s="2" t="s">
        <v>129</v>
      </c>
      <c r="P71" s="2" t="s">
        <v>130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133</v>
      </c>
      <c r="V71" s="2" t="s">
        <v>134</v>
      </c>
      <c r="W71" s="2" t="s">
        <v>470</v>
      </c>
      <c r="X71" s="2" t="s">
        <v>739</v>
      </c>
      <c r="Y71" s="2" t="s">
        <v>740</v>
      </c>
      <c r="Z71" s="4">
        <v>79</v>
      </c>
      <c r="AA71" s="4">
        <f>=ROUNDDOWN(395,0)</f>
      </c>
      <c r="AB71" s="5">
        <v>0.2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4</v>
      </c>
      <c r="AQ71" s="8">
        <v>265.82</v>
      </c>
      <c r="AR71" s="4"/>
      <c r="AS71" s="8"/>
      <c r="AT71" s="7"/>
      <c r="AU71" s="7"/>
      <c r="AV71" s="4">
        <v>4</v>
      </c>
      <c r="AW71" s="8">
        <v>265.82</v>
      </c>
      <c r="AX71" s="4"/>
      <c r="AY71" s="8"/>
      <c r="AZ71" s="7"/>
      <c r="BA71" s="7"/>
      <c r="BB71" s="7">
        <v>1</v>
      </c>
      <c r="BC71" s="4">
        <v>4</v>
      </c>
      <c r="BD71" s="8">
        <v>265.82</v>
      </c>
      <c r="BE71" s="4"/>
      <c r="BF71" s="8"/>
      <c r="BG71" s="7"/>
      <c r="BH71" s="7"/>
      <c r="BI71" s="7">
        <v>1</v>
      </c>
      <c r="BJ71" s="4">
        <v>4</v>
      </c>
      <c r="BK71" s="8">
        <v>265.82</v>
      </c>
      <c r="BL71" s="2" t="s">
        <v>1090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129</v>
      </c>
      <c r="BW71" s="2" t="s">
        <v>740</v>
      </c>
      <c r="BX71" s="2" t="s">
        <v>888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152</v>
      </c>
      <c r="CH71" s="2" t="s">
        <v>129</v>
      </c>
      <c r="CI71" s="2" t="s">
        <v>132</v>
      </c>
      <c r="CJ71" s="2" t="s">
        <v>132</v>
      </c>
      <c r="CK71" s="2" t="s">
        <v>143</v>
      </c>
      <c r="CL71" s="2" t="s">
        <v>132</v>
      </c>
      <c r="CM71" s="4">
        <v>2</v>
      </c>
      <c r="CN71" s="8">
        <v>152.62</v>
      </c>
      <c r="CO71" s="4"/>
      <c r="CP71" s="8"/>
      <c r="CQ71" s="7"/>
      <c r="CR71" s="7"/>
      <c r="CS71" s="2" t="s">
        <v>140</v>
      </c>
      <c r="CT71" s="2" t="s">
        <v>129</v>
      </c>
      <c r="CU71" s="2" t="s">
        <v>741</v>
      </c>
      <c r="CV71" s="2" t="s">
        <v>287</v>
      </c>
      <c r="CW71" s="2" t="s">
        <v>143</v>
      </c>
      <c r="CX71" s="2" t="s">
        <v>132</v>
      </c>
      <c r="CY71" s="4">
        <v>2</v>
      </c>
      <c r="CZ71" s="8">
        <v>113.2</v>
      </c>
      <c r="DA71" s="4"/>
      <c r="DB71" s="8"/>
      <c r="DC71" s="7"/>
      <c r="DD71" s="7"/>
      <c r="DE71" s="2" t="s">
        <v>140</v>
      </c>
      <c r="DF71" s="2" t="s">
        <v>129</v>
      </c>
      <c r="DG71" s="2" t="s">
        <v>305</v>
      </c>
      <c r="DH71" s="2" t="s">
        <v>1091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140</v>
      </c>
      <c r="DR71" s="2" t="s">
        <v>129</v>
      </c>
      <c r="DS71" s="2" t="s">
        <v>148</v>
      </c>
      <c r="DT71" s="2" t="s">
        <v>132</v>
      </c>
      <c r="DU71" s="2" t="s">
        <v>143</v>
      </c>
      <c r="DV71" s="2" t="s">
        <v>132</v>
      </c>
      <c r="DW71" s="4"/>
      <c r="DX71" s="8"/>
      <c r="DY71" s="4"/>
      <c r="DZ71" s="8"/>
      <c r="EA71" s="7"/>
      <c r="EB71" s="7"/>
      <c r="EC71" s="2" t="s">
        <v>140</v>
      </c>
      <c r="ED71" s="2" t="s">
        <v>129</v>
      </c>
      <c r="EE71" s="2" t="s">
        <v>1092</v>
      </c>
      <c r="EF71" s="2" t="s">
        <v>132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270</v>
      </c>
      <c r="EP71" s="2" t="s">
        <v>129</v>
      </c>
      <c r="EQ71" s="2" t="s">
        <v>132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151</v>
      </c>
      <c r="FB71" s="2" t="s">
        <v>129</v>
      </c>
      <c r="FC71" s="2" t="s">
        <v>132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152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140</v>
      </c>
      <c r="FZ71" s="2" t="s">
        <v>129</v>
      </c>
      <c r="GA71" s="2" t="s">
        <v>153</v>
      </c>
      <c r="GB71" s="2" t="s">
        <v>1093</v>
      </c>
      <c r="GC71" s="2" t="s">
        <v>143</v>
      </c>
      <c r="GD71" s="2" t="s">
        <v>132</v>
      </c>
      <c r="GE71" s="4"/>
      <c r="GF71" s="8"/>
      <c r="GG71" s="4"/>
      <c r="GH71" s="8"/>
      <c r="GI71" s="7"/>
      <c r="GJ71" s="7"/>
      <c r="GK71" s="2" t="s">
        <v>140</v>
      </c>
      <c r="GL71" s="2" t="s">
        <v>129</v>
      </c>
      <c r="GM71" s="2" t="s">
        <v>154</v>
      </c>
      <c r="GN71" s="2" t="s">
        <v>132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155</v>
      </c>
      <c r="GX71" s="2" t="s">
        <v>129</v>
      </c>
      <c r="GY71" s="2" t="s">
        <v>132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152</v>
      </c>
      <c r="HJ71" s="2" t="s">
        <v>129</v>
      </c>
      <c r="HK71" s="2" t="s">
        <v>132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140</v>
      </c>
      <c r="HV71" s="2" t="s">
        <v>129</v>
      </c>
      <c r="HW71" s="2" t="s">
        <v>156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132</v>
      </c>
      <c r="IH71" s="2" t="s">
        <v>132</v>
      </c>
      <c r="II71" s="2" t="s">
        <v>132</v>
      </c>
      <c r="IJ71" s="2" t="s">
        <v>132</v>
      </c>
      <c r="IK71" s="2" t="s">
        <v>132</v>
      </c>
      <c r="IL71" s="2" t="s">
        <v>132</v>
      </c>
      <c r="IM71" s="4"/>
      <c r="IN71" s="8"/>
      <c r="IO71" s="4"/>
      <c r="IP71" s="8"/>
      <c r="IQ71" s="7"/>
      <c r="IR71" s="7"/>
      <c r="IS71" s="2" t="s">
        <v>140</v>
      </c>
      <c r="IT71" s="2" t="s">
        <v>129</v>
      </c>
      <c r="IU71" s="2" t="s">
        <v>741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151</v>
      </c>
      <c r="JF71" s="2" t="s">
        <v>129</v>
      </c>
      <c r="JG71" s="2" t="s">
        <v>132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151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151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151</v>
      </c>
      <c r="LB71" s="2" t="s">
        <v>129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157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151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2" t="s">
        <v>132</v>
      </c>
      <c r="ME71" s="4"/>
      <c r="MF71" s="8"/>
      <c r="MG71" s="4"/>
      <c r="MH71" s="8"/>
      <c r="MI71" s="7"/>
      <c r="MJ71" s="7"/>
      <c r="MK71" s="2" t="s">
        <v>151</v>
      </c>
      <c r="ML71" s="2" t="s">
        <v>129</v>
      </c>
      <c r="MM71" s="2" t="s">
        <v>132</v>
      </c>
      <c r="MN71" s="2" t="s">
        <v>132</v>
      </c>
      <c r="MO71" s="2" t="s">
        <v>143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157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157</v>
      </c>
      <c r="OH71" s="2" t="s">
        <v>129</v>
      </c>
      <c r="OI71" s="2" t="s">
        <v>132</v>
      </c>
      <c r="OJ71" s="2" t="s">
        <v>132</v>
      </c>
      <c r="OK71" s="2" t="s">
        <v>143</v>
      </c>
      <c r="OL71" s="2" t="s">
        <v>132</v>
      </c>
      <c r="OM71" s="4"/>
      <c r="ON71" s="8"/>
      <c r="OO71" s="4"/>
      <c r="OP71" s="8"/>
      <c r="OQ71" s="7"/>
      <c r="OR71" s="7"/>
      <c r="OS71" s="2" t="s">
        <v>151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151</v>
      </c>
      <c r="PF71" s="2" t="s">
        <v>129</v>
      </c>
      <c r="PG71" s="2" t="s">
        <v>132</v>
      </c>
      <c r="PH71" s="2" t="s">
        <v>132</v>
      </c>
      <c r="PI71" s="2" t="s">
        <v>143</v>
      </c>
      <c r="PJ71" s="2" t="s">
        <v>132</v>
      </c>
      <c r="PK71" s="4"/>
      <c r="PL71" s="8"/>
      <c r="PM71" s="4"/>
      <c r="PN71" s="8"/>
      <c r="PO71" s="7"/>
      <c r="PP71" s="7"/>
      <c r="PQ71" s="2" t="s">
        <v>151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151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157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132</v>
      </c>
      <c r="RG71" s="4"/>
      <c r="RH71" s="8"/>
      <c r="RI71" s="4"/>
      <c r="RJ71" s="8"/>
      <c r="RK71" s="7"/>
      <c r="RL71" s="7"/>
      <c r="RM71" s="2" t="s">
        <v>151</v>
      </c>
      <c r="RN71" s="2" t="s">
        <v>129</v>
      </c>
      <c r="RO71" s="2" t="s">
        <v>132</v>
      </c>
      <c r="RP71" s="2" t="s">
        <v>132</v>
      </c>
      <c r="RQ71" s="2" t="s">
        <v>143</v>
      </c>
      <c r="RR71" s="2" t="s">
        <v>132</v>
      </c>
    </row>
    <row r="72">
      <c r="A72" s="2" t="s">
        <v>1094</v>
      </c>
      <c r="B72" s="2" t="s">
        <v>121</v>
      </c>
      <c r="C72" s="2" t="s">
        <v>894</v>
      </c>
      <c r="D72" s="2" t="s">
        <v>508</v>
      </c>
      <c r="E72" s="2" t="s">
        <v>509</v>
      </c>
      <c r="F72" s="2" t="s">
        <v>1095</v>
      </c>
      <c r="G72" s="2" t="s">
        <v>1095</v>
      </c>
      <c r="H72" s="2" t="s">
        <v>1095</v>
      </c>
      <c r="I72" s="2" t="s">
        <v>1096</v>
      </c>
      <c r="J72" s="2" t="s">
        <v>291</v>
      </c>
      <c r="K72" s="2" t="s">
        <v>420</v>
      </c>
      <c r="L72" s="3">
        <v>55</v>
      </c>
      <c r="M72" s="3">
        <v>57.75</v>
      </c>
      <c r="N72" s="3">
        <v>119.99</v>
      </c>
      <c r="O72" s="2" t="s">
        <v>726</v>
      </c>
      <c r="P72" s="2" t="s">
        <v>293</v>
      </c>
      <c r="Q72" s="2" t="s">
        <v>131</v>
      </c>
      <c r="R72" s="2" t="s">
        <v>132</v>
      </c>
      <c r="S72" s="2" t="s">
        <v>1097</v>
      </c>
      <c r="T72" s="2" t="s">
        <v>132</v>
      </c>
      <c r="U72" s="2" t="s">
        <v>132</v>
      </c>
      <c r="V72" s="2" t="s">
        <v>899</v>
      </c>
      <c r="W72" s="2" t="s">
        <v>1053</v>
      </c>
      <c r="X72" s="2" t="s">
        <v>132</v>
      </c>
      <c r="Y72" s="2" t="s">
        <v>514</v>
      </c>
      <c r="Z72" s="4">
        <v>18</v>
      </c>
      <c r="AA72" s="4">
        <f>=ROUNDDOWN(90,0)</f>
      </c>
      <c r="AB72" s="5">
        <v>0.2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4</v>
      </c>
      <c r="AQ72" s="8">
        <v>147.8</v>
      </c>
      <c r="AR72" s="4"/>
      <c r="AS72" s="8"/>
      <c r="AT72" s="7"/>
      <c r="AU72" s="7"/>
      <c r="AV72" s="4">
        <v>4</v>
      </c>
      <c r="AW72" s="8">
        <v>147.8</v>
      </c>
      <c r="AX72" s="4"/>
      <c r="AY72" s="8"/>
      <c r="AZ72" s="7"/>
      <c r="BA72" s="7"/>
      <c r="BB72" s="7">
        <v>1</v>
      </c>
      <c r="BC72" s="4">
        <v>4</v>
      </c>
      <c r="BD72" s="8">
        <v>147.8</v>
      </c>
      <c r="BE72" s="4"/>
      <c r="BF72" s="8"/>
      <c r="BG72" s="7"/>
      <c r="BH72" s="7"/>
      <c r="BI72" s="7">
        <v>1</v>
      </c>
      <c r="BJ72" s="4">
        <v>4</v>
      </c>
      <c r="BK72" s="8">
        <v>147.8</v>
      </c>
      <c r="BL72" s="2" t="s">
        <v>472</v>
      </c>
      <c r="BM72" s="7">
        <v>1</v>
      </c>
      <c r="BN72" s="7">
        <v>1</v>
      </c>
      <c r="BO72" s="4">
        <v>2</v>
      </c>
      <c r="BP72" s="8">
        <v>41.1</v>
      </c>
      <c r="BQ72" s="4"/>
      <c r="BR72" s="8"/>
      <c r="BS72" s="7"/>
      <c r="BT72" s="7"/>
      <c r="BU72" s="2" t="s">
        <v>140</v>
      </c>
      <c r="BV72" s="2" t="s">
        <v>129</v>
      </c>
      <c r="BW72" s="2" t="s">
        <v>948</v>
      </c>
      <c r="BX72" s="2" t="s">
        <v>1098</v>
      </c>
      <c r="BY72" s="2" t="s">
        <v>143</v>
      </c>
      <c r="BZ72" s="2" t="s">
        <v>132</v>
      </c>
      <c r="CA72" s="4"/>
      <c r="CB72" s="8"/>
      <c r="CC72" s="4"/>
      <c r="CD72" s="8"/>
      <c r="CE72" s="7"/>
      <c r="CF72" s="7"/>
      <c r="CG72" s="2" t="s">
        <v>1001</v>
      </c>
      <c r="CH72" s="2" t="s">
        <v>181</v>
      </c>
      <c r="CI72" s="2" t="s">
        <v>950</v>
      </c>
      <c r="CJ72" s="2" t="s">
        <v>1099</v>
      </c>
      <c r="CK72" s="2" t="s">
        <v>143</v>
      </c>
      <c r="CL72" s="2" t="s">
        <v>132</v>
      </c>
      <c r="CM72" s="4">
        <v>2</v>
      </c>
      <c r="CN72" s="8">
        <v>106.7</v>
      </c>
      <c r="CO72" s="4"/>
      <c r="CP72" s="8"/>
      <c r="CQ72" s="7"/>
      <c r="CR72" s="7"/>
      <c r="CS72" s="2" t="s">
        <v>140</v>
      </c>
      <c r="CT72" s="2" t="s">
        <v>129</v>
      </c>
      <c r="CU72" s="2" t="s">
        <v>615</v>
      </c>
      <c r="CV72" s="2" t="s">
        <v>1100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140</v>
      </c>
      <c r="DF72" s="2" t="s">
        <v>129</v>
      </c>
      <c r="DG72" s="2" t="s">
        <v>615</v>
      </c>
      <c r="DH72" s="2" t="s">
        <v>1101</v>
      </c>
      <c r="DI72" s="2" t="s">
        <v>143</v>
      </c>
      <c r="DJ72" s="2" t="s">
        <v>132</v>
      </c>
      <c r="DK72" s="4"/>
      <c r="DL72" s="8"/>
      <c r="DM72" s="4"/>
      <c r="DN72" s="8"/>
      <c r="DO72" s="7"/>
      <c r="DP72" s="7"/>
      <c r="DQ72" s="2" t="s">
        <v>151</v>
      </c>
      <c r="DR72" s="2" t="s">
        <v>129</v>
      </c>
      <c r="DS72" s="2" t="s">
        <v>173</v>
      </c>
      <c r="DT72" s="2" t="s">
        <v>1102</v>
      </c>
      <c r="DU72" s="2" t="s">
        <v>143</v>
      </c>
      <c r="DV72" s="2" t="s">
        <v>132</v>
      </c>
      <c r="DW72" s="4"/>
      <c r="DX72" s="8"/>
      <c r="DY72" s="4"/>
      <c r="DZ72" s="8"/>
      <c r="EA72" s="7"/>
      <c r="EB72" s="7"/>
      <c r="EC72" s="2" t="s">
        <v>140</v>
      </c>
      <c r="ED72" s="2" t="s">
        <v>129</v>
      </c>
      <c r="EE72" s="2" t="s">
        <v>523</v>
      </c>
      <c r="EF72" s="2" t="s">
        <v>1103</v>
      </c>
      <c r="EG72" s="2" t="s">
        <v>143</v>
      </c>
      <c r="EH72" s="2" t="s">
        <v>132</v>
      </c>
      <c r="EI72" s="4"/>
      <c r="EJ72" s="8"/>
      <c r="EK72" s="4"/>
      <c r="EL72" s="8"/>
      <c r="EM72" s="7"/>
      <c r="EN72" s="7"/>
      <c r="EO72" s="2" t="s">
        <v>140</v>
      </c>
      <c r="EP72" s="2" t="s">
        <v>181</v>
      </c>
      <c r="EQ72" s="2" t="s">
        <v>405</v>
      </c>
      <c r="ER72" s="2" t="s">
        <v>1104</v>
      </c>
      <c r="ES72" s="2" t="s">
        <v>143</v>
      </c>
      <c r="ET72" s="2" t="s">
        <v>132</v>
      </c>
      <c r="EU72" s="4"/>
      <c r="EV72" s="8"/>
      <c r="EW72" s="4"/>
      <c r="EX72" s="8"/>
      <c r="EY72" s="7"/>
      <c r="EZ72" s="7"/>
      <c r="FA72" s="2" t="s">
        <v>151</v>
      </c>
      <c r="FB72" s="2" t="s">
        <v>129</v>
      </c>
      <c r="FC72" s="2" t="s">
        <v>132</v>
      </c>
      <c r="FD72" s="2" t="s">
        <v>132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140</v>
      </c>
      <c r="FN72" s="2" t="s">
        <v>129</v>
      </c>
      <c r="FO72" s="2" t="s">
        <v>906</v>
      </c>
      <c r="FP72" s="2" t="s">
        <v>1105</v>
      </c>
      <c r="FQ72" s="2" t="s">
        <v>143</v>
      </c>
      <c r="FR72" s="2" t="s">
        <v>132</v>
      </c>
      <c r="FS72" s="4"/>
      <c r="FT72" s="8"/>
      <c r="FU72" s="4"/>
      <c r="FV72" s="8"/>
      <c r="FW72" s="7"/>
      <c r="FX72" s="7"/>
      <c r="FY72" s="2" t="s">
        <v>151</v>
      </c>
      <c r="FZ72" s="2" t="s">
        <v>129</v>
      </c>
      <c r="GA72" s="2" t="s">
        <v>132</v>
      </c>
      <c r="GB72" s="2" t="s">
        <v>132</v>
      </c>
      <c r="GC72" s="2" t="s">
        <v>143</v>
      </c>
      <c r="GD72" s="2" t="s">
        <v>132</v>
      </c>
      <c r="GE72" s="4"/>
      <c r="GF72" s="8"/>
      <c r="GG72" s="4"/>
      <c r="GH72" s="8"/>
      <c r="GI72" s="7"/>
      <c r="GJ72" s="7"/>
      <c r="GK72" s="2" t="s">
        <v>140</v>
      </c>
      <c r="GL72" s="2" t="s">
        <v>129</v>
      </c>
      <c r="GM72" s="2" t="s">
        <v>186</v>
      </c>
      <c r="GN72" s="2" t="s">
        <v>132</v>
      </c>
      <c r="GO72" s="2" t="s">
        <v>143</v>
      </c>
      <c r="GP72" s="2" t="s">
        <v>132</v>
      </c>
      <c r="GQ72" s="4"/>
      <c r="GR72" s="8"/>
      <c r="GS72" s="4"/>
      <c r="GT72" s="8"/>
      <c r="GU72" s="7"/>
      <c r="GV72" s="7"/>
      <c r="GW72" s="2" t="s">
        <v>140</v>
      </c>
      <c r="GX72" s="2" t="s">
        <v>129</v>
      </c>
      <c r="GY72" s="2" t="s">
        <v>188</v>
      </c>
      <c r="GZ72" s="2" t="s">
        <v>189</v>
      </c>
      <c r="HA72" s="2" t="s">
        <v>143</v>
      </c>
      <c r="HB72" s="2" t="s">
        <v>132</v>
      </c>
      <c r="HC72" s="4"/>
      <c r="HD72" s="8"/>
      <c r="HE72" s="4"/>
      <c r="HF72" s="8"/>
      <c r="HG72" s="7"/>
      <c r="HH72" s="7"/>
      <c r="HI72" s="2" t="s">
        <v>140</v>
      </c>
      <c r="HJ72" s="2" t="s">
        <v>129</v>
      </c>
      <c r="HK72" s="2" t="s">
        <v>911</v>
      </c>
      <c r="HL72" s="2" t="s">
        <v>1106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151</v>
      </c>
      <c r="HV72" s="2" t="s">
        <v>129</v>
      </c>
      <c r="HW72" s="2" t="s">
        <v>913</v>
      </c>
      <c r="HX72" s="2" t="s">
        <v>1107</v>
      </c>
      <c r="HY72" s="2" t="s">
        <v>143</v>
      </c>
      <c r="HZ72" s="2" t="s">
        <v>132</v>
      </c>
      <c r="IA72" s="4"/>
      <c r="IB72" s="8"/>
      <c r="IC72" s="4"/>
      <c r="ID72" s="8"/>
      <c r="IE72" s="7"/>
      <c r="IF72" s="7"/>
      <c r="IG72" s="2" t="s">
        <v>140</v>
      </c>
      <c r="IH72" s="2" t="s">
        <v>129</v>
      </c>
      <c r="II72" s="2" t="s">
        <v>1108</v>
      </c>
      <c r="IJ72" s="2" t="s">
        <v>132</v>
      </c>
      <c r="IK72" s="2" t="s">
        <v>143</v>
      </c>
      <c r="IL72" s="2" t="s">
        <v>132</v>
      </c>
      <c r="IM72" s="4"/>
      <c r="IN72" s="8"/>
      <c r="IO72" s="4"/>
      <c r="IP72" s="8"/>
      <c r="IQ72" s="7"/>
      <c r="IR72" s="7"/>
      <c r="IS72" s="2" t="s">
        <v>140</v>
      </c>
      <c r="IT72" s="2" t="s">
        <v>129</v>
      </c>
      <c r="IU72" s="2" t="s">
        <v>615</v>
      </c>
      <c r="IV72" s="2" t="s">
        <v>906</v>
      </c>
      <c r="IW72" s="2" t="s">
        <v>143</v>
      </c>
      <c r="IX72" s="2" t="s">
        <v>132</v>
      </c>
      <c r="IY72" s="4"/>
      <c r="IZ72" s="8"/>
      <c r="JA72" s="4"/>
      <c r="JB72" s="8"/>
      <c r="JC72" s="7"/>
      <c r="JD72" s="7"/>
      <c r="JE72" s="2" t="s">
        <v>151</v>
      </c>
      <c r="JF72" s="2" t="s">
        <v>129</v>
      </c>
      <c r="JG72" s="2" t="s">
        <v>132</v>
      </c>
      <c r="JH72" s="2" t="s">
        <v>132</v>
      </c>
      <c r="JI72" s="2" t="s">
        <v>143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140</v>
      </c>
      <c r="KD72" s="2" t="s">
        <v>195</v>
      </c>
      <c r="KE72" s="2" t="s">
        <v>917</v>
      </c>
      <c r="KF72" s="2" t="s">
        <v>1109</v>
      </c>
      <c r="KG72" s="2" t="s">
        <v>143</v>
      </c>
      <c r="KH72" s="2" t="s">
        <v>132</v>
      </c>
      <c r="KI72" s="4"/>
      <c r="KJ72" s="8"/>
      <c r="KK72" s="4"/>
      <c r="KL72" s="8"/>
      <c r="KM72" s="7"/>
      <c r="KN72" s="7"/>
      <c r="KO72" s="2" t="s">
        <v>151</v>
      </c>
      <c r="KP72" s="2" t="s">
        <v>181</v>
      </c>
      <c r="KQ72" s="2" t="s">
        <v>132</v>
      </c>
      <c r="KR72" s="2" t="s">
        <v>132</v>
      </c>
      <c r="KS72" s="2" t="s">
        <v>143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157</v>
      </c>
      <c r="LN72" s="2" t="s">
        <v>129</v>
      </c>
      <c r="LO72" s="2" t="s">
        <v>132</v>
      </c>
      <c r="LP72" s="2" t="s">
        <v>132</v>
      </c>
      <c r="LQ72" s="2" t="s">
        <v>143</v>
      </c>
      <c r="LR72" s="2" t="s">
        <v>132</v>
      </c>
      <c r="LS72" s="4"/>
      <c r="LT72" s="8"/>
      <c r="LU72" s="4"/>
      <c r="LV72" s="8"/>
      <c r="LW72" s="7"/>
      <c r="LX72" s="7"/>
      <c r="LY72" s="2" t="s">
        <v>151</v>
      </c>
      <c r="LZ72" s="2" t="s">
        <v>129</v>
      </c>
      <c r="MA72" s="2" t="s">
        <v>132</v>
      </c>
      <c r="MB72" s="2" t="s">
        <v>132</v>
      </c>
      <c r="MC72" s="2" t="s">
        <v>143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157</v>
      </c>
      <c r="NJ72" s="2" t="s">
        <v>129</v>
      </c>
      <c r="NK72" s="2" t="s">
        <v>132</v>
      </c>
      <c r="NL72" s="2" t="s">
        <v>132</v>
      </c>
      <c r="NM72" s="2" t="s">
        <v>143</v>
      </c>
      <c r="NN72" s="2" t="s">
        <v>132</v>
      </c>
      <c r="NO72" s="4"/>
      <c r="NP72" s="8"/>
      <c r="NQ72" s="4"/>
      <c r="NR72" s="8"/>
      <c r="NS72" s="7"/>
      <c r="NT72" s="7"/>
      <c r="NU72" s="2" t="s">
        <v>151</v>
      </c>
      <c r="NV72" s="2" t="s">
        <v>181</v>
      </c>
      <c r="NW72" s="2" t="s">
        <v>132</v>
      </c>
      <c r="NX72" s="2" t="s">
        <v>132</v>
      </c>
      <c r="NY72" s="2" t="s">
        <v>143</v>
      </c>
      <c r="NZ72" s="2" t="s">
        <v>132</v>
      </c>
      <c r="OA72" s="4"/>
      <c r="OB72" s="8"/>
      <c r="OC72" s="4"/>
      <c r="OD72" s="8"/>
      <c r="OE72" s="7"/>
      <c r="OF72" s="7"/>
      <c r="OG72" s="2" t="s">
        <v>157</v>
      </c>
      <c r="OH72" s="2" t="s">
        <v>129</v>
      </c>
      <c r="OI72" s="2" t="s">
        <v>132</v>
      </c>
      <c r="OJ72" s="2" t="s">
        <v>132</v>
      </c>
      <c r="OK72" s="2" t="s">
        <v>143</v>
      </c>
      <c r="OL72" s="2" t="s">
        <v>132</v>
      </c>
      <c r="OM72" s="4"/>
      <c r="ON72" s="8"/>
      <c r="OO72" s="4"/>
      <c r="OP72" s="8"/>
      <c r="OQ72" s="7"/>
      <c r="OR72" s="7"/>
      <c r="OS72" s="2" t="s">
        <v>151</v>
      </c>
      <c r="OT72" s="2" t="s">
        <v>129</v>
      </c>
      <c r="OU72" s="2" t="s">
        <v>132</v>
      </c>
      <c r="OV72" s="2" t="s">
        <v>132</v>
      </c>
      <c r="OW72" s="2" t="s">
        <v>143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151</v>
      </c>
      <c r="PR72" s="2" t="s">
        <v>129</v>
      </c>
      <c r="PS72" s="2" t="s">
        <v>132</v>
      </c>
      <c r="PT72" s="2" t="s">
        <v>132</v>
      </c>
      <c r="PU72" s="2" t="s">
        <v>143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140</v>
      </c>
      <c r="QP72" s="2" t="s">
        <v>181</v>
      </c>
      <c r="QQ72" s="2" t="s">
        <v>535</v>
      </c>
      <c r="QR72" s="2" t="s">
        <v>1110</v>
      </c>
      <c r="QS72" s="2" t="s">
        <v>143</v>
      </c>
      <c r="QT72" s="2" t="s">
        <v>132</v>
      </c>
      <c r="QU72" s="4"/>
      <c r="QV72" s="8"/>
      <c r="QW72" s="4"/>
      <c r="QX72" s="8"/>
      <c r="QY72" s="7"/>
      <c r="QZ72" s="7"/>
      <c r="RA72" s="2" t="s">
        <v>157</v>
      </c>
      <c r="RB72" s="2" t="s">
        <v>129</v>
      </c>
      <c r="RC72" s="2" t="s">
        <v>132</v>
      </c>
      <c r="RD72" s="2" t="s">
        <v>132</v>
      </c>
      <c r="RE72" s="2" t="s">
        <v>143</v>
      </c>
      <c r="RF72" s="2" t="s">
        <v>132</v>
      </c>
      <c r="RG72" s="4"/>
      <c r="RH72" s="8"/>
      <c r="RI72" s="4"/>
      <c r="RJ72" s="8"/>
      <c r="RK72" s="7"/>
      <c r="RL72" s="7"/>
      <c r="RM72" s="2" t="s">
        <v>140</v>
      </c>
      <c r="RN72" s="2" t="s">
        <v>181</v>
      </c>
      <c r="RO72" s="2" t="s">
        <v>343</v>
      </c>
      <c r="RP72" s="2" t="s">
        <v>764</v>
      </c>
      <c r="RQ72" s="2" t="s">
        <v>143</v>
      </c>
      <c r="RR72" s="2" t="s">
        <v>132</v>
      </c>
    </row>
    <row r="73">
      <c r="A73" s="2" t="s">
        <v>1111</v>
      </c>
      <c r="B73" s="2" t="s">
        <v>121</v>
      </c>
      <c r="C73" s="2" t="s">
        <v>894</v>
      </c>
      <c r="D73" s="2" t="s">
        <v>508</v>
      </c>
      <c r="E73" s="2" t="s">
        <v>509</v>
      </c>
      <c r="F73" s="2" t="s">
        <v>1112</v>
      </c>
      <c r="G73" s="2" t="s">
        <v>1112</v>
      </c>
      <c r="H73" s="2" t="s">
        <v>1112</v>
      </c>
      <c r="I73" s="2" t="s">
        <v>1017</v>
      </c>
      <c r="J73" s="2" t="s">
        <v>291</v>
      </c>
      <c r="K73" s="2" t="s">
        <v>457</v>
      </c>
      <c r="L73" s="3">
        <v>44.98</v>
      </c>
      <c r="M73" s="3">
        <v>47.23</v>
      </c>
      <c r="N73" s="3">
        <v>94.99</v>
      </c>
      <c r="O73" s="2" t="s">
        <v>726</v>
      </c>
      <c r="P73" s="2" t="s">
        <v>293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133</v>
      </c>
      <c r="V73" s="2" t="s">
        <v>134</v>
      </c>
      <c r="W73" s="2" t="s">
        <v>470</v>
      </c>
      <c r="X73" s="2" t="s">
        <v>132</v>
      </c>
      <c r="Y73" s="2" t="s">
        <v>1028</v>
      </c>
      <c r="Z73" s="4">
        <v>17</v>
      </c>
      <c r="AA73" s="4">
        <f>=ROUNDDOWN(34,0)</f>
      </c>
      <c r="AB73" s="5">
        <v>0.5</v>
      </c>
      <c r="AC73" s="2" t="s">
        <v>132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7</v>
      </c>
      <c r="AQ73" s="8">
        <v>147.42</v>
      </c>
      <c r="AR73" s="4"/>
      <c r="AS73" s="8"/>
      <c r="AT73" s="7"/>
      <c r="AU73" s="7"/>
      <c r="AV73" s="4">
        <v>7</v>
      </c>
      <c r="AW73" s="8">
        <v>147.42</v>
      </c>
      <c r="AX73" s="4"/>
      <c r="AY73" s="8"/>
      <c r="AZ73" s="7"/>
      <c r="BA73" s="7"/>
      <c r="BB73" s="7">
        <v>1</v>
      </c>
      <c r="BC73" s="4">
        <v>7</v>
      </c>
      <c r="BD73" s="8">
        <v>147.42</v>
      </c>
      <c r="BE73" s="4"/>
      <c r="BF73" s="8"/>
      <c r="BG73" s="7"/>
      <c r="BH73" s="7"/>
      <c r="BI73" s="7">
        <v>1</v>
      </c>
      <c r="BJ73" s="4">
        <v>7</v>
      </c>
      <c r="BK73" s="8">
        <v>147.42</v>
      </c>
      <c r="BL73" s="2" t="s">
        <v>1113</v>
      </c>
      <c r="BM73" s="7">
        <v>1</v>
      </c>
      <c r="BN73" s="7">
        <v>1</v>
      </c>
      <c r="BO73" s="4">
        <v>6</v>
      </c>
      <c r="BP73" s="8">
        <v>111.12</v>
      </c>
      <c r="BQ73" s="4"/>
      <c r="BR73" s="8"/>
      <c r="BS73" s="7"/>
      <c r="BT73" s="7"/>
      <c r="BU73" s="2" t="s">
        <v>140</v>
      </c>
      <c r="BV73" s="2" t="s">
        <v>129</v>
      </c>
      <c r="BW73" s="2" t="s">
        <v>983</v>
      </c>
      <c r="BX73" s="2" t="s">
        <v>1114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151</v>
      </c>
      <c r="CH73" s="2" t="s">
        <v>129</v>
      </c>
      <c r="CI73" s="2" t="s">
        <v>132</v>
      </c>
      <c r="CJ73" s="2" t="s">
        <v>132</v>
      </c>
      <c r="CK73" s="2" t="s">
        <v>143</v>
      </c>
      <c r="CL73" s="2" t="s">
        <v>132</v>
      </c>
      <c r="CM73" s="4"/>
      <c r="CN73" s="8"/>
      <c r="CO73" s="4"/>
      <c r="CP73" s="8"/>
      <c r="CQ73" s="7"/>
      <c r="CR73" s="7"/>
      <c r="CS73" s="2" t="s">
        <v>140</v>
      </c>
      <c r="CT73" s="2" t="s">
        <v>129</v>
      </c>
      <c r="CU73" s="2" t="s">
        <v>1028</v>
      </c>
      <c r="CV73" s="2" t="s">
        <v>1115</v>
      </c>
      <c r="CW73" s="2" t="s">
        <v>143</v>
      </c>
      <c r="CX73" s="2" t="s">
        <v>132</v>
      </c>
      <c r="CY73" s="4"/>
      <c r="CZ73" s="8"/>
      <c r="DA73" s="4"/>
      <c r="DB73" s="8"/>
      <c r="DC73" s="7"/>
      <c r="DD73" s="7"/>
      <c r="DE73" s="2" t="s">
        <v>140</v>
      </c>
      <c r="DF73" s="2" t="s">
        <v>129</v>
      </c>
      <c r="DG73" s="2" t="s">
        <v>985</v>
      </c>
      <c r="DH73" s="2" t="s">
        <v>280</v>
      </c>
      <c r="DI73" s="2" t="s">
        <v>143</v>
      </c>
      <c r="DJ73" s="2" t="s">
        <v>132</v>
      </c>
      <c r="DK73" s="4"/>
      <c r="DL73" s="8"/>
      <c r="DM73" s="4"/>
      <c r="DN73" s="8"/>
      <c r="DO73" s="7"/>
      <c r="DP73" s="7"/>
      <c r="DQ73" s="2" t="s">
        <v>140</v>
      </c>
      <c r="DR73" s="2" t="s">
        <v>129</v>
      </c>
      <c r="DS73" s="2" t="s">
        <v>299</v>
      </c>
      <c r="DT73" s="2" t="s">
        <v>1116</v>
      </c>
      <c r="DU73" s="2" t="s">
        <v>143</v>
      </c>
      <c r="DV73" s="2" t="s">
        <v>132</v>
      </c>
      <c r="DW73" s="4">
        <v>1</v>
      </c>
      <c r="DX73" s="8">
        <v>36.3</v>
      </c>
      <c r="DY73" s="4"/>
      <c r="DZ73" s="8"/>
      <c r="EA73" s="7"/>
      <c r="EB73" s="7"/>
      <c r="EC73" s="2" t="s">
        <v>140</v>
      </c>
      <c r="ED73" s="2" t="s">
        <v>129</v>
      </c>
      <c r="EE73" s="2" t="s">
        <v>683</v>
      </c>
      <c r="EF73" s="2" t="s">
        <v>364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155</v>
      </c>
      <c r="EP73" s="2" t="s">
        <v>129</v>
      </c>
      <c r="EQ73" s="2" t="s">
        <v>132</v>
      </c>
      <c r="ER73" s="2" t="s">
        <v>132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151</v>
      </c>
      <c r="FB73" s="2" t="s">
        <v>129</v>
      </c>
      <c r="FC73" s="2" t="s">
        <v>132</v>
      </c>
      <c r="FD73" s="2" t="s">
        <v>132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140</v>
      </c>
      <c r="FN73" s="2" t="s">
        <v>129</v>
      </c>
      <c r="FO73" s="2" t="s">
        <v>302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151</v>
      </c>
      <c r="FZ73" s="2" t="s">
        <v>129</v>
      </c>
      <c r="GA73" s="2" t="s">
        <v>132</v>
      </c>
      <c r="GB73" s="2" t="s">
        <v>132</v>
      </c>
      <c r="GC73" s="2" t="s">
        <v>143</v>
      </c>
      <c r="GD73" s="2" t="s">
        <v>132</v>
      </c>
      <c r="GE73" s="4"/>
      <c r="GF73" s="8"/>
      <c r="GG73" s="4"/>
      <c r="GH73" s="8"/>
      <c r="GI73" s="7"/>
      <c r="GJ73" s="7"/>
      <c r="GK73" s="2" t="s">
        <v>151</v>
      </c>
      <c r="GL73" s="2" t="s">
        <v>129</v>
      </c>
      <c r="GM73" s="2" t="s">
        <v>132</v>
      </c>
      <c r="GN73" s="2" t="s">
        <v>132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155</v>
      </c>
      <c r="GX73" s="2" t="s">
        <v>129</v>
      </c>
      <c r="GY73" s="2" t="s">
        <v>132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140</v>
      </c>
      <c r="HJ73" s="2" t="s">
        <v>129</v>
      </c>
      <c r="HK73" s="2" t="s">
        <v>471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140</v>
      </c>
      <c r="HV73" s="2" t="s">
        <v>129</v>
      </c>
      <c r="HW73" s="2" t="s">
        <v>688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140</v>
      </c>
      <c r="IT73" s="2" t="s">
        <v>129</v>
      </c>
      <c r="IU73" s="2" t="s">
        <v>1031</v>
      </c>
      <c r="IV73" s="2" t="s">
        <v>132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151</v>
      </c>
      <c r="JF73" s="2" t="s">
        <v>129</v>
      </c>
      <c r="JG73" s="2" t="s">
        <v>132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140</v>
      </c>
      <c r="KD73" s="2" t="s">
        <v>195</v>
      </c>
      <c r="KE73" s="2" t="s">
        <v>476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151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151</v>
      </c>
      <c r="LB73" s="2" t="s">
        <v>129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157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151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157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157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151</v>
      </c>
      <c r="NV73" s="2" t="s">
        <v>181</v>
      </c>
      <c r="NW73" s="2" t="s">
        <v>132</v>
      </c>
      <c r="NX73" s="2" t="s">
        <v>132</v>
      </c>
      <c r="NY73" s="2" t="s">
        <v>143</v>
      </c>
      <c r="NZ73" s="2" t="s">
        <v>132</v>
      </c>
      <c r="OA73" s="4"/>
      <c r="OB73" s="8"/>
      <c r="OC73" s="4"/>
      <c r="OD73" s="8"/>
      <c r="OE73" s="7"/>
      <c r="OF73" s="7"/>
      <c r="OG73" s="2" t="s">
        <v>157</v>
      </c>
      <c r="OH73" s="2" t="s">
        <v>129</v>
      </c>
      <c r="OI73" s="2" t="s">
        <v>132</v>
      </c>
      <c r="OJ73" s="2" t="s">
        <v>132</v>
      </c>
      <c r="OK73" s="2" t="s">
        <v>143</v>
      </c>
      <c r="OL73" s="2" t="s">
        <v>132</v>
      </c>
      <c r="OM73" s="4"/>
      <c r="ON73" s="8"/>
      <c r="OO73" s="4"/>
      <c r="OP73" s="8"/>
      <c r="OQ73" s="7"/>
      <c r="OR73" s="7"/>
      <c r="OS73" s="2" t="s">
        <v>151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151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151</v>
      </c>
      <c r="QP73" s="2" t="s">
        <v>181</v>
      </c>
      <c r="QQ73" s="2" t="s">
        <v>132</v>
      </c>
      <c r="QR73" s="2" t="s">
        <v>132</v>
      </c>
      <c r="QS73" s="2" t="s">
        <v>143</v>
      </c>
      <c r="QT73" s="2" t="s">
        <v>132</v>
      </c>
      <c r="QU73" s="4"/>
      <c r="QV73" s="8"/>
      <c r="QW73" s="4"/>
      <c r="QX73" s="8"/>
      <c r="QY73" s="7"/>
      <c r="QZ73" s="7"/>
      <c r="RA73" s="2" t="s">
        <v>157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132</v>
      </c>
      <c r="RG73" s="4"/>
      <c r="RH73" s="8"/>
      <c r="RI73" s="4"/>
      <c r="RJ73" s="8"/>
      <c r="RK73" s="7"/>
      <c r="RL73" s="7"/>
      <c r="RM73" s="2" t="s">
        <v>140</v>
      </c>
      <c r="RN73" s="2" t="s">
        <v>181</v>
      </c>
      <c r="RO73" s="2" t="s">
        <v>989</v>
      </c>
      <c r="RP73" s="2" t="s">
        <v>358</v>
      </c>
      <c r="RQ73" s="2" t="s">
        <v>143</v>
      </c>
      <c r="RR73" s="2" t="s">
        <v>132</v>
      </c>
    </row>
    <row r="74">
      <c r="A74" s="2" t="s">
        <v>1117</v>
      </c>
      <c r="B74" s="2" t="s">
        <v>121</v>
      </c>
      <c r="C74" s="2" t="s">
        <v>894</v>
      </c>
      <c r="D74" s="2" t="s">
        <v>508</v>
      </c>
      <c r="E74" s="2" t="s">
        <v>509</v>
      </c>
      <c r="F74" s="2" t="s">
        <v>1118</v>
      </c>
      <c r="G74" s="2" t="s">
        <v>1118</v>
      </c>
      <c r="H74" s="2" t="s">
        <v>1118</v>
      </c>
      <c r="I74" s="2" t="s">
        <v>1119</v>
      </c>
      <c r="J74" s="2" t="s">
        <v>291</v>
      </c>
      <c r="K74" s="2" t="s">
        <v>980</v>
      </c>
      <c r="L74" s="3">
        <v>24.5</v>
      </c>
      <c r="M74" s="3">
        <v>25.73</v>
      </c>
      <c r="N74" s="3">
        <v>49.99</v>
      </c>
      <c r="O74" s="2" t="s">
        <v>129</v>
      </c>
      <c r="P74" s="2" t="s">
        <v>130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133</v>
      </c>
      <c r="V74" s="2" t="s">
        <v>134</v>
      </c>
      <c r="W74" s="2" t="s">
        <v>739</v>
      </c>
      <c r="X74" s="2" t="s">
        <v>470</v>
      </c>
      <c r="Y74" s="2" t="s">
        <v>132</v>
      </c>
      <c r="Z74" s="4"/>
      <c r="AA74" s="4">
        <f>=ROUNDDOWN({0},0)</f>
      </c>
      <c r="AB74" s="5"/>
      <c r="AC74" s="2" t="s">
        <v>164</v>
      </c>
      <c r="AD74" s="4">
        <v>100</v>
      </c>
      <c r="AE74" s="4">
        <v>100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151</v>
      </c>
      <c r="BV74" s="2" t="s">
        <v>129</v>
      </c>
      <c r="BW74" s="2" t="s">
        <v>132</v>
      </c>
      <c r="BX74" s="2" t="s">
        <v>132</v>
      </c>
      <c r="BY74" s="2" t="s">
        <v>143</v>
      </c>
      <c r="BZ74" s="2" t="s">
        <v>132</v>
      </c>
      <c r="CA74" s="4"/>
      <c r="CB74" s="8"/>
      <c r="CC74" s="4"/>
      <c r="CD74" s="8"/>
      <c r="CE74" s="7"/>
      <c r="CF74" s="7"/>
      <c r="CG74" s="2" t="s">
        <v>1079</v>
      </c>
      <c r="CH74" s="2" t="s">
        <v>129</v>
      </c>
      <c r="CI74" s="2" t="s">
        <v>132</v>
      </c>
      <c r="CJ74" s="2" t="s">
        <v>132</v>
      </c>
      <c r="CK74" s="2" t="s">
        <v>143</v>
      </c>
      <c r="CL74" s="2" t="s">
        <v>132</v>
      </c>
      <c r="CM74" s="4"/>
      <c r="CN74" s="8"/>
      <c r="CO74" s="4"/>
      <c r="CP74" s="8"/>
      <c r="CQ74" s="7"/>
      <c r="CR74" s="7"/>
      <c r="CS74" s="2" t="s">
        <v>140</v>
      </c>
      <c r="CT74" s="2" t="s">
        <v>129</v>
      </c>
      <c r="CU74" s="2" t="s">
        <v>132</v>
      </c>
      <c r="CV74" s="2" t="s">
        <v>132</v>
      </c>
      <c r="CW74" s="2" t="s">
        <v>143</v>
      </c>
      <c r="CX74" s="2" t="s">
        <v>132</v>
      </c>
      <c r="CY74" s="4"/>
      <c r="CZ74" s="8"/>
      <c r="DA74" s="4"/>
      <c r="DB74" s="8"/>
      <c r="DC74" s="7"/>
      <c r="DD74" s="7"/>
      <c r="DE74" s="2" t="s">
        <v>151</v>
      </c>
      <c r="DF74" s="2" t="s">
        <v>129</v>
      </c>
      <c r="DG74" s="2" t="s">
        <v>132</v>
      </c>
      <c r="DH74" s="2" t="s">
        <v>132</v>
      </c>
      <c r="DI74" s="2" t="s">
        <v>143</v>
      </c>
      <c r="DJ74" s="2" t="s">
        <v>132</v>
      </c>
      <c r="DK74" s="4"/>
      <c r="DL74" s="8"/>
      <c r="DM74" s="4"/>
      <c r="DN74" s="8"/>
      <c r="DO74" s="7"/>
      <c r="DP74" s="7"/>
      <c r="DQ74" s="2" t="s">
        <v>270</v>
      </c>
      <c r="DR74" s="2" t="s">
        <v>129</v>
      </c>
      <c r="DS74" s="2" t="s">
        <v>132</v>
      </c>
      <c r="DT74" s="2" t="s">
        <v>132</v>
      </c>
      <c r="DU74" s="2" t="s">
        <v>143</v>
      </c>
      <c r="DV74" s="2" t="s">
        <v>132</v>
      </c>
      <c r="DW74" s="4"/>
      <c r="DX74" s="8"/>
      <c r="DY74" s="4"/>
      <c r="DZ74" s="8"/>
      <c r="EA74" s="7"/>
      <c r="EB74" s="7"/>
      <c r="EC74" s="2" t="s">
        <v>150</v>
      </c>
      <c r="ED74" s="2" t="s">
        <v>129</v>
      </c>
      <c r="EE74" s="2" t="s">
        <v>132</v>
      </c>
      <c r="EF74" s="2" t="s">
        <v>132</v>
      </c>
      <c r="EG74" s="2" t="s">
        <v>143</v>
      </c>
      <c r="EH74" s="2" t="s">
        <v>132</v>
      </c>
      <c r="EI74" s="4"/>
      <c r="EJ74" s="8"/>
      <c r="EK74" s="4"/>
      <c r="EL74" s="8"/>
      <c r="EM74" s="7"/>
      <c r="EN74" s="7"/>
      <c r="EO74" s="2" t="s">
        <v>270</v>
      </c>
      <c r="EP74" s="2" t="s">
        <v>129</v>
      </c>
      <c r="EQ74" s="2" t="s">
        <v>132</v>
      </c>
      <c r="ER74" s="2" t="s">
        <v>132</v>
      </c>
      <c r="ES74" s="2" t="s">
        <v>143</v>
      </c>
      <c r="ET74" s="2" t="s">
        <v>132</v>
      </c>
      <c r="EU74" s="4"/>
      <c r="EV74" s="8"/>
      <c r="EW74" s="4"/>
      <c r="EX74" s="8"/>
      <c r="EY74" s="7"/>
      <c r="EZ74" s="7"/>
      <c r="FA74" s="2" t="s">
        <v>151</v>
      </c>
      <c r="FB74" s="2" t="s">
        <v>129</v>
      </c>
      <c r="FC74" s="2" t="s">
        <v>132</v>
      </c>
      <c r="FD74" s="2" t="s">
        <v>132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150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151</v>
      </c>
      <c r="FZ74" s="2" t="s">
        <v>129</v>
      </c>
      <c r="GA74" s="2" t="s">
        <v>132</v>
      </c>
      <c r="GB74" s="2" t="s">
        <v>132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151</v>
      </c>
      <c r="GL74" s="2" t="s">
        <v>129</v>
      </c>
      <c r="GM74" s="2" t="s">
        <v>132</v>
      </c>
      <c r="GN74" s="2" t="s">
        <v>132</v>
      </c>
      <c r="GO74" s="2" t="s">
        <v>143</v>
      </c>
      <c r="GP74" s="2" t="s">
        <v>132</v>
      </c>
      <c r="GQ74" s="4"/>
      <c r="GR74" s="8"/>
      <c r="GS74" s="4"/>
      <c r="GT74" s="8"/>
      <c r="GU74" s="7"/>
      <c r="GV74" s="7"/>
      <c r="GW74" s="2" t="s">
        <v>151</v>
      </c>
      <c r="GX74" s="2" t="s">
        <v>129</v>
      </c>
      <c r="GY74" s="2" t="s">
        <v>132</v>
      </c>
      <c r="GZ74" s="2" t="s">
        <v>132</v>
      </c>
      <c r="HA74" s="2" t="s">
        <v>143</v>
      </c>
      <c r="HB74" s="2" t="s">
        <v>132</v>
      </c>
      <c r="HC74" s="4"/>
      <c r="HD74" s="8"/>
      <c r="HE74" s="4"/>
      <c r="HF74" s="8"/>
      <c r="HG74" s="7"/>
      <c r="HH74" s="7"/>
      <c r="HI74" s="2" t="s">
        <v>151</v>
      </c>
      <c r="HJ74" s="2" t="s">
        <v>129</v>
      </c>
      <c r="HK74" s="2" t="s">
        <v>132</v>
      </c>
      <c r="HL74" s="2" t="s">
        <v>132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151</v>
      </c>
      <c r="HV74" s="2" t="s">
        <v>129</v>
      </c>
      <c r="HW74" s="2" t="s">
        <v>132</v>
      </c>
      <c r="HX74" s="2" t="s">
        <v>132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140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140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151</v>
      </c>
      <c r="JF74" s="2" t="s">
        <v>129</v>
      </c>
      <c r="JG74" s="2" t="s">
        <v>132</v>
      </c>
      <c r="JH74" s="2" t="s">
        <v>132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151</v>
      </c>
      <c r="JR74" s="2" t="s">
        <v>129</v>
      </c>
      <c r="JS74" s="2" t="s">
        <v>132</v>
      </c>
      <c r="JT74" s="2" t="s">
        <v>132</v>
      </c>
      <c r="JU74" s="2" t="s">
        <v>143</v>
      </c>
      <c r="JV74" s="2" t="s">
        <v>132</v>
      </c>
      <c r="JW74" s="4"/>
      <c r="JX74" s="8"/>
      <c r="JY74" s="4"/>
      <c r="JZ74" s="8"/>
      <c r="KA74" s="7"/>
      <c r="KB74" s="7"/>
      <c r="KC74" s="2" t="s">
        <v>132</v>
      </c>
      <c r="KD74" s="2" t="s">
        <v>132</v>
      </c>
      <c r="KE74" s="2" t="s">
        <v>132</v>
      </c>
      <c r="KF74" s="2" t="s">
        <v>132</v>
      </c>
      <c r="KG74" s="2" t="s">
        <v>132</v>
      </c>
      <c r="KH74" s="2" t="s">
        <v>132</v>
      </c>
      <c r="KI74" s="4"/>
      <c r="KJ74" s="8"/>
      <c r="KK74" s="4"/>
      <c r="KL74" s="8"/>
      <c r="KM74" s="7"/>
      <c r="KN74" s="7"/>
      <c r="KO74" s="2" t="s">
        <v>151</v>
      </c>
      <c r="KP74" s="2" t="s">
        <v>129</v>
      </c>
      <c r="KQ74" s="2" t="s">
        <v>132</v>
      </c>
      <c r="KR74" s="2" t="s">
        <v>132</v>
      </c>
      <c r="KS74" s="2" t="s">
        <v>143</v>
      </c>
      <c r="KT74" s="2" t="s">
        <v>132</v>
      </c>
      <c r="KU74" s="4"/>
      <c r="KV74" s="8"/>
      <c r="KW74" s="4"/>
      <c r="KX74" s="8"/>
      <c r="KY74" s="7"/>
      <c r="KZ74" s="7"/>
      <c r="LA74" s="2" t="s">
        <v>151</v>
      </c>
      <c r="LB74" s="2" t="s">
        <v>129</v>
      </c>
      <c r="LC74" s="2" t="s">
        <v>132</v>
      </c>
      <c r="LD74" s="2" t="s">
        <v>132</v>
      </c>
      <c r="LE74" s="2" t="s">
        <v>143</v>
      </c>
      <c r="LF74" s="2" t="s">
        <v>132</v>
      </c>
      <c r="LG74" s="4"/>
      <c r="LH74" s="8"/>
      <c r="LI74" s="4"/>
      <c r="LJ74" s="8"/>
      <c r="LK74" s="7"/>
      <c r="LL74" s="7"/>
      <c r="LM74" s="2" t="s">
        <v>157</v>
      </c>
      <c r="LN74" s="2" t="s">
        <v>129</v>
      </c>
      <c r="LO74" s="2" t="s">
        <v>132</v>
      </c>
      <c r="LP74" s="2" t="s">
        <v>132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151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2" t="s">
        <v>132</v>
      </c>
      <c r="ME74" s="4"/>
      <c r="MF74" s="8"/>
      <c r="MG74" s="4"/>
      <c r="MH74" s="8"/>
      <c r="MI74" s="7"/>
      <c r="MJ74" s="7"/>
      <c r="MK74" s="2" t="s">
        <v>151</v>
      </c>
      <c r="ML74" s="2" t="s">
        <v>129</v>
      </c>
      <c r="MM74" s="2" t="s">
        <v>132</v>
      </c>
      <c r="MN74" s="2" t="s">
        <v>132</v>
      </c>
      <c r="MO74" s="2" t="s">
        <v>143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157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151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132</v>
      </c>
      <c r="OA74" s="4"/>
      <c r="OB74" s="8"/>
      <c r="OC74" s="4"/>
      <c r="OD74" s="8"/>
      <c r="OE74" s="7"/>
      <c r="OF74" s="7"/>
      <c r="OG74" s="2" t="s">
        <v>157</v>
      </c>
      <c r="OH74" s="2" t="s">
        <v>129</v>
      </c>
      <c r="OI74" s="2" t="s">
        <v>132</v>
      </c>
      <c r="OJ74" s="2" t="s">
        <v>132</v>
      </c>
      <c r="OK74" s="2" t="s">
        <v>143</v>
      </c>
      <c r="OL74" s="2" t="s">
        <v>132</v>
      </c>
      <c r="OM74" s="4"/>
      <c r="ON74" s="8"/>
      <c r="OO74" s="4"/>
      <c r="OP74" s="8"/>
      <c r="OQ74" s="7"/>
      <c r="OR74" s="7"/>
      <c r="OS74" s="2" t="s">
        <v>151</v>
      </c>
      <c r="OT74" s="2" t="s">
        <v>129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151</v>
      </c>
      <c r="PF74" s="2" t="s">
        <v>129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151</v>
      </c>
      <c r="PR74" s="2" t="s">
        <v>129</v>
      </c>
      <c r="PS74" s="2" t="s">
        <v>132</v>
      </c>
      <c r="PT74" s="2" t="s">
        <v>132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151</v>
      </c>
      <c r="QD74" s="2" t="s">
        <v>129</v>
      </c>
      <c r="QE74" s="2" t="s">
        <v>132</v>
      </c>
      <c r="QF74" s="2" t="s">
        <v>132</v>
      </c>
      <c r="QG74" s="2" t="s">
        <v>143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157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132</v>
      </c>
      <c r="RG74" s="4"/>
      <c r="RH74" s="8"/>
      <c r="RI74" s="4"/>
      <c r="RJ74" s="8"/>
      <c r="RK74" s="7"/>
      <c r="RL74" s="7"/>
      <c r="RM74" s="2" t="s">
        <v>151</v>
      </c>
      <c r="RN74" s="2" t="s">
        <v>129</v>
      </c>
      <c r="RO74" s="2" t="s">
        <v>132</v>
      </c>
      <c r="RP74" s="2" t="s">
        <v>132</v>
      </c>
      <c r="RQ74" s="2" t="s">
        <v>143</v>
      </c>
      <c r="RR74" s="2" t="s">
        <v>132</v>
      </c>
    </row>
    <row r="75">
      <c r="A75" s="2" t="s">
        <v>1120</v>
      </c>
      <c r="B75" s="2" t="s">
        <v>121</v>
      </c>
      <c r="C75" s="2" t="s">
        <v>894</v>
      </c>
      <c r="D75" s="2" t="s">
        <v>508</v>
      </c>
      <c r="E75" s="2" t="s">
        <v>509</v>
      </c>
      <c r="F75" s="2" t="s">
        <v>1121</v>
      </c>
      <c r="G75" s="2" t="s">
        <v>1122</v>
      </c>
      <c r="H75" s="2" t="s">
        <v>1121</v>
      </c>
      <c r="I75" s="2" t="s">
        <v>1123</v>
      </c>
      <c r="J75" s="2" t="s">
        <v>291</v>
      </c>
      <c r="K75" s="2" t="s">
        <v>659</v>
      </c>
      <c r="L75" s="3">
        <v>53</v>
      </c>
      <c r="M75" s="3">
        <v>55.65</v>
      </c>
      <c r="N75" s="3">
        <v>109.99</v>
      </c>
      <c r="O75" s="2" t="s">
        <v>129</v>
      </c>
      <c r="P75" s="2" t="s">
        <v>130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133</v>
      </c>
      <c r="V75" s="2" t="s">
        <v>134</v>
      </c>
      <c r="W75" s="2" t="s">
        <v>1124</v>
      </c>
      <c r="X75" s="2" t="s">
        <v>470</v>
      </c>
      <c r="Y75" s="2" t="s">
        <v>132</v>
      </c>
      <c r="Z75" s="4"/>
      <c r="AA75" s="4">
        <f>=ROUNDDOWN({0},0)</f>
      </c>
      <c r="AB75" s="5"/>
      <c r="AC75" s="2" t="s">
        <v>286</v>
      </c>
      <c r="AD75" s="4">
        <v>100</v>
      </c>
      <c r="AE75" s="4">
        <v>100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151</v>
      </c>
      <c r="BV75" s="2" t="s">
        <v>129</v>
      </c>
      <c r="BW75" s="2" t="s">
        <v>132</v>
      </c>
      <c r="BX75" s="2" t="s">
        <v>132</v>
      </c>
      <c r="BY75" s="2" t="s">
        <v>143</v>
      </c>
      <c r="BZ75" s="2" t="s">
        <v>132</v>
      </c>
      <c r="CA75" s="4"/>
      <c r="CB75" s="8"/>
      <c r="CC75" s="4"/>
      <c r="CD75" s="8"/>
      <c r="CE75" s="7"/>
      <c r="CF75" s="7"/>
      <c r="CG75" s="2" t="s">
        <v>1079</v>
      </c>
      <c r="CH75" s="2" t="s">
        <v>129</v>
      </c>
      <c r="CI75" s="2" t="s">
        <v>132</v>
      </c>
      <c r="CJ75" s="2" t="s">
        <v>132</v>
      </c>
      <c r="CK75" s="2" t="s">
        <v>143</v>
      </c>
      <c r="CL75" s="2" t="s">
        <v>132</v>
      </c>
      <c r="CM75" s="4"/>
      <c r="CN75" s="8"/>
      <c r="CO75" s="4"/>
      <c r="CP75" s="8"/>
      <c r="CQ75" s="7"/>
      <c r="CR75" s="7"/>
      <c r="CS75" s="2" t="s">
        <v>140</v>
      </c>
      <c r="CT75" s="2" t="s">
        <v>129</v>
      </c>
      <c r="CU75" s="2" t="s">
        <v>132</v>
      </c>
      <c r="CV75" s="2" t="s">
        <v>132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151</v>
      </c>
      <c r="DF75" s="2" t="s">
        <v>129</v>
      </c>
      <c r="DG75" s="2" t="s">
        <v>132</v>
      </c>
      <c r="DH75" s="2" t="s">
        <v>132</v>
      </c>
      <c r="DI75" s="2" t="s">
        <v>143</v>
      </c>
      <c r="DJ75" s="2" t="s">
        <v>132</v>
      </c>
      <c r="DK75" s="4"/>
      <c r="DL75" s="8"/>
      <c r="DM75" s="4"/>
      <c r="DN75" s="8"/>
      <c r="DO75" s="7"/>
      <c r="DP75" s="7"/>
      <c r="DQ75" s="2" t="s">
        <v>151</v>
      </c>
      <c r="DR75" s="2" t="s">
        <v>129</v>
      </c>
      <c r="DS75" s="2" t="s">
        <v>132</v>
      </c>
      <c r="DT75" s="2" t="s">
        <v>132</v>
      </c>
      <c r="DU75" s="2" t="s">
        <v>143</v>
      </c>
      <c r="DV75" s="2" t="s">
        <v>132</v>
      </c>
      <c r="DW75" s="4"/>
      <c r="DX75" s="8"/>
      <c r="DY75" s="4"/>
      <c r="DZ75" s="8"/>
      <c r="EA75" s="7"/>
      <c r="EB75" s="7"/>
      <c r="EC75" s="2" t="s">
        <v>150</v>
      </c>
      <c r="ED75" s="2" t="s">
        <v>129</v>
      </c>
      <c r="EE75" s="2" t="s">
        <v>132</v>
      </c>
      <c r="EF75" s="2" t="s">
        <v>132</v>
      </c>
      <c r="EG75" s="2" t="s">
        <v>143</v>
      </c>
      <c r="EH75" s="2" t="s">
        <v>132</v>
      </c>
      <c r="EI75" s="4"/>
      <c r="EJ75" s="8"/>
      <c r="EK75" s="4"/>
      <c r="EL75" s="8"/>
      <c r="EM75" s="7"/>
      <c r="EN75" s="7"/>
      <c r="EO75" s="2" t="s">
        <v>151</v>
      </c>
      <c r="EP75" s="2" t="s">
        <v>129</v>
      </c>
      <c r="EQ75" s="2" t="s">
        <v>132</v>
      </c>
      <c r="ER75" s="2" t="s">
        <v>132</v>
      </c>
      <c r="ES75" s="2" t="s">
        <v>143</v>
      </c>
      <c r="ET75" s="2" t="s">
        <v>132</v>
      </c>
      <c r="EU75" s="4"/>
      <c r="EV75" s="8"/>
      <c r="EW75" s="4"/>
      <c r="EX75" s="8"/>
      <c r="EY75" s="7"/>
      <c r="EZ75" s="7"/>
      <c r="FA75" s="2" t="s">
        <v>151</v>
      </c>
      <c r="FB75" s="2" t="s">
        <v>129</v>
      </c>
      <c r="FC75" s="2" t="s">
        <v>132</v>
      </c>
      <c r="FD75" s="2" t="s">
        <v>132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151</v>
      </c>
      <c r="FN75" s="2" t="s">
        <v>129</v>
      </c>
      <c r="FO75" s="2" t="s">
        <v>132</v>
      </c>
      <c r="FP75" s="2" t="s">
        <v>132</v>
      </c>
      <c r="FQ75" s="2" t="s">
        <v>143</v>
      </c>
      <c r="FR75" s="2" t="s">
        <v>132</v>
      </c>
      <c r="FS75" s="4"/>
      <c r="FT75" s="8"/>
      <c r="FU75" s="4"/>
      <c r="FV75" s="8"/>
      <c r="FW75" s="7"/>
      <c r="FX75" s="7"/>
      <c r="FY75" s="2" t="s">
        <v>151</v>
      </c>
      <c r="FZ75" s="2" t="s">
        <v>129</v>
      </c>
      <c r="GA75" s="2" t="s">
        <v>132</v>
      </c>
      <c r="GB75" s="2" t="s">
        <v>132</v>
      </c>
      <c r="GC75" s="2" t="s">
        <v>143</v>
      </c>
      <c r="GD75" s="2" t="s">
        <v>132</v>
      </c>
      <c r="GE75" s="4"/>
      <c r="GF75" s="8"/>
      <c r="GG75" s="4"/>
      <c r="GH75" s="8"/>
      <c r="GI75" s="7"/>
      <c r="GJ75" s="7"/>
      <c r="GK75" s="2" t="s">
        <v>151</v>
      </c>
      <c r="GL75" s="2" t="s">
        <v>129</v>
      </c>
      <c r="GM75" s="2" t="s">
        <v>132</v>
      </c>
      <c r="GN75" s="2" t="s">
        <v>132</v>
      </c>
      <c r="GO75" s="2" t="s">
        <v>143</v>
      </c>
      <c r="GP75" s="2" t="s">
        <v>132</v>
      </c>
      <c r="GQ75" s="4"/>
      <c r="GR75" s="8"/>
      <c r="GS75" s="4"/>
      <c r="GT75" s="8"/>
      <c r="GU75" s="7"/>
      <c r="GV75" s="7"/>
      <c r="GW75" s="2" t="s">
        <v>151</v>
      </c>
      <c r="GX75" s="2" t="s">
        <v>129</v>
      </c>
      <c r="GY75" s="2" t="s">
        <v>132</v>
      </c>
      <c r="GZ75" s="2" t="s">
        <v>132</v>
      </c>
      <c r="HA75" s="2" t="s">
        <v>143</v>
      </c>
      <c r="HB75" s="2" t="s">
        <v>132</v>
      </c>
      <c r="HC75" s="4"/>
      <c r="HD75" s="8"/>
      <c r="HE75" s="4"/>
      <c r="HF75" s="8"/>
      <c r="HG75" s="7"/>
      <c r="HH75" s="7"/>
      <c r="HI75" s="2" t="s">
        <v>151</v>
      </c>
      <c r="HJ75" s="2" t="s">
        <v>129</v>
      </c>
      <c r="HK75" s="2" t="s">
        <v>132</v>
      </c>
      <c r="HL75" s="2" t="s">
        <v>132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151</v>
      </c>
      <c r="HV75" s="2" t="s">
        <v>129</v>
      </c>
      <c r="HW75" s="2" t="s">
        <v>132</v>
      </c>
      <c r="HX75" s="2" t="s">
        <v>132</v>
      </c>
      <c r="HY75" s="2" t="s">
        <v>143</v>
      </c>
      <c r="HZ75" s="2" t="s">
        <v>132</v>
      </c>
      <c r="IA75" s="4"/>
      <c r="IB75" s="8"/>
      <c r="IC75" s="4"/>
      <c r="ID75" s="8"/>
      <c r="IE75" s="7"/>
      <c r="IF75" s="7"/>
      <c r="IG75" s="2" t="s">
        <v>140</v>
      </c>
      <c r="IH75" s="2" t="s">
        <v>129</v>
      </c>
      <c r="II75" s="2" t="s">
        <v>132</v>
      </c>
      <c r="IJ75" s="2" t="s">
        <v>132</v>
      </c>
      <c r="IK75" s="2" t="s">
        <v>143</v>
      </c>
      <c r="IL75" s="2" t="s">
        <v>132</v>
      </c>
      <c r="IM75" s="4"/>
      <c r="IN75" s="8"/>
      <c r="IO75" s="4"/>
      <c r="IP75" s="8"/>
      <c r="IQ75" s="7"/>
      <c r="IR75" s="7"/>
      <c r="IS75" s="2" t="s">
        <v>140</v>
      </c>
      <c r="IT75" s="2" t="s">
        <v>129</v>
      </c>
      <c r="IU75" s="2" t="s">
        <v>132</v>
      </c>
      <c r="IV75" s="2" t="s">
        <v>132</v>
      </c>
      <c r="IW75" s="2" t="s">
        <v>143</v>
      </c>
      <c r="IX75" s="2" t="s">
        <v>132</v>
      </c>
      <c r="IY75" s="4"/>
      <c r="IZ75" s="8"/>
      <c r="JA75" s="4"/>
      <c r="JB75" s="8"/>
      <c r="JC75" s="7"/>
      <c r="JD75" s="7"/>
      <c r="JE75" s="2" t="s">
        <v>151</v>
      </c>
      <c r="JF75" s="2" t="s">
        <v>129</v>
      </c>
      <c r="JG75" s="2" t="s">
        <v>132</v>
      </c>
      <c r="JH75" s="2" t="s">
        <v>132</v>
      </c>
      <c r="JI75" s="2" t="s">
        <v>143</v>
      </c>
      <c r="JJ75" s="2" t="s">
        <v>132</v>
      </c>
      <c r="JK75" s="4"/>
      <c r="JL75" s="8"/>
      <c r="JM75" s="4"/>
      <c r="JN75" s="8"/>
      <c r="JO75" s="7"/>
      <c r="JP75" s="7"/>
      <c r="JQ75" s="2" t="s">
        <v>151</v>
      </c>
      <c r="JR75" s="2" t="s">
        <v>129</v>
      </c>
      <c r="JS75" s="2" t="s">
        <v>132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151</v>
      </c>
      <c r="KP75" s="2" t="s">
        <v>129</v>
      </c>
      <c r="KQ75" s="2" t="s">
        <v>132</v>
      </c>
      <c r="KR75" s="2" t="s">
        <v>132</v>
      </c>
      <c r="KS75" s="2" t="s">
        <v>143</v>
      </c>
      <c r="KT75" s="2" t="s">
        <v>132</v>
      </c>
      <c r="KU75" s="4"/>
      <c r="KV75" s="8"/>
      <c r="KW75" s="4"/>
      <c r="KX75" s="8"/>
      <c r="KY75" s="7"/>
      <c r="KZ75" s="7"/>
      <c r="LA75" s="2" t="s">
        <v>151</v>
      </c>
      <c r="LB75" s="2" t="s">
        <v>129</v>
      </c>
      <c r="LC75" s="2" t="s">
        <v>132</v>
      </c>
      <c r="LD75" s="2" t="s">
        <v>132</v>
      </c>
      <c r="LE75" s="2" t="s">
        <v>143</v>
      </c>
      <c r="LF75" s="2" t="s">
        <v>132</v>
      </c>
      <c r="LG75" s="4"/>
      <c r="LH75" s="8"/>
      <c r="LI75" s="4"/>
      <c r="LJ75" s="8"/>
      <c r="LK75" s="7"/>
      <c r="LL75" s="7"/>
      <c r="LM75" s="2" t="s">
        <v>157</v>
      </c>
      <c r="LN75" s="2" t="s">
        <v>129</v>
      </c>
      <c r="LO75" s="2" t="s">
        <v>132</v>
      </c>
      <c r="LP75" s="2" t="s">
        <v>132</v>
      </c>
      <c r="LQ75" s="2" t="s">
        <v>143</v>
      </c>
      <c r="LR75" s="2" t="s">
        <v>132</v>
      </c>
      <c r="LS75" s="4"/>
      <c r="LT75" s="8"/>
      <c r="LU75" s="4"/>
      <c r="LV75" s="8"/>
      <c r="LW75" s="7"/>
      <c r="LX75" s="7"/>
      <c r="LY75" s="2" t="s">
        <v>151</v>
      </c>
      <c r="LZ75" s="2" t="s">
        <v>129</v>
      </c>
      <c r="MA75" s="2" t="s">
        <v>132</v>
      </c>
      <c r="MB75" s="2" t="s">
        <v>132</v>
      </c>
      <c r="MC75" s="2" t="s">
        <v>143</v>
      </c>
      <c r="MD75" s="2" t="s">
        <v>132</v>
      </c>
      <c r="ME75" s="4"/>
      <c r="MF75" s="8"/>
      <c r="MG75" s="4"/>
      <c r="MH75" s="8"/>
      <c r="MI75" s="7"/>
      <c r="MJ75" s="7"/>
      <c r="MK75" s="2" t="s">
        <v>151</v>
      </c>
      <c r="ML75" s="2" t="s">
        <v>129</v>
      </c>
      <c r="MM75" s="2" t="s">
        <v>132</v>
      </c>
      <c r="MN75" s="2" t="s">
        <v>132</v>
      </c>
      <c r="MO75" s="2" t="s">
        <v>143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157</v>
      </c>
      <c r="NJ75" s="2" t="s">
        <v>129</v>
      </c>
      <c r="NK75" s="2" t="s">
        <v>132</v>
      </c>
      <c r="NL75" s="2" t="s">
        <v>132</v>
      </c>
      <c r="NM75" s="2" t="s">
        <v>143</v>
      </c>
      <c r="NN75" s="2" t="s">
        <v>132</v>
      </c>
      <c r="NO75" s="4"/>
      <c r="NP75" s="8"/>
      <c r="NQ75" s="4"/>
      <c r="NR75" s="8"/>
      <c r="NS75" s="7"/>
      <c r="NT75" s="7"/>
      <c r="NU75" s="2" t="s">
        <v>151</v>
      </c>
      <c r="NV75" s="2" t="s">
        <v>129</v>
      </c>
      <c r="NW75" s="2" t="s">
        <v>132</v>
      </c>
      <c r="NX75" s="2" t="s">
        <v>132</v>
      </c>
      <c r="NY75" s="2" t="s">
        <v>143</v>
      </c>
      <c r="NZ75" s="2" t="s">
        <v>132</v>
      </c>
      <c r="OA75" s="4"/>
      <c r="OB75" s="8"/>
      <c r="OC75" s="4"/>
      <c r="OD75" s="8"/>
      <c r="OE75" s="7"/>
      <c r="OF75" s="7"/>
      <c r="OG75" s="2" t="s">
        <v>157</v>
      </c>
      <c r="OH75" s="2" t="s">
        <v>129</v>
      </c>
      <c r="OI75" s="2" t="s">
        <v>132</v>
      </c>
      <c r="OJ75" s="2" t="s">
        <v>132</v>
      </c>
      <c r="OK75" s="2" t="s">
        <v>143</v>
      </c>
      <c r="OL75" s="2" t="s">
        <v>132</v>
      </c>
      <c r="OM75" s="4"/>
      <c r="ON75" s="8"/>
      <c r="OO75" s="4"/>
      <c r="OP75" s="8"/>
      <c r="OQ75" s="7"/>
      <c r="OR75" s="7"/>
      <c r="OS75" s="2" t="s">
        <v>151</v>
      </c>
      <c r="OT75" s="2" t="s">
        <v>129</v>
      </c>
      <c r="OU75" s="2" t="s">
        <v>132</v>
      </c>
      <c r="OV75" s="2" t="s">
        <v>132</v>
      </c>
      <c r="OW75" s="2" t="s">
        <v>143</v>
      </c>
      <c r="OX75" s="2" t="s">
        <v>132</v>
      </c>
      <c r="OY75" s="4"/>
      <c r="OZ75" s="8"/>
      <c r="PA75" s="4"/>
      <c r="PB75" s="8"/>
      <c r="PC75" s="7"/>
      <c r="PD75" s="7"/>
      <c r="PE75" s="2" t="s">
        <v>151</v>
      </c>
      <c r="PF75" s="2" t="s">
        <v>129</v>
      </c>
      <c r="PG75" s="2" t="s">
        <v>132</v>
      </c>
      <c r="PH75" s="2" t="s">
        <v>132</v>
      </c>
      <c r="PI75" s="2" t="s">
        <v>143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151</v>
      </c>
      <c r="QD75" s="2" t="s">
        <v>129</v>
      </c>
      <c r="QE75" s="2" t="s">
        <v>132</v>
      </c>
      <c r="QF75" s="2" t="s">
        <v>132</v>
      </c>
      <c r="QG75" s="2" t="s">
        <v>143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157</v>
      </c>
      <c r="RB75" s="2" t="s">
        <v>129</v>
      </c>
      <c r="RC75" s="2" t="s">
        <v>132</v>
      </c>
      <c r="RD75" s="2" t="s">
        <v>132</v>
      </c>
      <c r="RE75" s="2" t="s">
        <v>143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1125</v>
      </c>
      <c r="B76" s="2" t="s">
        <v>121</v>
      </c>
      <c r="C76" s="2" t="s">
        <v>894</v>
      </c>
      <c r="D76" s="2" t="s">
        <v>508</v>
      </c>
      <c r="E76" s="2" t="s">
        <v>509</v>
      </c>
      <c r="F76" s="2" t="s">
        <v>1126</v>
      </c>
      <c r="G76" s="2" t="s">
        <v>1126</v>
      </c>
      <c r="H76" s="2" t="s">
        <v>1126</v>
      </c>
      <c r="I76" s="2" t="s">
        <v>1127</v>
      </c>
      <c r="J76" s="2" t="s">
        <v>291</v>
      </c>
      <c r="K76" s="2" t="s">
        <v>457</v>
      </c>
      <c r="L76" s="3">
        <v>52</v>
      </c>
      <c r="M76" s="3">
        <v>54.6</v>
      </c>
      <c r="N76" s="3">
        <v>109.99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133</v>
      </c>
      <c r="V76" s="2" t="s">
        <v>134</v>
      </c>
      <c r="W76" s="2" t="s">
        <v>470</v>
      </c>
      <c r="X76" s="2" t="s">
        <v>739</v>
      </c>
      <c r="Y76" s="2" t="s">
        <v>1128</v>
      </c>
      <c r="Z76" s="4">
        <v>99</v>
      </c>
      <c r="AA76" s="4">
        <f>=ROUNDDOWN(49.5,0)</f>
      </c>
      <c r="AB76" s="5">
        <v>2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152</v>
      </c>
      <c r="BV76" s="2" t="s">
        <v>129</v>
      </c>
      <c r="BW76" s="2" t="s">
        <v>132</v>
      </c>
      <c r="BX76" s="2" t="s">
        <v>132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1079</v>
      </c>
      <c r="CH76" s="2" t="s">
        <v>129</v>
      </c>
      <c r="CI76" s="2" t="s">
        <v>132</v>
      </c>
      <c r="CJ76" s="2" t="s">
        <v>132</v>
      </c>
      <c r="CK76" s="2" t="s">
        <v>143</v>
      </c>
      <c r="CL76" s="2" t="s">
        <v>132</v>
      </c>
      <c r="CM76" s="4"/>
      <c r="CN76" s="8"/>
      <c r="CO76" s="4"/>
      <c r="CP76" s="8"/>
      <c r="CQ76" s="7"/>
      <c r="CR76" s="7"/>
      <c r="CS76" s="2" t="s">
        <v>140</v>
      </c>
      <c r="CT76" s="2" t="s">
        <v>129</v>
      </c>
      <c r="CU76" s="2" t="s">
        <v>1129</v>
      </c>
      <c r="CV76" s="2" t="s">
        <v>132</v>
      </c>
      <c r="CW76" s="2" t="s">
        <v>143</v>
      </c>
      <c r="CX76" s="2" t="s">
        <v>132</v>
      </c>
      <c r="CY76" s="4"/>
      <c r="CZ76" s="8"/>
      <c r="DA76" s="4"/>
      <c r="DB76" s="8"/>
      <c r="DC76" s="7"/>
      <c r="DD76" s="7"/>
      <c r="DE76" s="2" t="s">
        <v>140</v>
      </c>
      <c r="DF76" s="2" t="s">
        <v>129</v>
      </c>
      <c r="DG76" s="2" t="s">
        <v>662</v>
      </c>
      <c r="DH76" s="2" t="s">
        <v>132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140</v>
      </c>
      <c r="DR76" s="2" t="s">
        <v>129</v>
      </c>
      <c r="DS76" s="2" t="s">
        <v>148</v>
      </c>
      <c r="DT76" s="2" t="s">
        <v>132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662</v>
      </c>
      <c r="EF76" s="2" t="s">
        <v>132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151</v>
      </c>
      <c r="EP76" s="2" t="s">
        <v>129</v>
      </c>
      <c r="EQ76" s="2" t="s">
        <v>132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151</v>
      </c>
      <c r="FB76" s="2" t="s">
        <v>129</v>
      </c>
      <c r="FC76" s="2" t="s">
        <v>132</v>
      </c>
      <c r="FD76" s="2" t="s">
        <v>132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152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151</v>
      </c>
      <c r="FZ76" s="2" t="s">
        <v>129</v>
      </c>
      <c r="GA76" s="2" t="s">
        <v>132</v>
      </c>
      <c r="GB76" s="2" t="s">
        <v>132</v>
      </c>
      <c r="GC76" s="2" t="s">
        <v>143</v>
      </c>
      <c r="GD76" s="2" t="s">
        <v>132</v>
      </c>
      <c r="GE76" s="4"/>
      <c r="GF76" s="8"/>
      <c r="GG76" s="4"/>
      <c r="GH76" s="8"/>
      <c r="GI76" s="7"/>
      <c r="GJ76" s="7"/>
      <c r="GK76" s="2" t="s">
        <v>151</v>
      </c>
      <c r="GL76" s="2" t="s">
        <v>129</v>
      </c>
      <c r="GM76" s="2" t="s">
        <v>132</v>
      </c>
      <c r="GN76" s="2" t="s">
        <v>132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151</v>
      </c>
      <c r="GX76" s="2" t="s">
        <v>129</v>
      </c>
      <c r="GY76" s="2" t="s">
        <v>132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152</v>
      </c>
      <c r="HJ76" s="2" t="s">
        <v>129</v>
      </c>
      <c r="HK76" s="2" t="s">
        <v>132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140</v>
      </c>
      <c r="HV76" s="2" t="s">
        <v>129</v>
      </c>
      <c r="HW76" s="2" t="s">
        <v>156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140</v>
      </c>
      <c r="IH76" s="2" t="s">
        <v>129</v>
      </c>
      <c r="II76" s="2" t="s">
        <v>1129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140</v>
      </c>
      <c r="IT76" s="2" t="s">
        <v>129</v>
      </c>
      <c r="IU76" s="2" t="s">
        <v>1129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151</v>
      </c>
      <c r="JF76" s="2" t="s">
        <v>129</v>
      </c>
      <c r="JG76" s="2" t="s">
        <v>132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151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132</v>
      </c>
      <c r="KD76" s="2" t="s">
        <v>132</v>
      </c>
      <c r="KE76" s="2" t="s">
        <v>132</v>
      </c>
      <c r="KF76" s="2" t="s">
        <v>132</v>
      </c>
      <c r="KG76" s="2" t="s">
        <v>132</v>
      </c>
      <c r="KH76" s="2" t="s">
        <v>132</v>
      </c>
      <c r="KI76" s="4"/>
      <c r="KJ76" s="8"/>
      <c r="KK76" s="4"/>
      <c r="KL76" s="8"/>
      <c r="KM76" s="7"/>
      <c r="KN76" s="7"/>
      <c r="KO76" s="2" t="s">
        <v>151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151</v>
      </c>
      <c r="LB76" s="2" t="s">
        <v>129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157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151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151</v>
      </c>
      <c r="ML76" s="2" t="s">
        <v>129</v>
      </c>
      <c r="MM76" s="2" t="s">
        <v>132</v>
      </c>
      <c r="MN76" s="2" t="s">
        <v>132</v>
      </c>
      <c r="MO76" s="2" t="s">
        <v>143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157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151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157</v>
      </c>
      <c r="OH76" s="2" t="s">
        <v>129</v>
      </c>
      <c r="OI76" s="2" t="s">
        <v>132</v>
      </c>
      <c r="OJ76" s="2" t="s">
        <v>132</v>
      </c>
      <c r="OK76" s="2" t="s">
        <v>143</v>
      </c>
      <c r="OL76" s="2" t="s">
        <v>132</v>
      </c>
      <c r="OM76" s="4"/>
      <c r="ON76" s="8"/>
      <c r="OO76" s="4"/>
      <c r="OP76" s="8"/>
      <c r="OQ76" s="7"/>
      <c r="OR76" s="7"/>
      <c r="OS76" s="2" t="s">
        <v>151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151</v>
      </c>
      <c r="PF76" s="2" t="s">
        <v>129</v>
      </c>
      <c r="PG76" s="2" t="s">
        <v>132</v>
      </c>
      <c r="PH76" s="2" t="s">
        <v>132</v>
      </c>
      <c r="PI76" s="2" t="s">
        <v>143</v>
      </c>
      <c r="PJ76" s="2" t="s">
        <v>132</v>
      </c>
      <c r="PK76" s="4"/>
      <c r="PL76" s="8"/>
      <c r="PM76" s="4"/>
      <c r="PN76" s="8"/>
      <c r="PO76" s="7"/>
      <c r="PP76" s="7"/>
      <c r="PQ76" s="2" t="s">
        <v>151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151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157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132</v>
      </c>
      <c r="RG76" s="4"/>
      <c r="RH76" s="8"/>
      <c r="RI76" s="4"/>
      <c r="RJ76" s="8"/>
      <c r="RK76" s="7"/>
      <c r="RL76" s="7"/>
      <c r="RM76" s="2" t="s">
        <v>151</v>
      </c>
      <c r="RN76" s="2" t="s">
        <v>129</v>
      </c>
      <c r="RO76" s="2" t="s">
        <v>132</v>
      </c>
      <c r="RP76" s="2" t="s">
        <v>132</v>
      </c>
      <c r="RQ76" s="2" t="s">
        <v>143</v>
      </c>
      <c r="RR76" s="2" t="s">
        <v>132</v>
      </c>
    </row>
    <row r="77">
      <c r="A77" s="2" t="s">
        <v>1130</v>
      </c>
      <c r="B77" s="2" t="s">
        <v>121</v>
      </c>
      <c r="C77" s="2" t="s">
        <v>894</v>
      </c>
      <c r="D77" s="2" t="s">
        <v>508</v>
      </c>
      <c r="E77" s="2" t="s">
        <v>509</v>
      </c>
      <c r="F77" s="2" t="s">
        <v>1131</v>
      </c>
      <c r="G77" s="2" t="s">
        <v>1131</v>
      </c>
      <c r="H77" s="2" t="s">
        <v>1131</v>
      </c>
      <c r="I77" s="2" t="s">
        <v>945</v>
      </c>
      <c r="J77" s="2" t="s">
        <v>291</v>
      </c>
      <c r="K77" s="2" t="s">
        <v>439</v>
      </c>
      <c r="L77" s="3">
        <v>44</v>
      </c>
      <c r="M77" s="3">
        <v>46.2</v>
      </c>
      <c r="N77" s="3">
        <v>89.99</v>
      </c>
      <c r="O77" s="2" t="s">
        <v>129</v>
      </c>
      <c r="P77" s="2" t="s">
        <v>130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133</v>
      </c>
      <c r="V77" s="2" t="s">
        <v>134</v>
      </c>
      <c r="W77" s="2" t="s">
        <v>1124</v>
      </c>
      <c r="X77" s="2" t="s">
        <v>470</v>
      </c>
      <c r="Y77" s="2" t="s">
        <v>132</v>
      </c>
      <c r="Z77" s="4"/>
      <c r="AA77" s="4">
        <f>=ROUNDDOWN({0},0)</f>
      </c>
      <c r="AB77" s="5"/>
      <c r="AC77" s="2" t="s">
        <v>1132</v>
      </c>
      <c r="AD77" s="4">
        <v>100</v>
      </c>
      <c r="AE77" s="4">
        <v>100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151</v>
      </c>
      <c r="BV77" s="2" t="s">
        <v>129</v>
      </c>
      <c r="BW77" s="2" t="s">
        <v>132</v>
      </c>
      <c r="BX77" s="2" t="s">
        <v>132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1079</v>
      </c>
      <c r="CH77" s="2" t="s">
        <v>129</v>
      </c>
      <c r="CI77" s="2" t="s">
        <v>132</v>
      </c>
      <c r="CJ77" s="2" t="s">
        <v>132</v>
      </c>
      <c r="CK77" s="2" t="s">
        <v>143</v>
      </c>
      <c r="CL77" s="2" t="s">
        <v>132</v>
      </c>
      <c r="CM77" s="4"/>
      <c r="CN77" s="8"/>
      <c r="CO77" s="4"/>
      <c r="CP77" s="8"/>
      <c r="CQ77" s="7"/>
      <c r="CR77" s="7"/>
      <c r="CS77" s="2" t="s">
        <v>140</v>
      </c>
      <c r="CT77" s="2" t="s">
        <v>129</v>
      </c>
      <c r="CU77" s="2" t="s">
        <v>132</v>
      </c>
      <c r="CV77" s="2" t="s">
        <v>132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151</v>
      </c>
      <c r="DF77" s="2" t="s">
        <v>129</v>
      </c>
      <c r="DG77" s="2" t="s">
        <v>132</v>
      </c>
      <c r="DH77" s="2" t="s">
        <v>132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151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/>
      <c r="DX77" s="8"/>
      <c r="DY77" s="4"/>
      <c r="DZ77" s="8"/>
      <c r="EA77" s="7"/>
      <c r="EB77" s="7"/>
      <c r="EC77" s="2" t="s">
        <v>150</v>
      </c>
      <c r="ED77" s="2" t="s">
        <v>129</v>
      </c>
      <c r="EE77" s="2" t="s">
        <v>132</v>
      </c>
      <c r="EF77" s="2" t="s">
        <v>132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151</v>
      </c>
      <c r="EP77" s="2" t="s">
        <v>129</v>
      </c>
      <c r="EQ77" s="2" t="s">
        <v>132</v>
      </c>
      <c r="ER77" s="2" t="s">
        <v>132</v>
      </c>
      <c r="ES77" s="2" t="s">
        <v>143</v>
      </c>
      <c r="ET77" s="2" t="s">
        <v>132</v>
      </c>
      <c r="EU77" s="4"/>
      <c r="EV77" s="8"/>
      <c r="EW77" s="4"/>
      <c r="EX77" s="8"/>
      <c r="EY77" s="7"/>
      <c r="EZ77" s="7"/>
      <c r="FA77" s="2" t="s">
        <v>151</v>
      </c>
      <c r="FB77" s="2" t="s">
        <v>129</v>
      </c>
      <c r="FC77" s="2" t="s">
        <v>132</v>
      </c>
      <c r="FD77" s="2" t="s">
        <v>132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150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151</v>
      </c>
      <c r="FZ77" s="2" t="s">
        <v>129</v>
      </c>
      <c r="GA77" s="2" t="s">
        <v>132</v>
      </c>
      <c r="GB77" s="2" t="s">
        <v>132</v>
      </c>
      <c r="GC77" s="2" t="s">
        <v>143</v>
      </c>
      <c r="GD77" s="2" t="s">
        <v>132</v>
      </c>
      <c r="GE77" s="4"/>
      <c r="GF77" s="8"/>
      <c r="GG77" s="4"/>
      <c r="GH77" s="8"/>
      <c r="GI77" s="7"/>
      <c r="GJ77" s="7"/>
      <c r="GK77" s="2" t="s">
        <v>151</v>
      </c>
      <c r="GL77" s="2" t="s">
        <v>129</v>
      </c>
      <c r="GM77" s="2" t="s">
        <v>132</v>
      </c>
      <c r="GN77" s="2" t="s">
        <v>132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151</v>
      </c>
      <c r="GX77" s="2" t="s">
        <v>129</v>
      </c>
      <c r="GY77" s="2" t="s">
        <v>132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151</v>
      </c>
      <c r="HJ77" s="2" t="s">
        <v>129</v>
      </c>
      <c r="HK77" s="2" t="s">
        <v>132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151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140</v>
      </c>
      <c r="IH77" s="2" t="s">
        <v>129</v>
      </c>
      <c r="II77" s="2" t="s">
        <v>132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140</v>
      </c>
      <c r="IT77" s="2" t="s">
        <v>129</v>
      </c>
      <c r="IU77" s="2" t="s">
        <v>132</v>
      </c>
      <c r="IV77" s="2" t="s">
        <v>132</v>
      </c>
      <c r="IW77" s="2" t="s">
        <v>143</v>
      </c>
      <c r="IX77" s="2" t="s">
        <v>132</v>
      </c>
      <c r="IY77" s="4"/>
      <c r="IZ77" s="8"/>
      <c r="JA77" s="4"/>
      <c r="JB77" s="8"/>
      <c r="JC77" s="7"/>
      <c r="JD77" s="7"/>
      <c r="JE77" s="2" t="s">
        <v>151</v>
      </c>
      <c r="JF77" s="2" t="s">
        <v>129</v>
      </c>
      <c r="JG77" s="2" t="s">
        <v>132</v>
      </c>
      <c r="JH77" s="2" t="s">
        <v>132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151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132</v>
      </c>
      <c r="KD77" s="2" t="s">
        <v>132</v>
      </c>
      <c r="KE77" s="2" t="s">
        <v>132</v>
      </c>
      <c r="KF77" s="2" t="s">
        <v>132</v>
      </c>
      <c r="KG77" s="2" t="s">
        <v>132</v>
      </c>
      <c r="KH77" s="2" t="s">
        <v>132</v>
      </c>
      <c r="KI77" s="4"/>
      <c r="KJ77" s="8"/>
      <c r="KK77" s="4"/>
      <c r="KL77" s="8"/>
      <c r="KM77" s="7"/>
      <c r="KN77" s="7"/>
      <c r="KO77" s="2" t="s">
        <v>151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151</v>
      </c>
      <c r="LB77" s="2" t="s">
        <v>129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157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151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2" t="s">
        <v>132</v>
      </c>
      <c r="ME77" s="4"/>
      <c r="MF77" s="8"/>
      <c r="MG77" s="4"/>
      <c r="MH77" s="8"/>
      <c r="MI77" s="7"/>
      <c r="MJ77" s="7"/>
      <c r="MK77" s="2" t="s">
        <v>151</v>
      </c>
      <c r="ML77" s="2" t="s">
        <v>129</v>
      </c>
      <c r="MM77" s="2" t="s">
        <v>132</v>
      </c>
      <c r="MN77" s="2" t="s">
        <v>132</v>
      </c>
      <c r="MO77" s="2" t="s">
        <v>143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157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151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132</v>
      </c>
      <c r="OA77" s="4"/>
      <c r="OB77" s="8"/>
      <c r="OC77" s="4"/>
      <c r="OD77" s="8"/>
      <c r="OE77" s="7"/>
      <c r="OF77" s="7"/>
      <c r="OG77" s="2" t="s">
        <v>157</v>
      </c>
      <c r="OH77" s="2" t="s">
        <v>129</v>
      </c>
      <c r="OI77" s="2" t="s">
        <v>132</v>
      </c>
      <c r="OJ77" s="2" t="s">
        <v>132</v>
      </c>
      <c r="OK77" s="2" t="s">
        <v>143</v>
      </c>
      <c r="OL77" s="2" t="s">
        <v>132</v>
      </c>
      <c r="OM77" s="4"/>
      <c r="ON77" s="8"/>
      <c r="OO77" s="4"/>
      <c r="OP77" s="8"/>
      <c r="OQ77" s="7"/>
      <c r="OR77" s="7"/>
      <c r="OS77" s="2" t="s">
        <v>151</v>
      </c>
      <c r="OT77" s="2" t="s">
        <v>129</v>
      </c>
      <c r="OU77" s="2" t="s">
        <v>132</v>
      </c>
      <c r="OV77" s="2" t="s">
        <v>132</v>
      </c>
      <c r="OW77" s="2" t="s">
        <v>143</v>
      </c>
      <c r="OX77" s="2" t="s">
        <v>132</v>
      </c>
      <c r="OY77" s="4"/>
      <c r="OZ77" s="8"/>
      <c r="PA77" s="4"/>
      <c r="PB77" s="8"/>
      <c r="PC77" s="7"/>
      <c r="PD77" s="7"/>
      <c r="PE77" s="2" t="s">
        <v>151</v>
      </c>
      <c r="PF77" s="2" t="s">
        <v>129</v>
      </c>
      <c r="PG77" s="2" t="s">
        <v>132</v>
      </c>
      <c r="PH77" s="2" t="s">
        <v>132</v>
      </c>
      <c r="PI77" s="2" t="s">
        <v>143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151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157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132</v>
      </c>
      <c r="RG77" s="4"/>
      <c r="RH77" s="8"/>
      <c r="RI77" s="4"/>
      <c r="RJ77" s="8"/>
      <c r="RK77" s="7"/>
      <c r="RL77" s="7"/>
      <c r="RM77" s="2" t="s">
        <v>132</v>
      </c>
      <c r="RN77" s="2" t="s">
        <v>132</v>
      </c>
      <c r="RO77" s="2" t="s">
        <v>132</v>
      </c>
      <c r="RP77" s="2" t="s">
        <v>132</v>
      </c>
      <c r="RQ77" s="2" t="s">
        <v>132</v>
      </c>
      <c r="RR77" s="2" t="s">
        <v>132</v>
      </c>
    </row>
    <row r="78">
      <c r="A78" s="2" t="s">
        <v>1133</v>
      </c>
      <c r="B78" s="2" t="s">
        <v>121</v>
      </c>
      <c r="C78" s="2" t="s">
        <v>894</v>
      </c>
      <c r="D78" s="2" t="s">
        <v>508</v>
      </c>
      <c r="E78" s="2" t="s">
        <v>509</v>
      </c>
      <c r="F78" s="2" t="s">
        <v>1134</v>
      </c>
      <c r="G78" s="2" t="s">
        <v>1134</v>
      </c>
      <c r="H78" s="2" t="s">
        <v>1134</v>
      </c>
      <c r="I78" s="2" t="s">
        <v>945</v>
      </c>
      <c r="J78" s="2" t="s">
        <v>291</v>
      </c>
      <c r="K78" s="2" t="s">
        <v>439</v>
      </c>
      <c r="L78" s="3">
        <v>39.2</v>
      </c>
      <c r="M78" s="3">
        <v>41.16</v>
      </c>
      <c r="N78" s="3">
        <v>79.99</v>
      </c>
      <c r="O78" s="2" t="s">
        <v>129</v>
      </c>
      <c r="P78" s="2" t="s">
        <v>130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133</v>
      </c>
      <c r="V78" s="2" t="s">
        <v>134</v>
      </c>
      <c r="W78" s="2" t="s">
        <v>739</v>
      </c>
      <c r="X78" s="2" t="s">
        <v>470</v>
      </c>
      <c r="Y78" s="2" t="s">
        <v>132</v>
      </c>
      <c r="Z78" s="4"/>
      <c r="AA78" s="4">
        <f>=ROUNDDOWN({0},0)</f>
      </c>
      <c r="AB78" s="5"/>
      <c r="AC78" s="2" t="s">
        <v>1135</v>
      </c>
      <c r="AD78" s="4">
        <v>100</v>
      </c>
      <c r="AE78" s="4">
        <v>100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151</v>
      </c>
      <c r="BV78" s="2" t="s">
        <v>129</v>
      </c>
      <c r="BW78" s="2" t="s">
        <v>132</v>
      </c>
      <c r="BX78" s="2" t="s">
        <v>132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1079</v>
      </c>
      <c r="CH78" s="2" t="s">
        <v>129</v>
      </c>
      <c r="CI78" s="2" t="s">
        <v>132</v>
      </c>
      <c r="CJ78" s="2" t="s">
        <v>132</v>
      </c>
      <c r="CK78" s="2" t="s">
        <v>143</v>
      </c>
      <c r="CL78" s="2" t="s">
        <v>132</v>
      </c>
      <c r="CM78" s="4"/>
      <c r="CN78" s="8"/>
      <c r="CO78" s="4"/>
      <c r="CP78" s="8"/>
      <c r="CQ78" s="7"/>
      <c r="CR78" s="7"/>
      <c r="CS78" s="2" t="s">
        <v>140</v>
      </c>
      <c r="CT78" s="2" t="s">
        <v>129</v>
      </c>
      <c r="CU78" s="2" t="s">
        <v>132</v>
      </c>
      <c r="CV78" s="2" t="s">
        <v>132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151</v>
      </c>
      <c r="DF78" s="2" t="s">
        <v>129</v>
      </c>
      <c r="DG78" s="2" t="s">
        <v>132</v>
      </c>
      <c r="DH78" s="2" t="s">
        <v>132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151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/>
      <c r="DX78" s="8"/>
      <c r="DY78" s="4"/>
      <c r="DZ78" s="8"/>
      <c r="EA78" s="7"/>
      <c r="EB78" s="7"/>
      <c r="EC78" s="2" t="s">
        <v>150</v>
      </c>
      <c r="ED78" s="2" t="s">
        <v>129</v>
      </c>
      <c r="EE78" s="2" t="s">
        <v>132</v>
      </c>
      <c r="EF78" s="2" t="s">
        <v>132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151</v>
      </c>
      <c r="EP78" s="2" t="s">
        <v>129</v>
      </c>
      <c r="EQ78" s="2" t="s">
        <v>132</v>
      </c>
      <c r="ER78" s="2" t="s">
        <v>132</v>
      </c>
      <c r="ES78" s="2" t="s">
        <v>143</v>
      </c>
      <c r="ET78" s="2" t="s">
        <v>132</v>
      </c>
      <c r="EU78" s="4"/>
      <c r="EV78" s="8"/>
      <c r="EW78" s="4"/>
      <c r="EX78" s="8"/>
      <c r="EY78" s="7"/>
      <c r="EZ78" s="7"/>
      <c r="FA78" s="2" t="s">
        <v>151</v>
      </c>
      <c r="FB78" s="2" t="s">
        <v>129</v>
      </c>
      <c r="FC78" s="2" t="s">
        <v>132</v>
      </c>
      <c r="FD78" s="2" t="s">
        <v>132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150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151</v>
      </c>
      <c r="FZ78" s="2" t="s">
        <v>129</v>
      </c>
      <c r="GA78" s="2" t="s">
        <v>132</v>
      </c>
      <c r="GB78" s="2" t="s">
        <v>132</v>
      </c>
      <c r="GC78" s="2" t="s">
        <v>143</v>
      </c>
      <c r="GD78" s="2" t="s">
        <v>132</v>
      </c>
      <c r="GE78" s="4"/>
      <c r="GF78" s="8"/>
      <c r="GG78" s="4"/>
      <c r="GH78" s="8"/>
      <c r="GI78" s="7"/>
      <c r="GJ78" s="7"/>
      <c r="GK78" s="2" t="s">
        <v>151</v>
      </c>
      <c r="GL78" s="2" t="s">
        <v>129</v>
      </c>
      <c r="GM78" s="2" t="s">
        <v>132</v>
      </c>
      <c r="GN78" s="2" t="s">
        <v>132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151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151</v>
      </c>
      <c r="HJ78" s="2" t="s">
        <v>129</v>
      </c>
      <c r="HK78" s="2" t="s">
        <v>132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151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140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140</v>
      </c>
      <c r="IT78" s="2" t="s">
        <v>129</v>
      </c>
      <c r="IU78" s="2" t="s">
        <v>132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151</v>
      </c>
      <c r="JF78" s="2" t="s">
        <v>129</v>
      </c>
      <c r="JG78" s="2" t="s">
        <v>132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151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151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151</v>
      </c>
      <c r="LB78" s="2" t="s">
        <v>129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157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151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2" t="s">
        <v>132</v>
      </c>
      <c r="ME78" s="4"/>
      <c r="MF78" s="8"/>
      <c r="MG78" s="4"/>
      <c r="MH78" s="8"/>
      <c r="MI78" s="7"/>
      <c r="MJ78" s="7"/>
      <c r="MK78" s="2" t="s">
        <v>151</v>
      </c>
      <c r="ML78" s="2" t="s">
        <v>129</v>
      </c>
      <c r="MM78" s="2" t="s">
        <v>132</v>
      </c>
      <c r="MN78" s="2" t="s">
        <v>132</v>
      </c>
      <c r="MO78" s="2" t="s">
        <v>143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157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151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132</v>
      </c>
      <c r="OA78" s="4"/>
      <c r="OB78" s="8"/>
      <c r="OC78" s="4"/>
      <c r="OD78" s="8"/>
      <c r="OE78" s="7"/>
      <c r="OF78" s="7"/>
      <c r="OG78" s="2" t="s">
        <v>157</v>
      </c>
      <c r="OH78" s="2" t="s">
        <v>129</v>
      </c>
      <c r="OI78" s="2" t="s">
        <v>132</v>
      </c>
      <c r="OJ78" s="2" t="s">
        <v>132</v>
      </c>
      <c r="OK78" s="2" t="s">
        <v>143</v>
      </c>
      <c r="OL78" s="2" t="s">
        <v>132</v>
      </c>
      <c r="OM78" s="4"/>
      <c r="ON78" s="8"/>
      <c r="OO78" s="4"/>
      <c r="OP78" s="8"/>
      <c r="OQ78" s="7"/>
      <c r="OR78" s="7"/>
      <c r="OS78" s="2" t="s">
        <v>151</v>
      </c>
      <c r="OT78" s="2" t="s">
        <v>129</v>
      </c>
      <c r="OU78" s="2" t="s">
        <v>132</v>
      </c>
      <c r="OV78" s="2" t="s">
        <v>132</v>
      </c>
      <c r="OW78" s="2" t="s">
        <v>143</v>
      </c>
      <c r="OX78" s="2" t="s">
        <v>132</v>
      </c>
      <c r="OY78" s="4"/>
      <c r="OZ78" s="8"/>
      <c r="PA78" s="4"/>
      <c r="PB78" s="8"/>
      <c r="PC78" s="7"/>
      <c r="PD78" s="7"/>
      <c r="PE78" s="2" t="s">
        <v>151</v>
      </c>
      <c r="PF78" s="2" t="s">
        <v>129</v>
      </c>
      <c r="PG78" s="2" t="s">
        <v>132</v>
      </c>
      <c r="PH78" s="2" t="s">
        <v>132</v>
      </c>
      <c r="PI78" s="2" t="s">
        <v>143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151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157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1136</v>
      </c>
      <c r="B79" s="2" t="s">
        <v>121</v>
      </c>
      <c r="C79" s="2" t="s">
        <v>894</v>
      </c>
      <c r="D79" s="2" t="s">
        <v>508</v>
      </c>
      <c r="E79" s="2" t="s">
        <v>509</v>
      </c>
      <c r="F79" s="2" t="s">
        <v>1137</v>
      </c>
      <c r="G79" s="2" t="s">
        <v>1137</v>
      </c>
      <c r="H79" s="2" t="s">
        <v>1137</v>
      </c>
      <c r="I79" s="2" t="s">
        <v>1138</v>
      </c>
      <c r="J79" s="2" t="s">
        <v>291</v>
      </c>
      <c r="K79" s="2" t="s">
        <v>439</v>
      </c>
      <c r="L79" s="3">
        <v>40.5</v>
      </c>
      <c r="M79" s="3">
        <v>42.53</v>
      </c>
      <c r="N79" s="3">
        <v>84.99</v>
      </c>
      <c r="O79" s="2" t="s">
        <v>129</v>
      </c>
      <c r="P79" s="2" t="s">
        <v>496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133</v>
      </c>
      <c r="V79" s="2" t="s">
        <v>134</v>
      </c>
      <c r="W79" s="2" t="s">
        <v>470</v>
      </c>
      <c r="X79" s="2" t="s">
        <v>739</v>
      </c>
      <c r="Y79" s="2" t="s">
        <v>132</v>
      </c>
      <c r="Z79" s="4"/>
      <c r="AA79" s="4">
        <f>=ROUNDDOWN({0},0)</f>
      </c>
      <c r="AB79" s="5"/>
      <c r="AC79" s="2" t="s">
        <v>1139</v>
      </c>
      <c r="AD79" s="4">
        <v>100</v>
      </c>
      <c r="AE79" s="4">
        <v>100</v>
      </c>
      <c r="AF79" s="6"/>
      <c r="AG79" s="6"/>
      <c r="AH79" s="7">
        <v>0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151</v>
      </c>
      <c r="BV79" s="2" t="s">
        <v>129</v>
      </c>
      <c r="BW79" s="2" t="s">
        <v>132</v>
      </c>
      <c r="BX79" s="2" t="s">
        <v>132</v>
      </c>
      <c r="BY79" s="2" t="s">
        <v>143</v>
      </c>
      <c r="BZ79" s="2" t="s">
        <v>132</v>
      </c>
      <c r="CA79" s="4"/>
      <c r="CB79" s="8"/>
      <c r="CC79" s="4"/>
      <c r="CD79" s="8"/>
      <c r="CE79" s="7"/>
      <c r="CF79" s="7"/>
      <c r="CG79" s="2" t="s">
        <v>1079</v>
      </c>
      <c r="CH79" s="2" t="s">
        <v>129</v>
      </c>
      <c r="CI79" s="2" t="s">
        <v>132</v>
      </c>
      <c r="CJ79" s="2" t="s">
        <v>132</v>
      </c>
      <c r="CK79" s="2" t="s">
        <v>143</v>
      </c>
      <c r="CL79" s="2" t="s">
        <v>132</v>
      </c>
      <c r="CM79" s="4"/>
      <c r="CN79" s="8"/>
      <c r="CO79" s="4"/>
      <c r="CP79" s="8"/>
      <c r="CQ79" s="7"/>
      <c r="CR79" s="7"/>
      <c r="CS79" s="2" t="s">
        <v>140</v>
      </c>
      <c r="CT79" s="2" t="s">
        <v>129</v>
      </c>
      <c r="CU79" s="2" t="s">
        <v>132</v>
      </c>
      <c r="CV79" s="2" t="s">
        <v>132</v>
      </c>
      <c r="CW79" s="2" t="s">
        <v>143</v>
      </c>
      <c r="CX79" s="2" t="s">
        <v>132</v>
      </c>
      <c r="CY79" s="4"/>
      <c r="CZ79" s="8"/>
      <c r="DA79" s="4"/>
      <c r="DB79" s="8"/>
      <c r="DC79" s="7"/>
      <c r="DD79" s="7"/>
      <c r="DE79" s="2" t="s">
        <v>151</v>
      </c>
      <c r="DF79" s="2" t="s">
        <v>129</v>
      </c>
      <c r="DG79" s="2" t="s">
        <v>132</v>
      </c>
      <c r="DH79" s="2" t="s">
        <v>132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151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/>
      <c r="DX79" s="8"/>
      <c r="DY79" s="4"/>
      <c r="DZ79" s="8"/>
      <c r="EA79" s="7"/>
      <c r="EB79" s="7"/>
      <c r="EC79" s="2" t="s">
        <v>151</v>
      </c>
      <c r="ED79" s="2" t="s">
        <v>129</v>
      </c>
      <c r="EE79" s="2" t="s">
        <v>132</v>
      </c>
      <c r="EF79" s="2" t="s">
        <v>132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151</v>
      </c>
      <c r="EP79" s="2" t="s">
        <v>129</v>
      </c>
      <c r="EQ79" s="2" t="s">
        <v>132</v>
      </c>
      <c r="ER79" s="2" t="s">
        <v>132</v>
      </c>
      <c r="ES79" s="2" t="s">
        <v>143</v>
      </c>
      <c r="ET79" s="2" t="s">
        <v>132</v>
      </c>
      <c r="EU79" s="4"/>
      <c r="EV79" s="8"/>
      <c r="EW79" s="4"/>
      <c r="EX79" s="8"/>
      <c r="EY79" s="7"/>
      <c r="EZ79" s="7"/>
      <c r="FA79" s="2" t="s">
        <v>151</v>
      </c>
      <c r="FB79" s="2" t="s">
        <v>129</v>
      </c>
      <c r="FC79" s="2" t="s">
        <v>132</v>
      </c>
      <c r="FD79" s="2" t="s">
        <v>132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151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151</v>
      </c>
      <c r="FZ79" s="2" t="s">
        <v>129</v>
      </c>
      <c r="GA79" s="2" t="s">
        <v>132</v>
      </c>
      <c r="GB79" s="2" t="s">
        <v>132</v>
      </c>
      <c r="GC79" s="2" t="s">
        <v>143</v>
      </c>
      <c r="GD79" s="2" t="s">
        <v>132</v>
      </c>
      <c r="GE79" s="4"/>
      <c r="GF79" s="8"/>
      <c r="GG79" s="4"/>
      <c r="GH79" s="8"/>
      <c r="GI79" s="7"/>
      <c r="GJ79" s="7"/>
      <c r="GK79" s="2" t="s">
        <v>151</v>
      </c>
      <c r="GL79" s="2" t="s">
        <v>129</v>
      </c>
      <c r="GM79" s="2" t="s">
        <v>132</v>
      </c>
      <c r="GN79" s="2" t="s">
        <v>132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151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151</v>
      </c>
      <c r="HJ79" s="2" t="s">
        <v>129</v>
      </c>
      <c r="HK79" s="2" t="s">
        <v>132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151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140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140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151</v>
      </c>
      <c r="JF79" s="2" t="s">
        <v>129</v>
      </c>
      <c r="JG79" s="2" t="s">
        <v>132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151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132</v>
      </c>
      <c r="KD79" s="2" t="s">
        <v>132</v>
      </c>
      <c r="KE79" s="2" t="s">
        <v>132</v>
      </c>
      <c r="KF79" s="2" t="s">
        <v>132</v>
      </c>
      <c r="KG79" s="2" t="s">
        <v>132</v>
      </c>
      <c r="KH79" s="2" t="s">
        <v>132</v>
      </c>
      <c r="KI79" s="4"/>
      <c r="KJ79" s="8"/>
      <c r="KK79" s="4"/>
      <c r="KL79" s="8"/>
      <c r="KM79" s="7"/>
      <c r="KN79" s="7"/>
      <c r="KO79" s="2" t="s">
        <v>151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151</v>
      </c>
      <c r="LB79" s="2" t="s">
        <v>129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157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151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2" t="s">
        <v>132</v>
      </c>
      <c r="ME79" s="4"/>
      <c r="MF79" s="8"/>
      <c r="MG79" s="4"/>
      <c r="MH79" s="8"/>
      <c r="MI79" s="7"/>
      <c r="MJ79" s="7"/>
      <c r="MK79" s="2" t="s">
        <v>151</v>
      </c>
      <c r="ML79" s="2" t="s">
        <v>129</v>
      </c>
      <c r="MM79" s="2" t="s">
        <v>132</v>
      </c>
      <c r="MN79" s="2" t="s">
        <v>132</v>
      </c>
      <c r="MO79" s="2" t="s">
        <v>143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157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151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132</v>
      </c>
      <c r="OA79" s="4"/>
      <c r="OB79" s="8"/>
      <c r="OC79" s="4"/>
      <c r="OD79" s="8"/>
      <c r="OE79" s="7"/>
      <c r="OF79" s="7"/>
      <c r="OG79" s="2" t="s">
        <v>157</v>
      </c>
      <c r="OH79" s="2" t="s">
        <v>129</v>
      </c>
      <c r="OI79" s="2" t="s">
        <v>132</v>
      </c>
      <c r="OJ79" s="2" t="s">
        <v>132</v>
      </c>
      <c r="OK79" s="2" t="s">
        <v>143</v>
      </c>
      <c r="OL79" s="2" t="s">
        <v>132</v>
      </c>
      <c r="OM79" s="4"/>
      <c r="ON79" s="8"/>
      <c r="OO79" s="4"/>
      <c r="OP79" s="8"/>
      <c r="OQ79" s="7"/>
      <c r="OR79" s="7"/>
      <c r="OS79" s="2" t="s">
        <v>151</v>
      </c>
      <c r="OT79" s="2" t="s">
        <v>129</v>
      </c>
      <c r="OU79" s="2" t="s">
        <v>132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151</v>
      </c>
      <c r="PF79" s="2" t="s">
        <v>129</v>
      </c>
      <c r="PG79" s="2" t="s">
        <v>132</v>
      </c>
      <c r="PH79" s="2" t="s">
        <v>132</v>
      </c>
      <c r="PI79" s="2" t="s">
        <v>143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151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157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132</v>
      </c>
      <c r="RG79" s="4"/>
      <c r="RH79" s="8"/>
      <c r="RI79" s="4"/>
      <c r="RJ79" s="8"/>
      <c r="RK79" s="7"/>
      <c r="RL79" s="7"/>
      <c r="RM79" s="2" t="s">
        <v>132</v>
      </c>
      <c r="RN79" s="2" t="s">
        <v>132</v>
      </c>
      <c r="RO79" s="2" t="s">
        <v>132</v>
      </c>
      <c r="RP79" s="2" t="s">
        <v>132</v>
      </c>
      <c r="RQ79" s="2" t="s">
        <v>132</v>
      </c>
      <c r="RR79" s="2" t="s">
        <v>132</v>
      </c>
    </row>
    <row r="80">
      <c r="A80" s="2" t="s">
        <v>1140</v>
      </c>
      <c r="B80" s="2" t="s">
        <v>121</v>
      </c>
      <c r="C80" s="2" t="s">
        <v>894</v>
      </c>
      <c r="D80" s="2" t="s">
        <v>508</v>
      </c>
      <c r="E80" s="2" t="s">
        <v>509</v>
      </c>
      <c r="F80" s="2" t="s">
        <v>1141</v>
      </c>
      <c r="G80" s="2" t="s">
        <v>1141</v>
      </c>
      <c r="H80" s="2" t="s">
        <v>1141</v>
      </c>
      <c r="I80" s="2" t="s">
        <v>1142</v>
      </c>
      <c r="J80" s="2" t="s">
        <v>291</v>
      </c>
      <c r="K80" s="2" t="s">
        <v>698</v>
      </c>
      <c r="L80" s="3">
        <v>38.4</v>
      </c>
      <c r="M80" s="3">
        <v>40.32</v>
      </c>
      <c r="N80" s="3">
        <v>79.99</v>
      </c>
      <c r="O80" s="2" t="s">
        <v>129</v>
      </c>
      <c r="P80" s="2" t="s">
        <v>130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133</v>
      </c>
      <c r="V80" s="2" t="s">
        <v>134</v>
      </c>
      <c r="W80" s="2" t="s">
        <v>1124</v>
      </c>
      <c r="X80" s="2" t="s">
        <v>470</v>
      </c>
      <c r="Y80" s="2" t="s">
        <v>132</v>
      </c>
      <c r="Z80" s="4"/>
      <c r="AA80" s="4">
        <f>=ROUNDDOWN({0},0)</f>
      </c>
      <c r="AB80" s="5"/>
      <c r="AC80" s="2" t="s">
        <v>924</v>
      </c>
      <c r="AD80" s="4">
        <v>20</v>
      </c>
      <c r="AE80" s="4">
        <v>100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151</v>
      </c>
      <c r="BV80" s="2" t="s">
        <v>129</v>
      </c>
      <c r="BW80" s="2" t="s">
        <v>132</v>
      </c>
      <c r="BX80" s="2" t="s">
        <v>132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1079</v>
      </c>
      <c r="CH80" s="2" t="s">
        <v>129</v>
      </c>
      <c r="CI80" s="2" t="s">
        <v>132</v>
      </c>
      <c r="CJ80" s="2" t="s">
        <v>132</v>
      </c>
      <c r="CK80" s="2" t="s">
        <v>143</v>
      </c>
      <c r="CL80" s="2" t="s">
        <v>132</v>
      </c>
      <c r="CM80" s="4"/>
      <c r="CN80" s="8"/>
      <c r="CO80" s="4"/>
      <c r="CP80" s="8"/>
      <c r="CQ80" s="7"/>
      <c r="CR80" s="7"/>
      <c r="CS80" s="2" t="s">
        <v>140</v>
      </c>
      <c r="CT80" s="2" t="s">
        <v>129</v>
      </c>
      <c r="CU80" s="2" t="s">
        <v>132</v>
      </c>
      <c r="CV80" s="2" t="s">
        <v>132</v>
      </c>
      <c r="CW80" s="2" t="s">
        <v>143</v>
      </c>
      <c r="CX80" s="2" t="s">
        <v>132</v>
      </c>
      <c r="CY80" s="4"/>
      <c r="CZ80" s="8"/>
      <c r="DA80" s="4"/>
      <c r="DB80" s="8"/>
      <c r="DC80" s="7"/>
      <c r="DD80" s="7"/>
      <c r="DE80" s="2" t="s">
        <v>151</v>
      </c>
      <c r="DF80" s="2" t="s">
        <v>129</v>
      </c>
      <c r="DG80" s="2" t="s">
        <v>132</v>
      </c>
      <c r="DH80" s="2" t="s">
        <v>132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140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150</v>
      </c>
      <c r="ED80" s="2" t="s">
        <v>129</v>
      </c>
      <c r="EE80" s="2" t="s">
        <v>132</v>
      </c>
      <c r="EF80" s="2" t="s">
        <v>132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151</v>
      </c>
      <c r="EP80" s="2" t="s">
        <v>129</v>
      </c>
      <c r="EQ80" s="2" t="s">
        <v>132</v>
      </c>
      <c r="ER80" s="2" t="s">
        <v>132</v>
      </c>
      <c r="ES80" s="2" t="s">
        <v>143</v>
      </c>
      <c r="ET80" s="2" t="s">
        <v>132</v>
      </c>
      <c r="EU80" s="4"/>
      <c r="EV80" s="8"/>
      <c r="EW80" s="4"/>
      <c r="EX80" s="8"/>
      <c r="EY80" s="7"/>
      <c r="EZ80" s="7"/>
      <c r="FA80" s="2" t="s">
        <v>151</v>
      </c>
      <c r="FB80" s="2" t="s">
        <v>129</v>
      </c>
      <c r="FC80" s="2" t="s">
        <v>132</v>
      </c>
      <c r="FD80" s="2" t="s">
        <v>132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151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151</v>
      </c>
      <c r="FZ80" s="2" t="s">
        <v>129</v>
      </c>
      <c r="GA80" s="2" t="s">
        <v>132</v>
      </c>
      <c r="GB80" s="2" t="s">
        <v>132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151</v>
      </c>
      <c r="GL80" s="2" t="s">
        <v>129</v>
      </c>
      <c r="GM80" s="2" t="s">
        <v>132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151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151</v>
      </c>
      <c r="HJ80" s="2" t="s">
        <v>129</v>
      </c>
      <c r="HK80" s="2" t="s">
        <v>132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151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140</v>
      </c>
      <c r="IH80" s="2" t="s">
        <v>129</v>
      </c>
      <c r="II80" s="2" t="s">
        <v>132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140</v>
      </c>
      <c r="IT80" s="2" t="s">
        <v>129</v>
      </c>
      <c r="IU80" s="2" t="s">
        <v>132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151</v>
      </c>
      <c r="JF80" s="2" t="s">
        <v>129</v>
      </c>
      <c r="JG80" s="2" t="s">
        <v>132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151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151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151</v>
      </c>
      <c r="LB80" s="2" t="s">
        <v>129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157</v>
      </c>
      <c r="LN80" s="2" t="s">
        <v>129</v>
      </c>
      <c r="LO80" s="2" t="s">
        <v>132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151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2" t="s">
        <v>132</v>
      </c>
      <c r="ME80" s="4"/>
      <c r="MF80" s="8"/>
      <c r="MG80" s="4"/>
      <c r="MH80" s="8"/>
      <c r="MI80" s="7"/>
      <c r="MJ80" s="7"/>
      <c r="MK80" s="2" t="s">
        <v>151</v>
      </c>
      <c r="ML80" s="2" t="s">
        <v>129</v>
      </c>
      <c r="MM80" s="2" t="s">
        <v>132</v>
      </c>
      <c r="MN80" s="2" t="s">
        <v>132</v>
      </c>
      <c r="MO80" s="2" t="s">
        <v>143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157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151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132</v>
      </c>
      <c r="OA80" s="4"/>
      <c r="OB80" s="8"/>
      <c r="OC80" s="4"/>
      <c r="OD80" s="8"/>
      <c r="OE80" s="7"/>
      <c r="OF80" s="7"/>
      <c r="OG80" s="2" t="s">
        <v>157</v>
      </c>
      <c r="OH80" s="2" t="s">
        <v>129</v>
      </c>
      <c r="OI80" s="2" t="s">
        <v>132</v>
      </c>
      <c r="OJ80" s="2" t="s">
        <v>132</v>
      </c>
      <c r="OK80" s="2" t="s">
        <v>143</v>
      </c>
      <c r="OL80" s="2" t="s">
        <v>132</v>
      </c>
      <c r="OM80" s="4"/>
      <c r="ON80" s="8"/>
      <c r="OO80" s="4"/>
      <c r="OP80" s="8"/>
      <c r="OQ80" s="7"/>
      <c r="OR80" s="7"/>
      <c r="OS80" s="2" t="s">
        <v>151</v>
      </c>
      <c r="OT80" s="2" t="s">
        <v>129</v>
      </c>
      <c r="OU80" s="2" t="s">
        <v>132</v>
      </c>
      <c r="OV80" s="2" t="s">
        <v>132</v>
      </c>
      <c r="OW80" s="2" t="s">
        <v>143</v>
      </c>
      <c r="OX80" s="2" t="s">
        <v>132</v>
      </c>
      <c r="OY80" s="4"/>
      <c r="OZ80" s="8"/>
      <c r="PA80" s="4"/>
      <c r="PB80" s="8"/>
      <c r="PC80" s="7"/>
      <c r="PD80" s="7"/>
      <c r="PE80" s="2" t="s">
        <v>151</v>
      </c>
      <c r="PF80" s="2" t="s">
        <v>129</v>
      </c>
      <c r="PG80" s="2" t="s">
        <v>132</v>
      </c>
      <c r="PH80" s="2" t="s">
        <v>132</v>
      </c>
      <c r="PI80" s="2" t="s">
        <v>143</v>
      </c>
      <c r="PJ80" s="2" t="s">
        <v>132</v>
      </c>
      <c r="PK80" s="4"/>
      <c r="PL80" s="8"/>
      <c r="PM80" s="4"/>
      <c r="PN80" s="8"/>
      <c r="PO80" s="7"/>
      <c r="PP80" s="7"/>
      <c r="PQ80" s="2" t="s">
        <v>151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151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157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132</v>
      </c>
      <c r="RG80" s="4"/>
      <c r="RH80" s="8"/>
      <c r="RI80" s="4"/>
      <c r="RJ80" s="8"/>
      <c r="RK80" s="7"/>
      <c r="RL80" s="7"/>
      <c r="RM80" s="2" t="s">
        <v>151</v>
      </c>
      <c r="RN80" s="2" t="s">
        <v>129</v>
      </c>
      <c r="RO80" s="2" t="s">
        <v>132</v>
      </c>
      <c r="RP80" s="2" t="s">
        <v>132</v>
      </c>
      <c r="RQ80" s="2" t="s">
        <v>143</v>
      </c>
      <c r="RR80" s="2" t="s">
        <v>132</v>
      </c>
    </row>
    <row r="81">
      <c r="A81" s="2" t="s">
        <v>1143</v>
      </c>
      <c r="B81" s="2" t="s">
        <v>121</v>
      </c>
      <c r="C81" s="2" t="s">
        <v>894</v>
      </c>
      <c r="D81" s="2" t="s">
        <v>508</v>
      </c>
      <c r="E81" s="2" t="s">
        <v>1144</v>
      </c>
      <c r="F81" s="2" t="s">
        <v>1145</v>
      </c>
      <c r="G81" s="2" t="s">
        <v>132</v>
      </c>
      <c r="H81" s="2" t="s">
        <v>132</v>
      </c>
      <c r="I81" s="2" t="s">
        <v>132</v>
      </c>
      <c r="J81" s="2" t="s">
        <v>1146</v>
      </c>
      <c r="K81" s="2" t="s">
        <v>698</v>
      </c>
      <c r="L81" s="3">
        <v>92.89</v>
      </c>
      <c r="M81" s="3"/>
      <c r="N81" s="3"/>
      <c r="O81" s="2" t="s">
        <v>1147</v>
      </c>
      <c r="P81" s="2" t="s">
        <v>132</v>
      </c>
      <c r="Q81" s="2" t="s">
        <v>132</v>
      </c>
      <c r="R81" s="2" t="s">
        <v>31</v>
      </c>
      <c r="S81" s="2" t="s">
        <v>132</v>
      </c>
      <c r="T81" s="2" t="s">
        <v>132</v>
      </c>
      <c r="U81" s="2" t="s">
        <v>132</v>
      </c>
      <c r="V81" s="2" t="s">
        <v>132</v>
      </c>
      <c r="W81" s="2" t="s">
        <v>132</v>
      </c>
      <c r="X81" s="2" t="s">
        <v>132</v>
      </c>
      <c r="Y81" s="2" t="s">
        <v>132</v>
      </c>
      <c r="Z81" s="4"/>
      <c r="AA81" s="4">
        <f>=ROUNDDOWN({0},0)</f>
      </c>
      <c r="AB81" s="5"/>
      <c r="AC81" s="2" t="s">
        <v>132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/>
      <c r="BJ81" s="4"/>
      <c r="BK81" s="8"/>
      <c r="BL81" s="2" t="s">
        <v>132</v>
      </c>
      <c r="BM81" s="7"/>
      <c r="BN81" s="7"/>
      <c r="BO81" s="4"/>
      <c r="BP81" s="8"/>
      <c r="BQ81" s="4"/>
      <c r="BR81" s="8"/>
      <c r="BS81" s="7"/>
      <c r="BT81" s="7"/>
      <c r="BU81" s="2" t="s">
        <v>132</v>
      </c>
      <c r="BV81" s="2" t="s">
        <v>132</v>
      </c>
      <c r="BW81" s="2" t="s">
        <v>132</v>
      </c>
      <c r="BX81" s="2" t="s">
        <v>132</v>
      </c>
      <c r="BY81" s="2" t="s">
        <v>132</v>
      </c>
      <c r="BZ81" s="2" t="s">
        <v>132</v>
      </c>
      <c r="CA81" s="4"/>
      <c r="CB81" s="8"/>
      <c r="CC81" s="4"/>
      <c r="CD81" s="8"/>
      <c r="CE81" s="7"/>
      <c r="CF81" s="7"/>
      <c r="CG81" s="2" t="s">
        <v>132</v>
      </c>
      <c r="CH81" s="2" t="s">
        <v>132</v>
      </c>
      <c r="CI81" s="2" t="s">
        <v>132</v>
      </c>
      <c r="CJ81" s="2" t="s">
        <v>132</v>
      </c>
      <c r="CK81" s="2" t="s">
        <v>132</v>
      </c>
      <c r="CL81" s="2" t="s">
        <v>132</v>
      </c>
      <c r="CM81" s="4"/>
      <c r="CN81" s="8"/>
      <c r="CO81" s="4"/>
      <c r="CP81" s="8"/>
      <c r="CQ81" s="7"/>
      <c r="CR81" s="7"/>
      <c r="CS81" s="2" t="s">
        <v>132</v>
      </c>
      <c r="CT81" s="2" t="s">
        <v>132</v>
      </c>
      <c r="CU81" s="2" t="s">
        <v>132</v>
      </c>
      <c r="CV81" s="2" t="s">
        <v>132</v>
      </c>
      <c r="CW81" s="2" t="s">
        <v>132</v>
      </c>
      <c r="CX81" s="2" t="s">
        <v>132</v>
      </c>
      <c r="CY81" s="4"/>
      <c r="CZ81" s="8"/>
      <c r="DA81" s="4"/>
      <c r="DB81" s="8"/>
      <c r="DC81" s="7"/>
      <c r="DD81" s="7"/>
      <c r="DE81" s="2" t="s">
        <v>132</v>
      </c>
      <c r="DF81" s="2" t="s">
        <v>132</v>
      </c>
      <c r="DG81" s="2" t="s">
        <v>132</v>
      </c>
      <c r="DH81" s="2" t="s">
        <v>132</v>
      </c>
      <c r="DI81" s="2" t="s">
        <v>132</v>
      </c>
      <c r="DJ81" s="2" t="s">
        <v>132</v>
      </c>
      <c r="DK81" s="4"/>
      <c r="DL81" s="8"/>
      <c r="DM81" s="4"/>
      <c r="DN81" s="8"/>
      <c r="DO81" s="7"/>
      <c r="DP81" s="7"/>
      <c r="DQ81" s="2" t="s">
        <v>132</v>
      </c>
      <c r="DR81" s="2" t="s">
        <v>132</v>
      </c>
      <c r="DS81" s="2" t="s">
        <v>132</v>
      </c>
      <c r="DT81" s="2" t="s">
        <v>132</v>
      </c>
      <c r="DU81" s="2" t="s">
        <v>132</v>
      </c>
      <c r="DV81" s="2" t="s">
        <v>132</v>
      </c>
      <c r="DW81" s="4"/>
      <c r="DX81" s="8"/>
      <c r="DY81" s="4"/>
      <c r="DZ81" s="8"/>
      <c r="EA81" s="7"/>
      <c r="EB81" s="7"/>
      <c r="EC81" s="2" t="s">
        <v>132</v>
      </c>
      <c r="ED81" s="2" t="s">
        <v>132</v>
      </c>
      <c r="EE81" s="2" t="s">
        <v>132</v>
      </c>
      <c r="EF81" s="2" t="s">
        <v>132</v>
      </c>
      <c r="EG81" s="2" t="s">
        <v>132</v>
      </c>
      <c r="EH81" s="2" t="s">
        <v>132</v>
      </c>
      <c r="EI81" s="4"/>
      <c r="EJ81" s="8"/>
      <c r="EK81" s="4"/>
      <c r="EL81" s="8"/>
      <c r="EM81" s="7"/>
      <c r="EN81" s="7"/>
      <c r="EO81" s="2" t="s">
        <v>132</v>
      </c>
      <c r="EP81" s="2" t="s">
        <v>132</v>
      </c>
      <c r="EQ81" s="2" t="s">
        <v>132</v>
      </c>
      <c r="ER81" s="2" t="s">
        <v>132</v>
      </c>
      <c r="ES81" s="2" t="s">
        <v>132</v>
      </c>
      <c r="ET81" s="2" t="s">
        <v>132</v>
      </c>
      <c r="EU81" s="4"/>
      <c r="EV81" s="8"/>
      <c r="EW81" s="4"/>
      <c r="EX81" s="8"/>
      <c r="EY81" s="7"/>
      <c r="EZ81" s="7"/>
      <c r="FA81" s="2" t="s">
        <v>132</v>
      </c>
      <c r="FB81" s="2" t="s">
        <v>132</v>
      </c>
      <c r="FC81" s="2" t="s">
        <v>132</v>
      </c>
      <c r="FD81" s="2" t="s">
        <v>132</v>
      </c>
      <c r="FE81" s="2" t="s">
        <v>132</v>
      </c>
      <c r="FF81" s="2" t="s">
        <v>132</v>
      </c>
      <c r="FG81" s="4"/>
      <c r="FH81" s="8"/>
      <c r="FI81" s="4"/>
      <c r="FJ81" s="8"/>
      <c r="FK81" s="7"/>
      <c r="FL81" s="7"/>
      <c r="FM81" s="2" t="s">
        <v>132</v>
      </c>
      <c r="FN81" s="2" t="s">
        <v>132</v>
      </c>
      <c r="FO81" s="2" t="s">
        <v>132</v>
      </c>
      <c r="FP81" s="2" t="s">
        <v>132</v>
      </c>
      <c r="FQ81" s="2" t="s">
        <v>132</v>
      </c>
      <c r="FR81" s="2" t="s">
        <v>132</v>
      </c>
      <c r="FS81" s="4"/>
      <c r="FT81" s="8"/>
      <c r="FU81" s="4"/>
      <c r="FV81" s="8"/>
      <c r="FW81" s="7"/>
      <c r="FX81" s="7"/>
      <c r="FY81" s="2" t="s">
        <v>132</v>
      </c>
      <c r="FZ81" s="2" t="s">
        <v>132</v>
      </c>
      <c r="GA81" s="2" t="s">
        <v>132</v>
      </c>
      <c r="GB81" s="2" t="s">
        <v>132</v>
      </c>
      <c r="GC81" s="2" t="s">
        <v>132</v>
      </c>
      <c r="GD81" s="2" t="s">
        <v>132</v>
      </c>
      <c r="GE81" s="4"/>
      <c r="GF81" s="8"/>
      <c r="GG81" s="4"/>
      <c r="GH81" s="8"/>
      <c r="GI81" s="7"/>
      <c r="GJ81" s="7"/>
      <c r="GK81" s="2" t="s">
        <v>132</v>
      </c>
      <c r="GL81" s="2" t="s">
        <v>132</v>
      </c>
      <c r="GM81" s="2" t="s">
        <v>132</v>
      </c>
      <c r="GN81" s="2" t="s">
        <v>132</v>
      </c>
      <c r="GO81" s="2" t="s">
        <v>132</v>
      </c>
      <c r="GP81" s="2" t="s">
        <v>132</v>
      </c>
      <c r="GQ81" s="4"/>
      <c r="GR81" s="8"/>
      <c r="GS81" s="4"/>
      <c r="GT81" s="8"/>
      <c r="GU81" s="7"/>
      <c r="GV81" s="7"/>
      <c r="GW81" s="2" t="s">
        <v>132</v>
      </c>
      <c r="GX81" s="2" t="s">
        <v>132</v>
      </c>
      <c r="GY81" s="2" t="s">
        <v>132</v>
      </c>
      <c r="GZ81" s="2" t="s">
        <v>132</v>
      </c>
      <c r="HA81" s="2" t="s">
        <v>132</v>
      </c>
      <c r="HB81" s="2" t="s">
        <v>132</v>
      </c>
      <c r="HC81" s="4"/>
      <c r="HD81" s="8"/>
      <c r="HE81" s="4"/>
      <c r="HF81" s="8"/>
      <c r="HG81" s="7"/>
      <c r="HH81" s="7"/>
      <c r="HI81" s="2" t="s">
        <v>132</v>
      </c>
      <c r="HJ81" s="2" t="s">
        <v>132</v>
      </c>
      <c r="HK81" s="2" t="s">
        <v>132</v>
      </c>
      <c r="HL81" s="2" t="s">
        <v>132</v>
      </c>
      <c r="HM81" s="2" t="s">
        <v>132</v>
      </c>
      <c r="HN81" s="2" t="s">
        <v>132</v>
      </c>
      <c r="HO81" s="4"/>
      <c r="HP81" s="8"/>
      <c r="HQ81" s="4"/>
      <c r="HR81" s="8"/>
      <c r="HS81" s="7"/>
      <c r="HT81" s="7"/>
      <c r="HU81" s="2" t="s">
        <v>132</v>
      </c>
      <c r="HV81" s="2" t="s">
        <v>132</v>
      </c>
      <c r="HW81" s="2" t="s">
        <v>132</v>
      </c>
      <c r="HX81" s="2" t="s">
        <v>132</v>
      </c>
      <c r="HY81" s="2" t="s">
        <v>132</v>
      </c>
      <c r="HZ81" s="2" t="s">
        <v>132</v>
      </c>
      <c r="IA81" s="4"/>
      <c r="IB81" s="8"/>
      <c r="IC81" s="4"/>
      <c r="ID81" s="8"/>
      <c r="IE81" s="7"/>
      <c r="IF81" s="7"/>
      <c r="IG81" s="2" t="s">
        <v>132</v>
      </c>
      <c r="IH81" s="2" t="s">
        <v>132</v>
      </c>
      <c r="II81" s="2" t="s">
        <v>132</v>
      </c>
      <c r="IJ81" s="2" t="s">
        <v>132</v>
      </c>
      <c r="IK81" s="2" t="s">
        <v>132</v>
      </c>
      <c r="IL81" s="2" t="s">
        <v>132</v>
      </c>
      <c r="IM81" s="4"/>
      <c r="IN81" s="8"/>
      <c r="IO81" s="4"/>
      <c r="IP81" s="8"/>
      <c r="IQ81" s="7"/>
      <c r="IR81" s="7"/>
      <c r="IS81" s="2" t="s">
        <v>132</v>
      </c>
      <c r="IT81" s="2" t="s">
        <v>132</v>
      </c>
      <c r="IU81" s="2" t="s">
        <v>132</v>
      </c>
      <c r="IV81" s="2" t="s">
        <v>132</v>
      </c>
      <c r="IW81" s="2" t="s">
        <v>132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132</v>
      </c>
      <c r="KD81" s="2" t="s">
        <v>132</v>
      </c>
      <c r="KE81" s="2" t="s">
        <v>132</v>
      </c>
      <c r="KF81" s="2" t="s">
        <v>132</v>
      </c>
      <c r="KG81" s="2" t="s">
        <v>132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132</v>
      </c>
      <c r="RN81" s="2" t="s">
        <v>132</v>
      </c>
      <c r="RO81" s="2" t="s">
        <v>132</v>
      </c>
      <c r="RP81" s="2" t="s">
        <v>132</v>
      </c>
      <c r="RQ81" s="2" t="s">
        <v>132</v>
      </c>
      <c r="RR81" s="2" t="s">
        <v>132</v>
      </c>
    </row>
    <row r="82">
      <c r="A82" s="2" t="s">
        <v>1148</v>
      </c>
      <c r="B82" s="2" t="s">
        <v>121</v>
      </c>
      <c r="C82" s="2" t="s">
        <v>894</v>
      </c>
      <c r="D82" s="2" t="s">
        <v>508</v>
      </c>
      <c r="E82" s="2" t="s">
        <v>1144</v>
      </c>
      <c r="F82" s="2" t="s">
        <v>1145</v>
      </c>
      <c r="G82" s="2" t="s">
        <v>132</v>
      </c>
      <c r="H82" s="2" t="s">
        <v>132</v>
      </c>
      <c r="I82" s="2" t="s">
        <v>132</v>
      </c>
      <c r="J82" s="2" t="s">
        <v>1149</v>
      </c>
      <c r="K82" s="2" t="s">
        <v>1150</v>
      </c>
      <c r="L82" s="3">
        <v>32.11</v>
      </c>
      <c r="M82" s="3"/>
      <c r="N82" s="3"/>
      <c r="O82" s="2" t="s">
        <v>1147</v>
      </c>
      <c r="P82" s="2" t="s">
        <v>132</v>
      </c>
      <c r="Q82" s="2" t="s">
        <v>132</v>
      </c>
      <c r="R82" s="2" t="s">
        <v>31</v>
      </c>
      <c r="S82" s="2" t="s">
        <v>132</v>
      </c>
      <c r="T82" s="2" t="s">
        <v>132</v>
      </c>
      <c r="U82" s="2" t="s">
        <v>132</v>
      </c>
      <c r="V82" s="2" t="s">
        <v>132</v>
      </c>
      <c r="W82" s="2" t="s">
        <v>132</v>
      </c>
      <c r="X82" s="2" t="s">
        <v>132</v>
      </c>
      <c r="Y82" s="2" t="s">
        <v>132</v>
      </c>
      <c r="Z82" s="4"/>
      <c r="AA82" s="4">
        <f>=ROUNDDOWN({0},0)</f>
      </c>
      <c r="AB82" s="5"/>
      <c r="AC82" s="2" t="s">
        <v>132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/>
      <c r="BJ82" s="4"/>
      <c r="BK82" s="8"/>
      <c r="BL82" s="2" t="s">
        <v>132</v>
      </c>
      <c r="BM82" s="7"/>
      <c r="BN82" s="7"/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/>
      <c r="CN82" s="8"/>
      <c r="CO82" s="4"/>
      <c r="CP82" s="8"/>
      <c r="CQ82" s="7"/>
      <c r="CR82" s="7"/>
      <c r="CS82" s="2" t="s">
        <v>132</v>
      </c>
      <c r="CT82" s="2" t="s">
        <v>132</v>
      </c>
      <c r="CU82" s="2" t="s">
        <v>132</v>
      </c>
      <c r="CV82" s="2" t="s">
        <v>132</v>
      </c>
      <c r="CW82" s="2" t="s">
        <v>132</v>
      </c>
      <c r="CX82" s="2" t="s">
        <v>132</v>
      </c>
      <c r="CY82" s="4"/>
      <c r="CZ82" s="8"/>
      <c r="DA82" s="4"/>
      <c r="DB82" s="8"/>
      <c r="DC82" s="7"/>
      <c r="DD82" s="7"/>
      <c r="DE82" s="2" t="s">
        <v>132</v>
      </c>
      <c r="DF82" s="2" t="s">
        <v>132</v>
      </c>
      <c r="DG82" s="2" t="s">
        <v>132</v>
      </c>
      <c r="DH82" s="2" t="s">
        <v>132</v>
      </c>
      <c r="DI82" s="2" t="s">
        <v>132</v>
      </c>
      <c r="DJ82" s="2" t="s">
        <v>132</v>
      </c>
      <c r="DK82" s="4"/>
      <c r="DL82" s="8"/>
      <c r="DM82" s="4"/>
      <c r="DN82" s="8"/>
      <c r="DO82" s="7"/>
      <c r="DP82" s="7"/>
      <c r="DQ82" s="2" t="s">
        <v>132</v>
      </c>
      <c r="DR82" s="2" t="s">
        <v>132</v>
      </c>
      <c r="DS82" s="2" t="s">
        <v>132</v>
      </c>
      <c r="DT82" s="2" t="s">
        <v>132</v>
      </c>
      <c r="DU82" s="2" t="s">
        <v>132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132</v>
      </c>
      <c r="FB82" s="2" t="s">
        <v>132</v>
      </c>
      <c r="FC82" s="2" t="s">
        <v>132</v>
      </c>
      <c r="FD82" s="2" t="s">
        <v>132</v>
      </c>
      <c r="FE82" s="2" t="s">
        <v>132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132</v>
      </c>
      <c r="GL82" s="2" t="s">
        <v>132</v>
      </c>
      <c r="GM82" s="2" t="s">
        <v>132</v>
      </c>
      <c r="GN82" s="2" t="s">
        <v>132</v>
      </c>
      <c r="GO82" s="2" t="s">
        <v>132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1151</v>
      </c>
      <c r="B83" s="2" t="s">
        <v>121</v>
      </c>
      <c r="C83" s="2" t="s">
        <v>894</v>
      </c>
      <c r="D83" s="2" t="s">
        <v>312</v>
      </c>
      <c r="E83" s="2" t="s">
        <v>313</v>
      </c>
      <c r="F83" s="2" t="s">
        <v>1152</v>
      </c>
      <c r="G83" s="2" t="s">
        <v>1152</v>
      </c>
      <c r="H83" s="2" t="s">
        <v>1152</v>
      </c>
      <c r="I83" s="2" t="s">
        <v>1153</v>
      </c>
      <c r="J83" s="2" t="s">
        <v>291</v>
      </c>
      <c r="K83" s="2" t="s">
        <v>457</v>
      </c>
      <c r="L83" s="3">
        <v>267.67</v>
      </c>
      <c r="M83" s="3">
        <v>281.05</v>
      </c>
      <c r="N83" s="3">
        <v>609.99</v>
      </c>
      <c r="O83" s="2" t="s">
        <v>129</v>
      </c>
      <c r="P83" s="2" t="s">
        <v>206</v>
      </c>
      <c r="Q83" s="2" t="s">
        <v>131</v>
      </c>
      <c r="R83" s="2" t="s">
        <v>132</v>
      </c>
      <c r="S83" s="2" t="s">
        <v>1154</v>
      </c>
      <c r="T83" s="2" t="s">
        <v>132</v>
      </c>
      <c r="U83" s="2" t="s">
        <v>132</v>
      </c>
      <c r="V83" s="2" t="s">
        <v>899</v>
      </c>
      <c r="W83" s="2" t="s">
        <v>470</v>
      </c>
      <c r="X83" s="2" t="s">
        <v>132</v>
      </c>
      <c r="Y83" s="2" t="s">
        <v>1155</v>
      </c>
      <c r="Z83" s="4">
        <v>114</v>
      </c>
      <c r="AA83" s="4">
        <f>=ROUNDDOWN(47.5,0)</f>
      </c>
      <c r="AB83" s="5">
        <v>2.4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14</v>
      </c>
      <c r="AQ83" s="8">
        <v>3999.8</v>
      </c>
      <c r="AR83" s="4"/>
      <c r="AS83" s="8"/>
      <c r="AT83" s="7"/>
      <c r="AU83" s="7"/>
      <c r="AV83" s="4">
        <v>14</v>
      </c>
      <c r="AW83" s="8">
        <v>3999.8</v>
      </c>
      <c r="AX83" s="4"/>
      <c r="AY83" s="8"/>
      <c r="AZ83" s="7"/>
      <c r="BA83" s="7"/>
      <c r="BB83" s="7">
        <v>1</v>
      </c>
      <c r="BC83" s="4">
        <v>40</v>
      </c>
      <c r="BD83" s="8">
        <v>9484.56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0.4217</v>
      </c>
      <c r="BJ83" s="4">
        <v>14</v>
      </c>
      <c r="BK83" s="8">
        <v>3999.8</v>
      </c>
      <c r="BL83" s="2" t="s">
        <v>1156</v>
      </c>
      <c r="BM83" s="7">
        <v>1</v>
      </c>
      <c r="BN83" s="7">
        <v>1</v>
      </c>
      <c r="BO83" s="4">
        <v>2</v>
      </c>
      <c r="BP83" s="8">
        <v>461.62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948</v>
      </c>
      <c r="BX83" s="2" t="s">
        <v>1157</v>
      </c>
      <c r="BY83" s="2" t="s">
        <v>143</v>
      </c>
      <c r="BZ83" s="2" t="s">
        <v>132</v>
      </c>
      <c r="CA83" s="4"/>
      <c r="CB83" s="8"/>
      <c r="CC83" s="4"/>
      <c r="CD83" s="8"/>
      <c r="CE83" s="7"/>
      <c r="CF83" s="7"/>
      <c r="CG83" s="2" t="s">
        <v>1158</v>
      </c>
      <c r="CH83" s="2" t="s">
        <v>181</v>
      </c>
      <c r="CI83" s="2" t="s">
        <v>132</v>
      </c>
      <c r="CJ83" s="2" t="s">
        <v>1159</v>
      </c>
      <c r="CK83" s="2" t="s">
        <v>1160</v>
      </c>
      <c r="CL83" s="2" t="s">
        <v>132</v>
      </c>
      <c r="CM83" s="4">
        <v>1</v>
      </c>
      <c r="CN83" s="8">
        <v>274.95</v>
      </c>
      <c r="CO83" s="4"/>
      <c r="CP83" s="8"/>
      <c r="CQ83" s="7"/>
      <c r="CR83" s="7"/>
      <c r="CS83" s="2" t="s">
        <v>140</v>
      </c>
      <c r="CT83" s="2" t="s">
        <v>129</v>
      </c>
      <c r="CU83" s="2" t="s">
        <v>615</v>
      </c>
      <c r="CV83" s="2" t="s">
        <v>1161</v>
      </c>
      <c r="CW83" s="2" t="s">
        <v>143</v>
      </c>
      <c r="CX83" s="2" t="s">
        <v>132</v>
      </c>
      <c r="CY83" s="4">
        <v>6</v>
      </c>
      <c r="CZ83" s="8">
        <v>1868.04</v>
      </c>
      <c r="DA83" s="4"/>
      <c r="DB83" s="8"/>
      <c r="DC83" s="7"/>
      <c r="DD83" s="7"/>
      <c r="DE83" s="2" t="s">
        <v>140</v>
      </c>
      <c r="DF83" s="2" t="s">
        <v>129</v>
      </c>
      <c r="DG83" s="2" t="s">
        <v>615</v>
      </c>
      <c r="DH83" s="2" t="s">
        <v>1162</v>
      </c>
      <c r="DI83" s="2" t="s">
        <v>143</v>
      </c>
      <c r="DJ83" s="2" t="s">
        <v>132</v>
      </c>
      <c r="DK83" s="4"/>
      <c r="DL83" s="8"/>
      <c r="DM83" s="4"/>
      <c r="DN83" s="8"/>
      <c r="DO83" s="7"/>
      <c r="DP83" s="7"/>
      <c r="DQ83" s="2" t="s">
        <v>140</v>
      </c>
      <c r="DR83" s="2" t="s">
        <v>129</v>
      </c>
      <c r="DS83" s="2" t="s">
        <v>173</v>
      </c>
      <c r="DT83" s="2" t="s">
        <v>1163</v>
      </c>
      <c r="DU83" s="2" t="s">
        <v>143</v>
      </c>
      <c r="DV83" s="2" t="s">
        <v>132</v>
      </c>
      <c r="DW83" s="4">
        <v>1</v>
      </c>
      <c r="DX83" s="8">
        <v>229.39</v>
      </c>
      <c r="DY83" s="4"/>
      <c r="DZ83" s="8"/>
      <c r="EA83" s="7"/>
      <c r="EB83" s="7"/>
      <c r="EC83" s="2" t="s">
        <v>140</v>
      </c>
      <c r="ED83" s="2" t="s">
        <v>129</v>
      </c>
      <c r="EE83" s="2" t="s">
        <v>523</v>
      </c>
      <c r="EF83" s="2" t="s">
        <v>1103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181</v>
      </c>
      <c r="EQ83" s="2" t="s">
        <v>1164</v>
      </c>
      <c r="ER83" s="2" t="s">
        <v>1165</v>
      </c>
      <c r="ES83" s="2" t="s">
        <v>143</v>
      </c>
      <c r="ET83" s="2" t="s">
        <v>132</v>
      </c>
      <c r="EU83" s="4">
        <v>1</v>
      </c>
      <c r="EV83" s="8">
        <v>296.95</v>
      </c>
      <c r="EW83" s="4"/>
      <c r="EX83" s="8"/>
      <c r="EY83" s="7"/>
      <c r="EZ83" s="7"/>
      <c r="FA83" s="2" t="s">
        <v>140</v>
      </c>
      <c r="FB83" s="2" t="s">
        <v>129</v>
      </c>
      <c r="FC83" s="2" t="s">
        <v>179</v>
      </c>
      <c r="FD83" s="2" t="s">
        <v>1166</v>
      </c>
      <c r="FE83" s="2" t="s">
        <v>143</v>
      </c>
      <c r="FF83" s="2" t="s">
        <v>132</v>
      </c>
      <c r="FG83" s="4"/>
      <c r="FH83" s="8"/>
      <c r="FI83" s="4"/>
      <c r="FJ83" s="8"/>
      <c r="FK83" s="7"/>
      <c r="FL83" s="7"/>
      <c r="FM83" s="2" t="s">
        <v>140</v>
      </c>
      <c r="FN83" s="2" t="s">
        <v>181</v>
      </c>
      <c r="FO83" s="2" t="s">
        <v>1167</v>
      </c>
      <c r="FP83" s="2" t="s">
        <v>1168</v>
      </c>
      <c r="FQ83" s="2" t="s">
        <v>143</v>
      </c>
      <c r="FR83" s="2" t="s">
        <v>132</v>
      </c>
      <c r="FS83" s="4">
        <v>1</v>
      </c>
      <c r="FT83" s="8">
        <v>296.95</v>
      </c>
      <c r="FU83" s="4"/>
      <c r="FV83" s="8"/>
      <c r="FW83" s="7"/>
      <c r="FX83" s="7"/>
      <c r="FY83" s="2" t="s">
        <v>140</v>
      </c>
      <c r="FZ83" s="2" t="s">
        <v>129</v>
      </c>
      <c r="GA83" s="2" t="s">
        <v>1169</v>
      </c>
      <c r="GB83" s="2" t="s">
        <v>1170</v>
      </c>
      <c r="GC83" s="2" t="s">
        <v>143</v>
      </c>
      <c r="GD83" s="2" t="s">
        <v>132</v>
      </c>
      <c r="GE83" s="4">
        <v>1</v>
      </c>
      <c r="GF83" s="8">
        <v>274.95</v>
      </c>
      <c r="GG83" s="4"/>
      <c r="GH83" s="8"/>
      <c r="GI83" s="7"/>
      <c r="GJ83" s="7"/>
      <c r="GK83" s="2" t="s">
        <v>140</v>
      </c>
      <c r="GL83" s="2" t="s">
        <v>129</v>
      </c>
      <c r="GM83" s="2" t="s">
        <v>226</v>
      </c>
      <c r="GN83" s="2" t="s">
        <v>819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140</v>
      </c>
      <c r="GX83" s="2" t="s">
        <v>129</v>
      </c>
      <c r="GY83" s="2" t="s">
        <v>188</v>
      </c>
      <c r="GZ83" s="2" t="s">
        <v>1171</v>
      </c>
      <c r="HA83" s="2" t="s">
        <v>143</v>
      </c>
      <c r="HB83" s="2" t="s">
        <v>132</v>
      </c>
      <c r="HC83" s="4">
        <v>1</v>
      </c>
      <c r="HD83" s="8">
        <v>296.95</v>
      </c>
      <c r="HE83" s="4"/>
      <c r="HF83" s="8"/>
      <c r="HG83" s="7"/>
      <c r="HH83" s="7"/>
      <c r="HI83" s="2" t="s">
        <v>140</v>
      </c>
      <c r="HJ83" s="2" t="s">
        <v>129</v>
      </c>
      <c r="HK83" s="2" t="s">
        <v>911</v>
      </c>
      <c r="HL83" s="2" t="s">
        <v>651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140</v>
      </c>
      <c r="HV83" s="2" t="s">
        <v>129</v>
      </c>
      <c r="HW83" s="2" t="s">
        <v>913</v>
      </c>
      <c r="HX83" s="2" t="s">
        <v>948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140</v>
      </c>
      <c r="IH83" s="2" t="s">
        <v>129</v>
      </c>
      <c r="II83" s="2" t="s">
        <v>194</v>
      </c>
      <c r="IJ83" s="2" t="s">
        <v>132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140</v>
      </c>
      <c r="IT83" s="2" t="s">
        <v>129</v>
      </c>
      <c r="IU83" s="2" t="s">
        <v>615</v>
      </c>
      <c r="IV83" s="2" t="s">
        <v>952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150</v>
      </c>
      <c r="JF83" s="2" t="s">
        <v>129</v>
      </c>
      <c r="JG83" s="2" t="s">
        <v>132</v>
      </c>
      <c r="JH83" s="2" t="s">
        <v>132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140</v>
      </c>
      <c r="KD83" s="2" t="s">
        <v>195</v>
      </c>
      <c r="KE83" s="2" t="s">
        <v>917</v>
      </c>
      <c r="KF83" s="2" t="s">
        <v>948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151</v>
      </c>
      <c r="KP83" s="2" t="s">
        <v>129</v>
      </c>
      <c r="KQ83" s="2" t="s">
        <v>132</v>
      </c>
      <c r="KR83" s="2" t="s">
        <v>132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157</v>
      </c>
      <c r="LN83" s="2" t="s">
        <v>129</v>
      </c>
      <c r="LO83" s="2" t="s">
        <v>132</v>
      </c>
      <c r="LP83" s="2" t="s">
        <v>132</v>
      </c>
      <c r="LQ83" s="2" t="s">
        <v>143</v>
      </c>
      <c r="LR83" s="2" t="s">
        <v>132</v>
      </c>
      <c r="LS83" s="4"/>
      <c r="LT83" s="8"/>
      <c r="LU83" s="4"/>
      <c r="LV83" s="8"/>
      <c r="LW83" s="7"/>
      <c r="LX83" s="7"/>
      <c r="LY83" s="2" t="s">
        <v>151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2" t="s">
        <v>132</v>
      </c>
      <c r="ME83" s="4"/>
      <c r="MF83" s="8"/>
      <c r="MG83" s="4"/>
      <c r="MH83" s="8"/>
      <c r="MI83" s="7"/>
      <c r="MJ83" s="7"/>
      <c r="MK83" s="2" t="s">
        <v>151</v>
      </c>
      <c r="ML83" s="2" t="s">
        <v>129</v>
      </c>
      <c r="MM83" s="2" t="s">
        <v>132</v>
      </c>
      <c r="MN83" s="2" t="s">
        <v>132</v>
      </c>
      <c r="MO83" s="2" t="s">
        <v>143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151</v>
      </c>
      <c r="NJ83" s="2" t="s">
        <v>129</v>
      </c>
      <c r="NK83" s="2" t="s">
        <v>132</v>
      </c>
      <c r="NL83" s="2" t="s">
        <v>132</v>
      </c>
      <c r="NM83" s="2" t="s">
        <v>143</v>
      </c>
      <c r="NN83" s="2" t="s">
        <v>132</v>
      </c>
      <c r="NO83" s="4"/>
      <c r="NP83" s="8"/>
      <c r="NQ83" s="4"/>
      <c r="NR83" s="8"/>
      <c r="NS83" s="7"/>
      <c r="NT83" s="7"/>
      <c r="NU83" s="2" t="s">
        <v>151</v>
      </c>
      <c r="NV83" s="2" t="s">
        <v>181</v>
      </c>
      <c r="NW83" s="2" t="s">
        <v>132</v>
      </c>
      <c r="NX83" s="2" t="s">
        <v>132</v>
      </c>
      <c r="NY83" s="2" t="s">
        <v>143</v>
      </c>
      <c r="NZ83" s="2" t="s">
        <v>132</v>
      </c>
      <c r="OA83" s="4"/>
      <c r="OB83" s="8"/>
      <c r="OC83" s="4"/>
      <c r="OD83" s="8"/>
      <c r="OE83" s="7"/>
      <c r="OF83" s="7"/>
      <c r="OG83" s="2" t="s">
        <v>157</v>
      </c>
      <c r="OH83" s="2" t="s">
        <v>129</v>
      </c>
      <c r="OI83" s="2" t="s">
        <v>132</v>
      </c>
      <c r="OJ83" s="2" t="s">
        <v>132</v>
      </c>
      <c r="OK83" s="2" t="s">
        <v>143</v>
      </c>
      <c r="OL83" s="2" t="s">
        <v>132</v>
      </c>
      <c r="OM83" s="4"/>
      <c r="ON83" s="8"/>
      <c r="OO83" s="4"/>
      <c r="OP83" s="8"/>
      <c r="OQ83" s="7"/>
      <c r="OR83" s="7"/>
      <c r="OS83" s="2" t="s">
        <v>151</v>
      </c>
      <c r="OT83" s="2" t="s">
        <v>129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140</v>
      </c>
      <c r="PR83" s="2" t="s">
        <v>181</v>
      </c>
      <c r="PS83" s="2" t="s">
        <v>1172</v>
      </c>
      <c r="PT83" s="2" t="s">
        <v>1173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140</v>
      </c>
      <c r="QP83" s="2" t="s">
        <v>181</v>
      </c>
      <c r="QQ83" s="2" t="s">
        <v>535</v>
      </c>
      <c r="QR83" s="2" t="s">
        <v>132</v>
      </c>
      <c r="QS83" s="2" t="s">
        <v>143</v>
      </c>
      <c r="QT83" s="2" t="s">
        <v>132</v>
      </c>
      <c r="QU83" s="4"/>
      <c r="QV83" s="8"/>
      <c r="QW83" s="4"/>
      <c r="QX83" s="8"/>
      <c r="QY83" s="7"/>
      <c r="QZ83" s="7"/>
      <c r="RA83" s="2" t="s">
        <v>157</v>
      </c>
      <c r="RB83" s="2" t="s">
        <v>129</v>
      </c>
      <c r="RC83" s="2" t="s">
        <v>132</v>
      </c>
      <c r="RD83" s="2" t="s">
        <v>132</v>
      </c>
      <c r="RE83" s="2" t="s">
        <v>143</v>
      </c>
      <c r="RF83" s="2" t="s">
        <v>132</v>
      </c>
      <c r="RG83" s="4"/>
      <c r="RH83" s="8"/>
      <c r="RI83" s="4"/>
      <c r="RJ83" s="8"/>
      <c r="RK83" s="7"/>
      <c r="RL83" s="7"/>
      <c r="RM83" s="2" t="s">
        <v>140</v>
      </c>
      <c r="RN83" s="2" t="s">
        <v>181</v>
      </c>
      <c r="RO83" s="2" t="s">
        <v>1104</v>
      </c>
      <c r="RP83" s="2" t="s">
        <v>1174</v>
      </c>
      <c r="RQ83" s="2" t="s">
        <v>143</v>
      </c>
      <c r="RR83" s="2" t="s">
        <v>132</v>
      </c>
    </row>
    <row r="84">
      <c r="A84" s="2" t="s">
        <v>1175</v>
      </c>
      <c r="B84" s="2" t="s">
        <v>121</v>
      </c>
      <c r="C84" s="2" t="s">
        <v>894</v>
      </c>
      <c r="D84" s="2" t="s">
        <v>312</v>
      </c>
      <c r="E84" s="2" t="s">
        <v>313</v>
      </c>
      <c r="F84" s="2" t="s">
        <v>1152</v>
      </c>
      <c r="G84" s="2" t="s">
        <v>1152</v>
      </c>
      <c r="H84" s="2" t="s">
        <v>1152</v>
      </c>
      <c r="I84" s="2" t="s">
        <v>1153</v>
      </c>
      <c r="J84" s="2" t="s">
        <v>291</v>
      </c>
      <c r="K84" s="2" t="s">
        <v>793</v>
      </c>
      <c r="L84" s="3">
        <v>267.67</v>
      </c>
      <c r="M84" s="3">
        <v>281.05</v>
      </c>
      <c r="N84" s="3">
        <v>609.99</v>
      </c>
      <c r="O84" s="2" t="s">
        <v>129</v>
      </c>
      <c r="P84" s="2" t="s">
        <v>258</v>
      </c>
      <c r="Q84" s="2" t="s">
        <v>131</v>
      </c>
      <c r="R84" s="2" t="s">
        <v>132</v>
      </c>
      <c r="S84" s="2" t="s">
        <v>1176</v>
      </c>
      <c r="T84" s="2" t="s">
        <v>132</v>
      </c>
      <c r="U84" s="2" t="s">
        <v>132</v>
      </c>
      <c r="V84" s="2" t="s">
        <v>899</v>
      </c>
      <c r="W84" s="2" t="s">
        <v>1053</v>
      </c>
      <c r="X84" s="2" t="s">
        <v>132</v>
      </c>
      <c r="Y84" s="2" t="s">
        <v>1177</v>
      </c>
      <c r="Z84" s="4">
        <v>54</v>
      </c>
      <c r="AA84" s="4">
        <f>=ROUNDDOWN(36,0)</f>
      </c>
      <c r="AB84" s="5">
        <v>1.5</v>
      </c>
      <c r="AC84" s="2" t="s">
        <v>591</v>
      </c>
      <c r="AD84" s="4">
        <v>50</v>
      </c>
      <c r="AE84" s="4">
        <v>50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16</v>
      </c>
      <c r="AQ84" s="8">
        <v>3573.24</v>
      </c>
      <c r="AR84" s="4"/>
      <c r="AS84" s="8"/>
      <c r="AT84" s="7"/>
      <c r="AU84" s="7"/>
      <c r="AV84" s="4">
        <v>16</v>
      </c>
      <c r="AW84" s="8">
        <v>3573.24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0.3767</v>
      </c>
      <c r="BJ84" s="4">
        <v>16</v>
      </c>
      <c r="BK84" s="8">
        <v>3573.24</v>
      </c>
      <c r="BL84" s="2" t="s">
        <v>1178</v>
      </c>
      <c r="BM84" s="7">
        <v>1</v>
      </c>
      <c r="BN84" s="7">
        <v>1</v>
      </c>
      <c r="BO84" s="4">
        <v>13</v>
      </c>
      <c r="BP84" s="8">
        <v>2721.13</v>
      </c>
      <c r="BQ84" s="4"/>
      <c r="BR84" s="8"/>
      <c r="BS84" s="7"/>
      <c r="BT84" s="7"/>
      <c r="BU84" s="2" t="s">
        <v>140</v>
      </c>
      <c r="BV84" s="2" t="s">
        <v>129</v>
      </c>
      <c r="BW84" s="2" t="s">
        <v>1179</v>
      </c>
      <c r="BX84" s="2" t="s">
        <v>1180</v>
      </c>
      <c r="BY84" s="2" t="s">
        <v>143</v>
      </c>
      <c r="BZ84" s="2" t="s">
        <v>132</v>
      </c>
      <c r="CA84" s="4"/>
      <c r="CB84" s="8"/>
      <c r="CC84" s="4"/>
      <c r="CD84" s="8"/>
      <c r="CE84" s="7"/>
      <c r="CF84" s="7"/>
      <c r="CG84" s="2" t="s">
        <v>1158</v>
      </c>
      <c r="CH84" s="2" t="s">
        <v>181</v>
      </c>
      <c r="CI84" s="2" t="s">
        <v>132</v>
      </c>
      <c r="CJ84" s="2" t="s">
        <v>1181</v>
      </c>
      <c r="CK84" s="2" t="s">
        <v>1160</v>
      </c>
      <c r="CL84" s="2" t="s">
        <v>132</v>
      </c>
      <c r="CM84" s="4">
        <v>1</v>
      </c>
      <c r="CN84" s="8">
        <v>274.95</v>
      </c>
      <c r="CO84" s="4"/>
      <c r="CP84" s="8"/>
      <c r="CQ84" s="7"/>
      <c r="CR84" s="7"/>
      <c r="CS84" s="2" t="s">
        <v>140</v>
      </c>
      <c r="CT84" s="2" t="s">
        <v>129</v>
      </c>
      <c r="CU84" s="2" t="s">
        <v>1182</v>
      </c>
      <c r="CV84" s="2" t="s">
        <v>1183</v>
      </c>
      <c r="CW84" s="2" t="s">
        <v>143</v>
      </c>
      <c r="CX84" s="2" t="s">
        <v>132</v>
      </c>
      <c r="CY84" s="4">
        <v>1</v>
      </c>
      <c r="CZ84" s="8">
        <v>280.21</v>
      </c>
      <c r="DA84" s="4"/>
      <c r="DB84" s="8"/>
      <c r="DC84" s="7"/>
      <c r="DD84" s="7"/>
      <c r="DE84" s="2" t="s">
        <v>140</v>
      </c>
      <c r="DF84" s="2" t="s">
        <v>129</v>
      </c>
      <c r="DG84" s="2" t="s">
        <v>1184</v>
      </c>
      <c r="DH84" s="2" t="s">
        <v>1185</v>
      </c>
      <c r="DI84" s="2" t="s">
        <v>143</v>
      </c>
      <c r="DJ84" s="2" t="s">
        <v>132</v>
      </c>
      <c r="DK84" s="4"/>
      <c r="DL84" s="8"/>
      <c r="DM84" s="4"/>
      <c r="DN84" s="8"/>
      <c r="DO84" s="7"/>
      <c r="DP84" s="7"/>
      <c r="DQ84" s="2" t="s">
        <v>140</v>
      </c>
      <c r="DR84" s="2" t="s">
        <v>129</v>
      </c>
      <c r="DS84" s="2" t="s">
        <v>400</v>
      </c>
      <c r="DT84" s="2" t="s">
        <v>1186</v>
      </c>
      <c r="DU84" s="2" t="s">
        <v>143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1187</v>
      </c>
      <c r="EF84" s="2" t="s">
        <v>1188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150</v>
      </c>
      <c r="EP84" s="2" t="s">
        <v>129</v>
      </c>
      <c r="EQ84" s="2" t="s">
        <v>132</v>
      </c>
      <c r="ER84" s="2" t="s">
        <v>132</v>
      </c>
      <c r="ES84" s="2" t="s">
        <v>143</v>
      </c>
      <c r="ET84" s="2" t="s">
        <v>132</v>
      </c>
      <c r="EU84" s="4">
        <v>1</v>
      </c>
      <c r="EV84" s="8">
        <v>296.95</v>
      </c>
      <c r="EW84" s="4"/>
      <c r="EX84" s="8"/>
      <c r="EY84" s="7"/>
      <c r="EZ84" s="7"/>
      <c r="FA84" s="2" t="s">
        <v>140</v>
      </c>
      <c r="FB84" s="2" t="s">
        <v>129</v>
      </c>
      <c r="FC84" s="2" t="s">
        <v>179</v>
      </c>
      <c r="FD84" s="2" t="s">
        <v>855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140</v>
      </c>
      <c r="FN84" s="2" t="s">
        <v>181</v>
      </c>
      <c r="FO84" s="2" t="s">
        <v>536</v>
      </c>
      <c r="FP84" s="2" t="s">
        <v>1189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140</v>
      </c>
      <c r="FZ84" s="2" t="s">
        <v>129</v>
      </c>
      <c r="GA84" s="2" t="s">
        <v>184</v>
      </c>
      <c r="GB84" s="2" t="s">
        <v>1190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140</v>
      </c>
      <c r="GL84" s="2" t="s">
        <v>129</v>
      </c>
      <c r="GM84" s="2" t="s">
        <v>226</v>
      </c>
      <c r="GN84" s="2" t="s">
        <v>132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140</v>
      </c>
      <c r="GX84" s="2" t="s">
        <v>129</v>
      </c>
      <c r="GY84" s="2" t="s">
        <v>188</v>
      </c>
      <c r="GZ84" s="2" t="s">
        <v>1191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140</v>
      </c>
      <c r="HJ84" s="2" t="s">
        <v>129</v>
      </c>
      <c r="HK84" s="2" t="s">
        <v>960</v>
      </c>
      <c r="HL84" s="2" t="s">
        <v>1192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140</v>
      </c>
      <c r="HV84" s="2" t="s">
        <v>129</v>
      </c>
      <c r="HW84" s="2" t="s">
        <v>1193</v>
      </c>
      <c r="HX84" s="2" t="s">
        <v>1194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140</v>
      </c>
      <c r="IH84" s="2" t="s">
        <v>129</v>
      </c>
      <c r="II84" s="2" t="s">
        <v>194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140</v>
      </c>
      <c r="IT84" s="2" t="s">
        <v>129</v>
      </c>
      <c r="IU84" s="2" t="s">
        <v>1182</v>
      </c>
      <c r="IV84" s="2" t="s">
        <v>1195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150</v>
      </c>
      <c r="JF84" s="2" t="s">
        <v>129</v>
      </c>
      <c r="JG84" s="2" t="s">
        <v>132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140</v>
      </c>
      <c r="KD84" s="2" t="s">
        <v>195</v>
      </c>
      <c r="KE84" s="2" t="s">
        <v>641</v>
      </c>
      <c r="KF84" s="2" t="s">
        <v>1196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151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157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151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2" t="s">
        <v>132</v>
      </c>
      <c r="ME84" s="4"/>
      <c r="MF84" s="8"/>
      <c r="MG84" s="4"/>
      <c r="MH84" s="8"/>
      <c r="MI84" s="7"/>
      <c r="MJ84" s="7"/>
      <c r="MK84" s="2" t="s">
        <v>151</v>
      </c>
      <c r="ML84" s="2" t="s">
        <v>129</v>
      </c>
      <c r="MM84" s="2" t="s">
        <v>132</v>
      </c>
      <c r="MN84" s="2" t="s">
        <v>132</v>
      </c>
      <c r="MO84" s="2" t="s">
        <v>143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151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151</v>
      </c>
      <c r="NV84" s="2" t="s">
        <v>181</v>
      </c>
      <c r="NW84" s="2" t="s">
        <v>132</v>
      </c>
      <c r="NX84" s="2" t="s">
        <v>132</v>
      </c>
      <c r="NY84" s="2" t="s">
        <v>143</v>
      </c>
      <c r="NZ84" s="2" t="s">
        <v>132</v>
      </c>
      <c r="OA84" s="4"/>
      <c r="OB84" s="8"/>
      <c r="OC84" s="4"/>
      <c r="OD84" s="8"/>
      <c r="OE84" s="7"/>
      <c r="OF84" s="7"/>
      <c r="OG84" s="2" t="s">
        <v>157</v>
      </c>
      <c r="OH84" s="2" t="s">
        <v>129</v>
      </c>
      <c r="OI84" s="2" t="s">
        <v>132</v>
      </c>
      <c r="OJ84" s="2" t="s">
        <v>132</v>
      </c>
      <c r="OK84" s="2" t="s">
        <v>143</v>
      </c>
      <c r="OL84" s="2" t="s">
        <v>132</v>
      </c>
      <c r="OM84" s="4"/>
      <c r="ON84" s="8"/>
      <c r="OO84" s="4"/>
      <c r="OP84" s="8"/>
      <c r="OQ84" s="7"/>
      <c r="OR84" s="7"/>
      <c r="OS84" s="2" t="s">
        <v>151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140</v>
      </c>
      <c r="PR84" s="2" t="s">
        <v>181</v>
      </c>
      <c r="PS84" s="2" t="s">
        <v>198</v>
      </c>
      <c r="PT84" s="2" t="s">
        <v>1197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140</v>
      </c>
      <c r="QP84" s="2" t="s">
        <v>181</v>
      </c>
      <c r="QQ84" s="2" t="s">
        <v>413</v>
      </c>
      <c r="QR84" s="2" t="s">
        <v>132</v>
      </c>
      <c r="QS84" s="2" t="s">
        <v>143</v>
      </c>
      <c r="QT84" s="2" t="s">
        <v>132</v>
      </c>
      <c r="QU84" s="4"/>
      <c r="QV84" s="8"/>
      <c r="QW84" s="4"/>
      <c r="QX84" s="8"/>
      <c r="QY84" s="7"/>
      <c r="QZ84" s="7"/>
      <c r="RA84" s="2" t="s">
        <v>157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132</v>
      </c>
      <c r="RG84" s="4"/>
      <c r="RH84" s="8"/>
      <c r="RI84" s="4"/>
      <c r="RJ84" s="8"/>
      <c r="RK84" s="7"/>
      <c r="RL84" s="7"/>
      <c r="RM84" s="2" t="s">
        <v>140</v>
      </c>
      <c r="RN84" s="2" t="s">
        <v>181</v>
      </c>
      <c r="RO84" s="2" t="s">
        <v>1104</v>
      </c>
      <c r="RP84" s="2" t="s">
        <v>132</v>
      </c>
      <c r="RQ84" s="2" t="s">
        <v>143</v>
      </c>
      <c r="RR84" s="2" t="s">
        <v>132</v>
      </c>
    </row>
    <row r="85">
      <c r="A85" s="2" t="s">
        <v>1198</v>
      </c>
      <c r="B85" s="2" t="s">
        <v>121</v>
      </c>
      <c r="C85" s="2" t="s">
        <v>894</v>
      </c>
      <c r="D85" s="2" t="s">
        <v>312</v>
      </c>
      <c r="E85" s="2" t="s">
        <v>313</v>
      </c>
      <c r="F85" s="2" t="s">
        <v>1152</v>
      </c>
      <c r="G85" s="2" t="s">
        <v>1152</v>
      </c>
      <c r="H85" s="2" t="s">
        <v>1152</v>
      </c>
      <c r="I85" s="2" t="s">
        <v>1153</v>
      </c>
      <c r="J85" s="2" t="s">
        <v>291</v>
      </c>
      <c r="K85" s="2" t="s">
        <v>1199</v>
      </c>
      <c r="L85" s="3">
        <v>267.67</v>
      </c>
      <c r="M85" s="3">
        <v>281.05</v>
      </c>
      <c r="N85" s="3">
        <v>609.99</v>
      </c>
      <c r="O85" s="2" t="s">
        <v>129</v>
      </c>
      <c r="P85" s="2" t="s">
        <v>293</v>
      </c>
      <c r="Q85" s="2" t="s">
        <v>131</v>
      </c>
      <c r="R85" s="2" t="s">
        <v>132</v>
      </c>
      <c r="S85" s="2" t="s">
        <v>1176</v>
      </c>
      <c r="T85" s="2" t="s">
        <v>132</v>
      </c>
      <c r="U85" s="2" t="s">
        <v>132</v>
      </c>
      <c r="V85" s="2" t="s">
        <v>899</v>
      </c>
      <c r="W85" s="2" t="s">
        <v>470</v>
      </c>
      <c r="X85" s="2" t="s">
        <v>132</v>
      </c>
      <c r="Y85" s="2" t="s">
        <v>514</v>
      </c>
      <c r="Z85" s="4">
        <v>34</v>
      </c>
      <c r="AA85" s="4">
        <f>=ROUNDDOWN(22.6666666666667,0)</f>
      </c>
      <c r="AB85" s="5">
        <v>1.5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10</v>
      </c>
      <c r="AQ85" s="8">
        <v>1911.52</v>
      </c>
      <c r="AR85" s="4"/>
      <c r="AS85" s="8"/>
      <c r="AT85" s="7"/>
      <c r="AU85" s="7"/>
      <c r="AV85" s="4">
        <v>10</v>
      </c>
      <c r="AW85" s="8">
        <v>1911.52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0.2015</v>
      </c>
      <c r="BJ85" s="4">
        <v>10</v>
      </c>
      <c r="BK85" s="8">
        <v>1911.52</v>
      </c>
      <c r="BL85" s="2" t="s">
        <v>1200</v>
      </c>
      <c r="BM85" s="7">
        <v>1</v>
      </c>
      <c r="BN85" s="7">
        <v>1</v>
      </c>
      <c r="BO85" s="4">
        <v>6</v>
      </c>
      <c r="BP85" s="8">
        <v>860.1</v>
      </c>
      <c r="BQ85" s="4"/>
      <c r="BR85" s="8"/>
      <c r="BS85" s="7"/>
      <c r="BT85" s="7"/>
      <c r="BU85" s="2" t="s">
        <v>140</v>
      </c>
      <c r="BV85" s="2" t="s">
        <v>129</v>
      </c>
      <c r="BW85" s="2" t="s">
        <v>948</v>
      </c>
      <c r="BX85" s="2" t="s">
        <v>1201</v>
      </c>
      <c r="BY85" s="2" t="s">
        <v>143</v>
      </c>
      <c r="BZ85" s="2" t="s">
        <v>132</v>
      </c>
      <c r="CA85" s="4"/>
      <c r="CB85" s="8"/>
      <c r="CC85" s="4"/>
      <c r="CD85" s="8"/>
      <c r="CE85" s="7"/>
      <c r="CF85" s="7"/>
      <c r="CG85" s="2" t="s">
        <v>1158</v>
      </c>
      <c r="CH85" s="2" t="s">
        <v>181</v>
      </c>
      <c r="CI85" s="2" t="s">
        <v>132</v>
      </c>
      <c r="CJ85" s="2" t="s">
        <v>1202</v>
      </c>
      <c r="CK85" s="2" t="s">
        <v>1160</v>
      </c>
      <c r="CL85" s="2" t="s">
        <v>132</v>
      </c>
      <c r="CM85" s="4"/>
      <c r="CN85" s="8"/>
      <c r="CO85" s="4"/>
      <c r="CP85" s="8"/>
      <c r="CQ85" s="7"/>
      <c r="CR85" s="7"/>
      <c r="CS85" s="2" t="s">
        <v>140</v>
      </c>
      <c r="CT85" s="2" t="s">
        <v>129</v>
      </c>
      <c r="CU85" s="2" t="s">
        <v>615</v>
      </c>
      <c r="CV85" s="2" t="s">
        <v>1203</v>
      </c>
      <c r="CW85" s="2" t="s">
        <v>143</v>
      </c>
      <c r="CX85" s="2" t="s">
        <v>132</v>
      </c>
      <c r="CY85" s="4"/>
      <c r="CZ85" s="8"/>
      <c r="DA85" s="4"/>
      <c r="DB85" s="8"/>
      <c r="DC85" s="7"/>
      <c r="DD85" s="7"/>
      <c r="DE85" s="2" t="s">
        <v>140</v>
      </c>
      <c r="DF85" s="2" t="s">
        <v>129</v>
      </c>
      <c r="DG85" s="2" t="s">
        <v>952</v>
      </c>
      <c r="DH85" s="2" t="s">
        <v>1204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140</v>
      </c>
      <c r="DR85" s="2" t="s">
        <v>129</v>
      </c>
      <c r="DS85" s="2" t="s">
        <v>173</v>
      </c>
      <c r="DT85" s="2" t="s">
        <v>1205</v>
      </c>
      <c r="DU85" s="2" t="s">
        <v>143</v>
      </c>
      <c r="DV85" s="2" t="s">
        <v>132</v>
      </c>
      <c r="DW85" s="4">
        <v>1</v>
      </c>
      <c r="DX85" s="8">
        <v>160.57</v>
      </c>
      <c r="DY85" s="4"/>
      <c r="DZ85" s="8"/>
      <c r="EA85" s="7"/>
      <c r="EB85" s="7"/>
      <c r="EC85" s="2" t="s">
        <v>140</v>
      </c>
      <c r="ED85" s="2" t="s">
        <v>129</v>
      </c>
      <c r="EE85" s="2" t="s">
        <v>523</v>
      </c>
      <c r="EF85" s="2" t="s">
        <v>1206</v>
      </c>
      <c r="EG85" s="2" t="s">
        <v>143</v>
      </c>
      <c r="EH85" s="2" t="s">
        <v>132</v>
      </c>
      <c r="EI85" s="4"/>
      <c r="EJ85" s="8"/>
      <c r="EK85" s="4"/>
      <c r="EL85" s="8"/>
      <c r="EM85" s="7"/>
      <c r="EN85" s="7"/>
      <c r="EO85" s="2" t="s">
        <v>140</v>
      </c>
      <c r="EP85" s="2" t="s">
        <v>181</v>
      </c>
      <c r="EQ85" s="2" t="s">
        <v>405</v>
      </c>
      <c r="ER85" s="2" t="s">
        <v>1207</v>
      </c>
      <c r="ES85" s="2" t="s">
        <v>143</v>
      </c>
      <c r="ET85" s="2" t="s">
        <v>132</v>
      </c>
      <c r="EU85" s="4">
        <v>3</v>
      </c>
      <c r="EV85" s="8">
        <v>890.85</v>
      </c>
      <c r="EW85" s="4"/>
      <c r="EX85" s="8"/>
      <c r="EY85" s="7"/>
      <c r="EZ85" s="7"/>
      <c r="FA85" s="2" t="s">
        <v>140</v>
      </c>
      <c r="FB85" s="2" t="s">
        <v>129</v>
      </c>
      <c r="FC85" s="2" t="s">
        <v>179</v>
      </c>
      <c r="FD85" s="2" t="s">
        <v>353</v>
      </c>
      <c r="FE85" s="2" t="s">
        <v>143</v>
      </c>
      <c r="FF85" s="2" t="s">
        <v>132</v>
      </c>
      <c r="FG85" s="4"/>
      <c r="FH85" s="8"/>
      <c r="FI85" s="4"/>
      <c r="FJ85" s="8"/>
      <c r="FK85" s="7"/>
      <c r="FL85" s="7"/>
      <c r="FM85" s="2" t="s">
        <v>140</v>
      </c>
      <c r="FN85" s="2" t="s">
        <v>181</v>
      </c>
      <c r="FO85" s="2" t="s">
        <v>1167</v>
      </c>
      <c r="FP85" s="2" t="s">
        <v>1208</v>
      </c>
      <c r="FQ85" s="2" t="s">
        <v>143</v>
      </c>
      <c r="FR85" s="2" t="s">
        <v>132</v>
      </c>
      <c r="FS85" s="4"/>
      <c r="FT85" s="8"/>
      <c r="FU85" s="4"/>
      <c r="FV85" s="8"/>
      <c r="FW85" s="7"/>
      <c r="FX85" s="7"/>
      <c r="FY85" s="2" t="s">
        <v>140</v>
      </c>
      <c r="FZ85" s="2" t="s">
        <v>129</v>
      </c>
      <c r="GA85" s="2" t="s">
        <v>687</v>
      </c>
      <c r="GB85" s="2" t="s">
        <v>132</v>
      </c>
      <c r="GC85" s="2" t="s">
        <v>143</v>
      </c>
      <c r="GD85" s="2" t="s">
        <v>132</v>
      </c>
      <c r="GE85" s="4"/>
      <c r="GF85" s="8"/>
      <c r="GG85" s="4"/>
      <c r="GH85" s="8"/>
      <c r="GI85" s="7"/>
      <c r="GJ85" s="7"/>
      <c r="GK85" s="2" t="s">
        <v>140</v>
      </c>
      <c r="GL85" s="2" t="s">
        <v>129</v>
      </c>
      <c r="GM85" s="2" t="s">
        <v>773</v>
      </c>
      <c r="GN85" s="2" t="s">
        <v>1209</v>
      </c>
      <c r="GO85" s="2" t="s">
        <v>143</v>
      </c>
      <c r="GP85" s="2" t="s">
        <v>132</v>
      </c>
      <c r="GQ85" s="4"/>
      <c r="GR85" s="8"/>
      <c r="GS85" s="4"/>
      <c r="GT85" s="8"/>
      <c r="GU85" s="7"/>
      <c r="GV85" s="7"/>
      <c r="GW85" s="2" t="s">
        <v>140</v>
      </c>
      <c r="GX85" s="2" t="s">
        <v>129</v>
      </c>
      <c r="GY85" s="2" t="s">
        <v>188</v>
      </c>
      <c r="GZ85" s="2" t="s">
        <v>1210</v>
      </c>
      <c r="HA85" s="2" t="s">
        <v>143</v>
      </c>
      <c r="HB85" s="2" t="s">
        <v>132</v>
      </c>
      <c r="HC85" s="4"/>
      <c r="HD85" s="8"/>
      <c r="HE85" s="4"/>
      <c r="HF85" s="8"/>
      <c r="HG85" s="7"/>
      <c r="HH85" s="7"/>
      <c r="HI85" s="2" t="s">
        <v>140</v>
      </c>
      <c r="HJ85" s="2" t="s">
        <v>129</v>
      </c>
      <c r="HK85" s="2" t="s">
        <v>911</v>
      </c>
      <c r="HL85" s="2" t="s">
        <v>1211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140</v>
      </c>
      <c r="HV85" s="2" t="s">
        <v>129</v>
      </c>
      <c r="HW85" s="2" t="s">
        <v>913</v>
      </c>
      <c r="HX85" s="2" t="s">
        <v>1157</v>
      </c>
      <c r="HY85" s="2" t="s">
        <v>143</v>
      </c>
      <c r="HZ85" s="2" t="s">
        <v>132</v>
      </c>
      <c r="IA85" s="4"/>
      <c r="IB85" s="8"/>
      <c r="IC85" s="4"/>
      <c r="ID85" s="8"/>
      <c r="IE85" s="7"/>
      <c r="IF85" s="7"/>
      <c r="IG85" s="2" t="s">
        <v>140</v>
      </c>
      <c r="IH85" s="2" t="s">
        <v>129</v>
      </c>
      <c r="II85" s="2" t="s">
        <v>194</v>
      </c>
      <c r="IJ85" s="2" t="s">
        <v>132</v>
      </c>
      <c r="IK85" s="2" t="s">
        <v>143</v>
      </c>
      <c r="IL85" s="2" t="s">
        <v>132</v>
      </c>
      <c r="IM85" s="4"/>
      <c r="IN85" s="8"/>
      <c r="IO85" s="4"/>
      <c r="IP85" s="8"/>
      <c r="IQ85" s="7"/>
      <c r="IR85" s="7"/>
      <c r="IS85" s="2" t="s">
        <v>140</v>
      </c>
      <c r="IT85" s="2" t="s">
        <v>129</v>
      </c>
      <c r="IU85" s="2" t="s">
        <v>615</v>
      </c>
      <c r="IV85" s="2" t="s">
        <v>1212</v>
      </c>
      <c r="IW85" s="2" t="s">
        <v>143</v>
      </c>
      <c r="IX85" s="2" t="s">
        <v>132</v>
      </c>
      <c r="IY85" s="4"/>
      <c r="IZ85" s="8"/>
      <c r="JA85" s="4"/>
      <c r="JB85" s="8"/>
      <c r="JC85" s="7"/>
      <c r="JD85" s="7"/>
      <c r="JE85" s="2" t="s">
        <v>140</v>
      </c>
      <c r="JF85" s="2" t="s">
        <v>129</v>
      </c>
      <c r="JG85" s="2" t="s">
        <v>364</v>
      </c>
      <c r="JH85" s="2" t="s">
        <v>132</v>
      </c>
      <c r="JI85" s="2" t="s">
        <v>143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140</v>
      </c>
      <c r="KD85" s="2" t="s">
        <v>195</v>
      </c>
      <c r="KE85" s="2" t="s">
        <v>917</v>
      </c>
      <c r="KF85" s="2" t="s">
        <v>1213</v>
      </c>
      <c r="KG85" s="2" t="s">
        <v>143</v>
      </c>
      <c r="KH85" s="2" t="s">
        <v>132</v>
      </c>
      <c r="KI85" s="4"/>
      <c r="KJ85" s="8"/>
      <c r="KK85" s="4"/>
      <c r="KL85" s="8"/>
      <c r="KM85" s="7"/>
      <c r="KN85" s="7"/>
      <c r="KO85" s="2" t="s">
        <v>151</v>
      </c>
      <c r="KP85" s="2" t="s">
        <v>129</v>
      </c>
      <c r="KQ85" s="2" t="s">
        <v>132</v>
      </c>
      <c r="KR85" s="2" t="s">
        <v>132</v>
      </c>
      <c r="KS85" s="2" t="s">
        <v>143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157</v>
      </c>
      <c r="LN85" s="2" t="s">
        <v>129</v>
      </c>
      <c r="LO85" s="2" t="s">
        <v>132</v>
      </c>
      <c r="LP85" s="2" t="s">
        <v>132</v>
      </c>
      <c r="LQ85" s="2" t="s">
        <v>143</v>
      </c>
      <c r="LR85" s="2" t="s">
        <v>132</v>
      </c>
      <c r="LS85" s="4"/>
      <c r="LT85" s="8"/>
      <c r="LU85" s="4"/>
      <c r="LV85" s="8"/>
      <c r="LW85" s="7"/>
      <c r="LX85" s="7"/>
      <c r="LY85" s="2" t="s">
        <v>151</v>
      </c>
      <c r="LZ85" s="2" t="s">
        <v>129</v>
      </c>
      <c r="MA85" s="2" t="s">
        <v>132</v>
      </c>
      <c r="MB85" s="2" t="s">
        <v>132</v>
      </c>
      <c r="MC85" s="2" t="s">
        <v>143</v>
      </c>
      <c r="MD85" s="2" t="s">
        <v>132</v>
      </c>
      <c r="ME85" s="4"/>
      <c r="MF85" s="8"/>
      <c r="MG85" s="4"/>
      <c r="MH85" s="8"/>
      <c r="MI85" s="7"/>
      <c r="MJ85" s="7"/>
      <c r="MK85" s="2" t="s">
        <v>151</v>
      </c>
      <c r="ML85" s="2" t="s">
        <v>129</v>
      </c>
      <c r="MM85" s="2" t="s">
        <v>132</v>
      </c>
      <c r="MN85" s="2" t="s">
        <v>132</v>
      </c>
      <c r="MO85" s="2" t="s">
        <v>143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157</v>
      </c>
      <c r="NJ85" s="2" t="s">
        <v>129</v>
      </c>
      <c r="NK85" s="2" t="s">
        <v>132</v>
      </c>
      <c r="NL85" s="2" t="s">
        <v>132</v>
      </c>
      <c r="NM85" s="2" t="s">
        <v>143</v>
      </c>
      <c r="NN85" s="2" t="s">
        <v>132</v>
      </c>
      <c r="NO85" s="4"/>
      <c r="NP85" s="8"/>
      <c r="NQ85" s="4"/>
      <c r="NR85" s="8"/>
      <c r="NS85" s="7"/>
      <c r="NT85" s="7"/>
      <c r="NU85" s="2" t="s">
        <v>151</v>
      </c>
      <c r="NV85" s="2" t="s">
        <v>181</v>
      </c>
      <c r="NW85" s="2" t="s">
        <v>132</v>
      </c>
      <c r="NX85" s="2" t="s">
        <v>132</v>
      </c>
      <c r="NY85" s="2" t="s">
        <v>143</v>
      </c>
      <c r="NZ85" s="2" t="s">
        <v>132</v>
      </c>
      <c r="OA85" s="4"/>
      <c r="OB85" s="8"/>
      <c r="OC85" s="4"/>
      <c r="OD85" s="8"/>
      <c r="OE85" s="7"/>
      <c r="OF85" s="7"/>
      <c r="OG85" s="2" t="s">
        <v>157</v>
      </c>
      <c r="OH85" s="2" t="s">
        <v>129</v>
      </c>
      <c r="OI85" s="2" t="s">
        <v>132</v>
      </c>
      <c r="OJ85" s="2" t="s">
        <v>132</v>
      </c>
      <c r="OK85" s="2" t="s">
        <v>143</v>
      </c>
      <c r="OL85" s="2" t="s">
        <v>132</v>
      </c>
      <c r="OM85" s="4"/>
      <c r="ON85" s="8"/>
      <c r="OO85" s="4"/>
      <c r="OP85" s="8"/>
      <c r="OQ85" s="7"/>
      <c r="OR85" s="7"/>
      <c r="OS85" s="2" t="s">
        <v>151</v>
      </c>
      <c r="OT85" s="2" t="s">
        <v>129</v>
      </c>
      <c r="OU85" s="2" t="s">
        <v>132</v>
      </c>
      <c r="OV85" s="2" t="s">
        <v>132</v>
      </c>
      <c r="OW85" s="2" t="s">
        <v>143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140</v>
      </c>
      <c r="PR85" s="2" t="s">
        <v>181</v>
      </c>
      <c r="PS85" s="2" t="s">
        <v>278</v>
      </c>
      <c r="PT85" s="2" t="s">
        <v>132</v>
      </c>
      <c r="PU85" s="2" t="s">
        <v>143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140</v>
      </c>
      <c r="QP85" s="2" t="s">
        <v>181</v>
      </c>
      <c r="QQ85" s="2" t="s">
        <v>535</v>
      </c>
      <c r="QR85" s="2" t="s">
        <v>132</v>
      </c>
      <c r="QS85" s="2" t="s">
        <v>143</v>
      </c>
      <c r="QT85" s="2" t="s">
        <v>132</v>
      </c>
      <c r="QU85" s="4"/>
      <c r="QV85" s="8"/>
      <c r="QW85" s="4"/>
      <c r="QX85" s="8"/>
      <c r="QY85" s="7"/>
      <c r="QZ85" s="7"/>
      <c r="RA85" s="2" t="s">
        <v>157</v>
      </c>
      <c r="RB85" s="2" t="s">
        <v>129</v>
      </c>
      <c r="RC85" s="2" t="s">
        <v>132</v>
      </c>
      <c r="RD85" s="2" t="s">
        <v>132</v>
      </c>
      <c r="RE85" s="2" t="s">
        <v>143</v>
      </c>
      <c r="RF85" s="2" t="s">
        <v>132</v>
      </c>
      <c r="RG85" s="4"/>
      <c r="RH85" s="8"/>
      <c r="RI85" s="4"/>
      <c r="RJ85" s="8"/>
      <c r="RK85" s="7"/>
      <c r="RL85" s="7"/>
      <c r="RM85" s="2" t="s">
        <v>140</v>
      </c>
      <c r="RN85" s="2" t="s">
        <v>181</v>
      </c>
      <c r="RO85" s="2" t="s">
        <v>1104</v>
      </c>
      <c r="RP85" s="2" t="s">
        <v>132</v>
      </c>
      <c r="RQ85" s="2" t="s">
        <v>143</v>
      </c>
      <c r="RR85" s="2" t="s">
        <v>132</v>
      </c>
    </row>
    <row r="86">
      <c r="A86" s="2" t="s">
        <v>1214</v>
      </c>
      <c r="B86" s="2" t="s">
        <v>121</v>
      </c>
      <c r="C86" s="2" t="s">
        <v>894</v>
      </c>
      <c r="D86" s="2" t="s">
        <v>312</v>
      </c>
      <c r="E86" s="2" t="s">
        <v>313</v>
      </c>
      <c r="F86" s="2" t="s">
        <v>1215</v>
      </c>
      <c r="G86" s="2" t="s">
        <v>1215</v>
      </c>
      <c r="H86" s="2" t="s">
        <v>1215</v>
      </c>
      <c r="I86" s="2" t="s">
        <v>1216</v>
      </c>
      <c r="J86" s="2" t="s">
        <v>291</v>
      </c>
      <c r="K86" s="2" t="s">
        <v>457</v>
      </c>
      <c r="L86" s="3">
        <v>128.6</v>
      </c>
      <c r="M86" s="3">
        <v>135.03</v>
      </c>
      <c r="N86" s="3">
        <v>319.99</v>
      </c>
      <c r="O86" s="2" t="s">
        <v>129</v>
      </c>
      <c r="P86" s="2" t="s">
        <v>794</v>
      </c>
      <c r="Q86" s="2" t="s">
        <v>131</v>
      </c>
      <c r="R86" s="2" t="s">
        <v>132</v>
      </c>
      <c r="S86" s="2" t="s">
        <v>1217</v>
      </c>
      <c r="T86" s="2" t="s">
        <v>132</v>
      </c>
      <c r="U86" s="2" t="s">
        <v>132</v>
      </c>
      <c r="V86" s="2" t="s">
        <v>899</v>
      </c>
      <c r="W86" s="2" t="s">
        <v>470</v>
      </c>
      <c r="X86" s="2" t="s">
        <v>132</v>
      </c>
      <c r="Y86" s="2" t="s">
        <v>514</v>
      </c>
      <c r="Z86" s="4">
        <v>158</v>
      </c>
      <c r="AA86" s="4">
        <f>=ROUNDDOWN(79,0)</f>
      </c>
      <c r="AB86" s="5">
        <v>2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9</v>
      </c>
      <c r="AQ86" s="8">
        <v>1189.28</v>
      </c>
      <c r="AR86" s="4"/>
      <c r="AS86" s="8"/>
      <c r="AT86" s="7"/>
      <c r="AU86" s="7"/>
      <c r="AV86" s="4">
        <v>9</v>
      </c>
      <c r="AW86" s="8">
        <v>1189.28</v>
      </c>
      <c r="AX86" s="4"/>
      <c r="AY86" s="8"/>
      <c r="AZ86" s="7"/>
      <c r="BA86" s="7"/>
      <c r="BB86" s="7">
        <v>1</v>
      </c>
      <c r="BC86" s="4">
        <v>16</v>
      </c>
      <c r="BD86" s="8">
        <v>2263.67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0.5254</v>
      </c>
      <c r="BJ86" s="4">
        <v>9</v>
      </c>
      <c r="BK86" s="8">
        <v>1189.28</v>
      </c>
      <c r="BL86" s="2" t="s">
        <v>1218</v>
      </c>
      <c r="BM86" s="7">
        <v>1</v>
      </c>
      <c r="BN86" s="7">
        <v>1</v>
      </c>
      <c r="BO86" s="4">
        <v>4</v>
      </c>
      <c r="BP86" s="8">
        <v>463.88</v>
      </c>
      <c r="BQ86" s="4"/>
      <c r="BR86" s="8"/>
      <c r="BS86" s="7"/>
      <c r="BT86" s="7"/>
      <c r="BU86" s="2" t="s">
        <v>140</v>
      </c>
      <c r="BV86" s="2" t="s">
        <v>129</v>
      </c>
      <c r="BW86" s="2" t="s">
        <v>948</v>
      </c>
      <c r="BX86" s="2" t="s">
        <v>1219</v>
      </c>
      <c r="BY86" s="2" t="s">
        <v>143</v>
      </c>
      <c r="BZ86" s="2" t="s">
        <v>132</v>
      </c>
      <c r="CA86" s="4"/>
      <c r="CB86" s="8"/>
      <c r="CC86" s="4"/>
      <c r="CD86" s="8"/>
      <c r="CE86" s="7"/>
      <c r="CF86" s="7"/>
      <c r="CG86" s="2" t="s">
        <v>1001</v>
      </c>
      <c r="CH86" s="2" t="s">
        <v>181</v>
      </c>
      <c r="CI86" s="2" t="s">
        <v>132</v>
      </c>
      <c r="CJ86" s="2" t="s">
        <v>1220</v>
      </c>
      <c r="CK86" s="2" t="s">
        <v>1160</v>
      </c>
      <c r="CL86" s="2" t="s">
        <v>132</v>
      </c>
      <c r="CM86" s="4">
        <v>2</v>
      </c>
      <c r="CN86" s="8">
        <v>270.06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615</v>
      </c>
      <c r="CV86" s="2" t="s">
        <v>1221</v>
      </c>
      <c r="CW86" s="2" t="s">
        <v>143</v>
      </c>
      <c r="CX86" s="2" t="s">
        <v>132</v>
      </c>
      <c r="CY86" s="4">
        <v>1</v>
      </c>
      <c r="CZ86" s="8">
        <v>163.68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952</v>
      </c>
      <c r="DH86" s="2" t="s">
        <v>1222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140</v>
      </c>
      <c r="DR86" s="2" t="s">
        <v>129</v>
      </c>
      <c r="DS86" s="2" t="s">
        <v>173</v>
      </c>
      <c r="DT86" s="2" t="s">
        <v>1223</v>
      </c>
      <c r="DU86" s="2" t="s">
        <v>143</v>
      </c>
      <c r="DV86" s="2" t="s">
        <v>132</v>
      </c>
      <c r="DW86" s="4"/>
      <c r="DX86" s="8"/>
      <c r="DY86" s="4"/>
      <c r="DZ86" s="8"/>
      <c r="EA86" s="7"/>
      <c r="EB86" s="7"/>
      <c r="EC86" s="2" t="s">
        <v>140</v>
      </c>
      <c r="ED86" s="2" t="s">
        <v>129</v>
      </c>
      <c r="EE86" s="2" t="s">
        <v>523</v>
      </c>
      <c r="EF86" s="2" t="s">
        <v>1224</v>
      </c>
      <c r="EG86" s="2" t="s">
        <v>143</v>
      </c>
      <c r="EH86" s="2" t="s">
        <v>132</v>
      </c>
      <c r="EI86" s="4"/>
      <c r="EJ86" s="8"/>
      <c r="EK86" s="4"/>
      <c r="EL86" s="8"/>
      <c r="EM86" s="7"/>
      <c r="EN86" s="7"/>
      <c r="EO86" s="2" t="s">
        <v>150</v>
      </c>
      <c r="EP86" s="2" t="s">
        <v>129</v>
      </c>
      <c r="EQ86" s="2" t="s">
        <v>132</v>
      </c>
      <c r="ER86" s="2" t="s">
        <v>132</v>
      </c>
      <c r="ES86" s="2" t="s">
        <v>143</v>
      </c>
      <c r="ET86" s="2" t="s">
        <v>132</v>
      </c>
      <c r="EU86" s="4"/>
      <c r="EV86" s="8"/>
      <c r="EW86" s="4"/>
      <c r="EX86" s="8"/>
      <c r="EY86" s="7"/>
      <c r="EZ86" s="7"/>
      <c r="FA86" s="2" t="s">
        <v>140</v>
      </c>
      <c r="FB86" s="2" t="s">
        <v>129</v>
      </c>
      <c r="FC86" s="2" t="s">
        <v>179</v>
      </c>
      <c r="FD86" s="2" t="s">
        <v>383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140</v>
      </c>
      <c r="FN86" s="2" t="s">
        <v>181</v>
      </c>
      <c r="FO86" s="2" t="s">
        <v>1167</v>
      </c>
      <c r="FP86" s="2" t="s">
        <v>1225</v>
      </c>
      <c r="FQ86" s="2" t="s">
        <v>143</v>
      </c>
      <c r="FR86" s="2" t="s">
        <v>132</v>
      </c>
      <c r="FS86" s="4"/>
      <c r="FT86" s="8"/>
      <c r="FU86" s="4"/>
      <c r="FV86" s="8"/>
      <c r="FW86" s="7"/>
      <c r="FX86" s="7"/>
      <c r="FY86" s="2" t="s">
        <v>140</v>
      </c>
      <c r="FZ86" s="2" t="s">
        <v>129</v>
      </c>
      <c r="GA86" s="2" t="s">
        <v>184</v>
      </c>
      <c r="GB86" s="2" t="s">
        <v>1226</v>
      </c>
      <c r="GC86" s="2" t="s">
        <v>143</v>
      </c>
      <c r="GD86" s="2" t="s">
        <v>132</v>
      </c>
      <c r="GE86" s="4"/>
      <c r="GF86" s="8"/>
      <c r="GG86" s="4"/>
      <c r="GH86" s="8"/>
      <c r="GI86" s="7"/>
      <c r="GJ86" s="7"/>
      <c r="GK86" s="2" t="s">
        <v>140</v>
      </c>
      <c r="GL86" s="2" t="s">
        <v>129</v>
      </c>
      <c r="GM86" s="2" t="s">
        <v>226</v>
      </c>
      <c r="GN86" s="2" t="s">
        <v>132</v>
      </c>
      <c r="GO86" s="2" t="s">
        <v>143</v>
      </c>
      <c r="GP86" s="2" t="s">
        <v>132</v>
      </c>
      <c r="GQ86" s="4">
        <v>1</v>
      </c>
      <c r="GR86" s="8">
        <v>145.83</v>
      </c>
      <c r="GS86" s="4"/>
      <c r="GT86" s="8"/>
      <c r="GU86" s="7"/>
      <c r="GV86" s="7"/>
      <c r="GW86" s="2" t="s">
        <v>140</v>
      </c>
      <c r="GX86" s="2" t="s">
        <v>129</v>
      </c>
      <c r="GY86" s="2" t="s">
        <v>188</v>
      </c>
      <c r="GZ86" s="2" t="s">
        <v>189</v>
      </c>
      <c r="HA86" s="2" t="s">
        <v>143</v>
      </c>
      <c r="HB86" s="2" t="s">
        <v>132</v>
      </c>
      <c r="HC86" s="4">
        <v>1</v>
      </c>
      <c r="HD86" s="8">
        <v>145.83</v>
      </c>
      <c r="HE86" s="4"/>
      <c r="HF86" s="8"/>
      <c r="HG86" s="7"/>
      <c r="HH86" s="7"/>
      <c r="HI86" s="2" t="s">
        <v>140</v>
      </c>
      <c r="HJ86" s="2" t="s">
        <v>129</v>
      </c>
      <c r="HK86" s="2" t="s">
        <v>911</v>
      </c>
      <c r="HL86" s="2" t="s">
        <v>1227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140</v>
      </c>
      <c r="HV86" s="2" t="s">
        <v>129</v>
      </c>
      <c r="HW86" s="2" t="s">
        <v>913</v>
      </c>
      <c r="HX86" s="2" t="s">
        <v>1228</v>
      </c>
      <c r="HY86" s="2" t="s">
        <v>143</v>
      </c>
      <c r="HZ86" s="2" t="s">
        <v>132</v>
      </c>
      <c r="IA86" s="4"/>
      <c r="IB86" s="8"/>
      <c r="IC86" s="4"/>
      <c r="ID86" s="8"/>
      <c r="IE86" s="7"/>
      <c r="IF86" s="7"/>
      <c r="IG86" s="2" t="s">
        <v>140</v>
      </c>
      <c r="IH86" s="2" t="s">
        <v>129</v>
      </c>
      <c r="II86" s="2" t="s">
        <v>194</v>
      </c>
      <c r="IJ86" s="2" t="s">
        <v>132</v>
      </c>
      <c r="IK86" s="2" t="s">
        <v>143</v>
      </c>
      <c r="IL86" s="2" t="s">
        <v>132</v>
      </c>
      <c r="IM86" s="4"/>
      <c r="IN86" s="8"/>
      <c r="IO86" s="4"/>
      <c r="IP86" s="8"/>
      <c r="IQ86" s="7"/>
      <c r="IR86" s="7"/>
      <c r="IS86" s="2" t="s">
        <v>140</v>
      </c>
      <c r="IT86" s="2" t="s">
        <v>129</v>
      </c>
      <c r="IU86" s="2" t="s">
        <v>615</v>
      </c>
      <c r="IV86" s="2" t="s">
        <v>1229</v>
      </c>
      <c r="IW86" s="2" t="s">
        <v>143</v>
      </c>
      <c r="IX86" s="2" t="s">
        <v>132</v>
      </c>
      <c r="IY86" s="4"/>
      <c r="IZ86" s="8"/>
      <c r="JA86" s="4"/>
      <c r="JB86" s="8"/>
      <c r="JC86" s="7"/>
      <c r="JD86" s="7"/>
      <c r="JE86" s="2" t="s">
        <v>150</v>
      </c>
      <c r="JF86" s="2" t="s">
        <v>129</v>
      </c>
      <c r="JG86" s="2" t="s">
        <v>132</v>
      </c>
      <c r="JH86" s="2" t="s">
        <v>132</v>
      </c>
      <c r="JI86" s="2" t="s">
        <v>143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140</v>
      </c>
      <c r="KD86" s="2" t="s">
        <v>195</v>
      </c>
      <c r="KE86" s="2" t="s">
        <v>917</v>
      </c>
      <c r="KF86" s="2" t="s">
        <v>1230</v>
      </c>
      <c r="KG86" s="2" t="s">
        <v>143</v>
      </c>
      <c r="KH86" s="2" t="s">
        <v>132</v>
      </c>
      <c r="KI86" s="4"/>
      <c r="KJ86" s="8"/>
      <c r="KK86" s="4"/>
      <c r="KL86" s="8"/>
      <c r="KM86" s="7"/>
      <c r="KN86" s="7"/>
      <c r="KO86" s="2" t="s">
        <v>151</v>
      </c>
      <c r="KP86" s="2" t="s">
        <v>129</v>
      </c>
      <c r="KQ86" s="2" t="s">
        <v>132</v>
      </c>
      <c r="KR86" s="2" t="s">
        <v>132</v>
      </c>
      <c r="KS86" s="2" t="s">
        <v>143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157</v>
      </c>
      <c r="LN86" s="2" t="s">
        <v>129</v>
      </c>
      <c r="LO86" s="2" t="s">
        <v>132</v>
      </c>
      <c r="LP86" s="2" t="s">
        <v>132</v>
      </c>
      <c r="LQ86" s="2" t="s">
        <v>143</v>
      </c>
      <c r="LR86" s="2" t="s">
        <v>132</v>
      </c>
      <c r="LS86" s="4"/>
      <c r="LT86" s="8"/>
      <c r="LU86" s="4"/>
      <c r="LV86" s="8"/>
      <c r="LW86" s="7"/>
      <c r="LX86" s="7"/>
      <c r="LY86" s="2" t="s">
        <v>151</v>
      </c>
      <c r="LZ86" s="2" t="s">
        <v>129</v>
      </c>
      <c r="MA86" s="2" t="s">
        <v>132</v>
      </c>
      <c r="MB86" s="2" t="s">
        <v>132</v>
      </c>
      <c r="MC86" s="2" t="s">
        <v>143</v>
      </c>
      <c r="MD86" s="2" t="s">
        <v>132</v>
      </c>
      <c r="ME86" s="4"/>
      <c r="MF86" s="8"/>
      <c r="MG86" s="4"/>
      <c r="MH86" s="8"/>
      <c r="MI86" s="7"/>
      <c r="MJ86" s="7"/>
      <c r="MK86" s="2" t="s">
        <v>151</v>
      </c>
      <c r="ML86" s="2" t="s">
        <v>129</v>
      </c>
      <c r="MM86" s="2" t="s">
        <v>132</v>
      </c>
      <c r="MN86" s="2" t="s">
        <v>132</v>
      </c>
      <c r="MO86" s="2" t="s">
        <v>143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151</v>
      </c>
      <c r="NJ86" s="2" t="s">
        <v>129</v>
      </c>
      <c r="NK86" s="2" t="s">
        <v>132</v>
      </c>
      <c r="NL86" s="2" t="s">
        <v>132</v>
      </c>
      <c r="NM86" s="2" t="s">
        <v>143</v>
      </c>
      <c r="NN86" s="2" t="s">
        <v>132</v>
      </c>
      <c r="NO86" s="4"/>
      <c r="NP86" s="8"/>
      <c r="NQ86" s="4"/>
      <c r="NR86" s="8"/>
      <c r="NS86" s="7"/>
      <c r="NT86" s="7"/>
      <c r="NU86" s="2" t="s">
        <v>151</v>
      </c>
      <c r="NV86" s="2" t="s">
        <v>181</v>
      </c>
      <c r="NW86" s="2" t="s">
        <v>132</v>
      </c>
      <c r="NX86" s="2" t="s">
        <v>132</v>
      </c>
      <c r="NY86" s="2" t="s">
        <v>143</v>
      </c>
      <c r="NZ86" s="2" t="s">
        <v>132</v>
      </c>
      <c r="OA86" s="4"/>
      <c r="OB86" s="8"/>
      <c r="OC86" s="4"/>
      <c r="OD86" s="8"/>
      <c r="OE86" s="7"/>
      <c r="OF86" s="7"/>
      <c r="OG86" s="2" t="s">
        <v>157</v>
      </c>
      <c r="OH86" s="2" t="s">
        <v>129</v>
      </c>
      <c r="OI86" s="2" t="s">
        <v>132</v>
      </c>
      <c r="OJ86" s="2" t="s">
        <v>132</v>
      </c>
      <c r="OK86" s="2" t="s">
        <v>143</v>
      </c>
      <c r="OL86" s="2" t="s">
        <v>132</v>
      </c>
      <c r="OM86" s="4"/>
      <c r="ON86" s="8"/>
      <c r="OO86" s="4"/>
      <c r="OP86" s="8"/>
      <c r="OQ86" s="7"/>
      <c r="OR86" s="7"/>
      <c r="OS86" s="2" t="s">
        <v>151</v>
      </c>
      <c r="OT86" s="2" t="s">
        <v>129</v>
      </c>
      <c r="OU86" s="2" t="s">
        <v>132</v>
      </c>
      <c r="OV86" s="2" t="s">
        <v>132</v>
      </c>
      <c r="OW86" s="2" t="s">
        <v>143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140</v>
      </c>
      <c r="PR86" s="2" t="s">
        <v>181</v>
      </c>
      <c r="PS86" s="2" t="s">
        <v>198</v>
      </c>
      <c r="PT86" s="2" t="s">
        <v>360</v>
      </c>
      <c r="PU86" s="2" t="s">
        <v>143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140</v>
      </c>
      <c r="QP86" s="2" t="s">
        <v>181</v>
      </c>
      <c r="QQ86" s="2" t="s">
        <v>535</v>
      </c>
      <c r="QR86" s="2" t="s">
        <v>132</v>
      </c>
      <c r="QS86" s="2" t="s">
        <v>143</v>
      </c>
      <c r="QT86" s="2" t="s">
        <v>132</v>
      </c>
      <c r="QU86" s="4"/>
      <c r="QV86" s="8"/>
      <c r="QW86" s="4"/>
      <c r="QX86" s="8"/>
      <c r="QY86" s="7"/>
      <c r="QZ86" s="7"/>
      <c r="RA86" s="2" t="s">
        <v>151</v>
      </c>
      <c r="RB86" s="2" t="s">
        <v>129</v>
      </c>
      <c r="RC86" s="2" t="s">
        <v>132</v>
      </c>
      <c r="RD86" s="2" t="s">
        <v>132</v>
      </c>
      <c r="RE86" s="2" t="s">
        <v>143</v>
      </c>
      <c r="RF86" s="2" t="s">
        <v>132</v>
      </c>
      <c r="RG86" s="4"/>
      <c r="RH86" s="8"/>
      <c r="RI86" s="4"/>
      <c r="RJ86" s="8"/>
      <c r="RK86" s="7"/>
      <c r="RL86" s="7"/>
      <c r="RM86" s="2" t="s">
        <v>140</v>
      </c>
      <c r="RN86" s="2" t="s">
        <v>181</v>
      </c>
      <c r="RO86" s="2" t="s">
        <v>1104</v>
      </c>
      <c r="RP86" s="2" t="s">
        <v>132</v>
      </c>
      <c r="RQ86" s="2" t="s">
        <v>143</v>
      </c>
      <c r="RR86" s="2" t="s">
        <v>132</v>
      </c>
    </row>
    <row r="87">
      <c r="A87" s="2" t="s">
        <v>1231</v>
      </c>
      <c r="B87" s="2" t="s">
        <v>121</v>
      </c>
      <c r="C87" s="2" t="s">
        <v>894</v>
      </c>
      <c r="D87" s="2" t="s">
        <v>312</v>
      </c>
      <c r="E87" s="2" t="s">
        <v>313</v>
      </c>
      <c r="F87" s="2" t="s">
        <v>1215</v>
      </c>
      <c r="G87" s="2" t="s">
        <v>1215</v>
      </c>
      <c r="H87" s="2" t="s">
        <v>1215</v>
      </c>
      <c r="I87" s="2" t="s">
        <v>1216</v>
      </c>
      <c r="J87" s="2" t="s">
        <v>291</v>
      </c>
      <c r="K87" s="2" t="s">
        <v>1199</v>
      </c>
      <c r="L87" s="3">
        <v>128.6</v>
      </c>
      <c r="M87" s="3">
        <v>135.03</v>
      </c>
      <c r="N87" s="3">
        <v>319.99</v>
      </c>
      <c r="O87" s="2" t="s">
        <v>129</v>
      </c>
      <c r="P87" s="2" t="s">
        <v>293</v>
      </c>
      <c r="Q87" s="2" t="s">
        <v>131</v>
      </c>
      <c r="R87" s="2" t="s">
        <v>132</v>
      </c>
      <c r="S87" s="2" t="s">
        <v>1232</v>
      </c>
      <c r="T87" s="2" t="s">
        <v>132</v>
      </c>
      <c r="U87" s="2" t="s">
        <v>132</v>
      </c>
      <c r="V87" s="2" t="s">
        <v>899</v>
      </c>
      <c r="W87" s="2" t="s">
        <v>470</v>
      </c>
      <c r="X87" s="2" t="s">
        <v>132</v>
      </c>
      <c r="Y87" s="2" t="s">
        <v>514</v>
      </c>
      <c r="Z87" s="4">
        <v>41</v>
      </c>
      <c r="AA87" s="4">
        <f>=ROUNDDOWN(41,0)</f>
      </c>
      <c r="AB87" s="5">
        <v>1</v>
      </c>
      <c r="AC87" s="2" t="s">
        <v>132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7</v>
      </c>
      <c r="AQ87" s="8">
        <v>1074.39</v>
      </c>
      <c r="AR87" s="4"/>
      <c r="AS87" s="8"/>
      <c r="AT87" s="7"/>
      <c r="AU87" s="7"/>
      <c r="AV87" s="4">
        <v>7</v>
      </c>
      <c r="AW87" s="8">
        <v>1074.39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0.4746</v>
      </c>
      <c r="BJ87" s="4">
        <v>7</v>
      </c>
      <c r="BK87" s="8">
        <v>1074.39</v>
      </c>
      <c r="BL87" s="2" t="s">
        <v>1090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129</v>
      </c>
      <c r="BW87" s="2" t="s">
        <v>948</v>
      </c>
      <c r="BX87" s="2" t="s">
        <v>1233</v>
      </c>
      <c r="BY87" s="2" t="s">
        <v>143</v>
      </c>
      <c r="BZ87" s="2" t="s">
        <v>132</v>
      </c>
      <c r="CA87" s="4"/>
      <c r="CB87" s="8"/>
      <c r="CC87" s="4"/>
      <c r="CD87" s="8"/>
      <c r="CE87" s="7"/>
      <c r="CF87" s="7"/>
      <c r="CG87" s="2" t="s">
        <v>1001</v>
      </c>
      <c r="CH87" s="2" t="s">
        <v>181</v>
      </c>
      <c r="CI87" s="2" t="s">
        <v>132</v>
      </c>
      <c r="CJ87" s="2" t="s">
        <v>1220</v>
      </c>
      <c r="CK87" s="2" t="s">
        <v>1160</v>
      </c>
      <c r="CL87" s="2" t="s">
        <v>132</v>
      </c>
      <c r="CM87" s="4">
        <v>1</v>
      </c>
      <c r="CN87" s="8">
        <v>135.03</v>
      </c>
      <c r="CO87" s="4"/>
      <c r="CP87" s="8"/>
      <c r="CQ87" s="7"/>
      <c r="CR87" s="7"/>
      <c r="CS87" s="2" t="s">
        <v>140</v>
      </c>
      <c r="CT87" s="2" t="s">
        <v>129</v>
      </c>
      <c r="CU87" s="2" t="s">
        <v>615</v>
      </c>
      <c r="CV87" s="2" t="s">
        <v>1234</v>
      </c>
      <c r="CW87" s="2" t="s">
        <v>143</v>
      </c>
      <c r="CX87" s="2" t="s">
        <v>132</v>
      </c>
      <c r="CY87" s="4">
        <v>6</v>
      </c>
      <c r="CZ87" s="8">
        <v>939.36</v>
      </c>
      <c r="DA87" s="4"/>
      <c r="DB87" s="8"/>
      <c r="DC87" s="7"/>
      <c r="DD87" s="7"/>
      <c r="DE87" s="2" t="s">
        <v>140</v>
      </c>
      <c r="DF87" s="2" t="s">
        <v>129</v>
      </c>
      <c r="DG87" s="2" t="s">
        <v>952</v>
      </c>
      <c r="DH87" s="2" t="s">
        <v>1222</v>
      </c>
      <c r="DI87" s="2" t="s">
        <v>143</v>
      </c>
      <c r="DJ87" s="2" t="s">
        <v>132</v>
      </c>
      <c r="DK87" s="4"/>
      <c r="DL87" s="8"/>
      <c r="DM87" s="4"/>
      <c r="DN87" s="8"/>
      <c r="DO87" s="7"/>
      <c r="DP87" s="7"/>
      <c r="DQ87" s="2" t="s">
        <v>140</v>
      </c>
      <c r="DR87" s="2" t="s">
        <v>129</v>
      </c>
      <c r="DS87" s="2" t="s">
        <v>173</v>
      </c>
      <c r="DT87" s="2" t="s">
        <v>1235</v>
      </c>
      <c r="DU87" s="2" t="s">
        <v>143</v>
      </c>
      <c r="DV87" s="2" t="s">
        <v>132</v>
      </c>
      <c r="DW87" s="4"/>
      <c r="DX87" s="8"/>
      <c r="DY87" s="4"/>
      <c r="DZ87" s="8"/>
      <c r="EA87" s="7"/>
      <c r="EB87" s="7"/>
      <c r="EC87" s="2" t="s">
        <v>140</v>
      </c>
      <c r="ED87" s="2" t="s">
        <v>129</v>
      </c>
      <c r="EE87" s="2" t="s">
        <v>523</v>
      </c>
      <c r="EF87" s="2" t="s">
        <v>1236</v>
      </c>
      <c r="EG87" s="2" t="s">
        <v>143</v>
      </c>
      <c r="EH87" s="2" t="s">
        <v>132</v>
      </c>
      <c r="EI87" s="4"/>
      <c r="EJ87" s="8"/>
      <c r="EK87" s="4"/>
      <c r="EL87" s="8"/>
      <c r="EM87" s="7"/>
      <c r="EN87" s="7"/>
      <c r="EO87" s="2" t="s">
        <v>140</v>
      </c>
      <c r="EP87" s="2" t="s">
        <v>181</v>
      </c>
      <c r="EQ87" s="2" t="s">
        <v>602</v>
      </c>
      <c r="ER87" s="2" t="s">
        <v>1237</v>
      </c>
      <c r="ES87" s="2" t="s">
        <v>143</v>
      </c>
      <c r="ET87" s="2" t="s">
        <v>132</v>
      </c>
      <c r="EU87" s="4"/>
      <c r="EV87" s="8"/>
      <c r="EW87" s="4"/>
      <c r="EX87" s="8"/>
      <c r="EY87" s="7"/>
      <c r="EZ87" s="7"/>
      <c r="FA87" s="2" t="s">
        <v>140</v>
      </c>
      <c r="FB87" s="2" t="s">
        <v>181</v>
      </c>
      <c r="FC87" s="2" t="s">
        <v>179</v>
      </c>
      <c r="FD87" s="2" t="s">
        <v>976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140</v>
      </c>
      <c r="FN87" s="2" t="s">
        <v>181</v>
      </c>
      <c r="FO87" s="2" t="s">
        <v>1167</v>
      </c>
      <c r="FP87" s="2" t="s">
        <v>1238</v>
      </c>
      <c r="FQ87" s="2" t="s">
        <v>143</v>
      </c>
      <c r="FR87" s="2" t="s">
        <v>132</v>
      </c>
      <c r="FS87" s="4"/>
      <c r="FT87" s="8"/>
      <c r="FU87" s="4"/>
      <c r="FV87" s="8"/>
      <c r="FW87" s="7"/>
      <c r="FX87" s="7"/>
      <c r="FY87" s="2" t="s">
        <v>140</v>
      </c>
      <c r="FZ87" s="2" t="s">
        <v>129</v>
      </c>
      <c r="GA87" s="2" t="s">
        <v>184</v>
      </c>
      <c r="GB87" s="2" t="s">
        <v>1239</v>
      </c>
      <c r="GC87" s="2" t="s">
        <v>143</v>
      </c>
      <c r="GD87" s="2" t="s">
        <v>132</v>
      </c>
      <c r="GE87" s="4"/>
      <c r="GF87" s="8"/>
      <c r="GG87" s="4"/>
      <c r="GH87" s="8"/>
      <c r="GI87" s="7"/>
      <c r="GJ87" s="7"/>
      <c r="GK87" s="2" t="s">
        <v>140</v>
      </c>
      <c r="GL87" s="2" t="s">
        <v>129</v>
      </c>
      <c r="GM87" s="2" t="s">
        <v>226</v>
      </c>
      <c r="GN87" s="2" t="s">
        <v>1209</v>
      </c>
      <c r="GO87" s="2" t="s">
        <v>143</v>
      </c>
      <c r="GP87" s="2" t="s">
        <v>132</v>
      </c>
      <c r="GQ87" s="4"/>
      <c r="GR87" s="8"/>
      <c r="GS87" s="4"/>
      <c r="GT87" s="8"/>
      <c r="GU87" s="7"/>
      <c r="GV87" s="7"/>
      <c r="GW87" s="2" t="s">
        <v>140</v>
      </c>
      <c r="GX87" s="2" t="s">
        <v>129</v>
      </c>
      <c r="GY87" s="2" t="s">
        <v>188</v>
      </c>
      <c r="GZ87" s="2" t="s">
        <v>1240</v>
      </c>
      <c r="HA87" s="2" t="s">
        <v>143</v>
      </c>
      <c r="HB87" s="2" t="s">
        <v>132</v>
      </c>
      <c r="HC87" s="4"/>
      <c r="HD87" s="8"/>
      <c r="HE87" s="4"/>
      <c r="HF87" s="8"/>
      <c r="HG87" s="7"/>
      <c r="HH87" s="7"/>
      <c r="HI87" s="2" t="s">
        <v>140</v>
      </c>
      <c r="HJ87" s="2" t="s">
        <v>129</v>
      </c>
      <c r="HK87" s="2" t="s">
        <v>911</v>
      </c>
      <c r="HL87" s="2" t="s">
        <v>1205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140</v>
      </c>
      <c r="HV87" s="2" t="s">
        <v>129</v>
      </c>
      <c r="HW87" s="2" t="s">
        <v>913</v>
      </c>
      <c r="HX87" s="2" t="s">
        <v>1228</v>
      </c>
      <c r="HY87" s="2" t="s">
        <v>143</v>
      </c>
      <c r="HZ87" s="2" t="s">
        <v>132</v>
      </c>
      <c r="IA87" s="4"/>
      <c r="IB87" s="8"/>
      <c r="IC87" s="4"/>
      <c r="ID87" s="8"/>
      <c r="IE87" s="7"/>
      <c r="IF87" s="7"/>
      <c r="IG87" s="2" t="s">
        <v>140</v>
      </c>
      <c r="IH87" s="2" t="s">
        <v>129</v>
      </c>
      <c r="II87" s="2" t="s">
        <v>194</v>
      </c>
      <c r="IJ87" s="2" t="s">
        <v>132</v>
      </c>
      <c r="IK87" s="2" t="s">
        <v>143</v>
      </c>
      <c r="IL87" s="2" t="s">
        <v>132</v>
      </c>
      <c r="IM87" s="4"/>
      <c r="IN87" s="8"/>
      <c r="IO87" s="4"/>
      <c r="IP87" s="8"/>
      <c r="IQ87" s="7"/>
      <c r="IR87" s="7"/>
      <c r="IS87" s="2" t="s">
        <v>140</v>
      </c>
      <c r="IT87" s="2" t="s">
        <v>129</v>
      </c>
      <c r="IU87" s="2" t="s">
        <v>615</v>
      </c>
      <c r="IV87" s="2" t="s">
        <v>1241</v>
      </c>
      <c r="IW87" s="2" t="s">
        <v>143</v>
      </c>
      <c r="IX87" s="2" t="s">
        <v>132</v>
      </c>
      <c r="IY87" s="4"/>
      <c r="IZ87" s="8"/>
      <c r="JA87" s="4"/>
      <c r="JB87" s="8"/>
      <c r="JC87" s="7"/>
      <c r="JD87" s="7"/>
      <c r="JE87" s="2" t="s">
        <v>150</v>
      </c>
      <c r="JF87" s="2" t="s">
        <v>129</v>
      </c>
      <c r="JG87" s="2" t="s">
        <v>132</v>
      </c>
      <c r="JH87" s="2" t="s">
        <v>132</v>
      </c>
      <c r="JI87" s="2" t="s">
        <v>143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140</v>
      </c>
      <c r="KD87" s="2" t="s">
        <v>195</v>
      </c>
      <c r="KE87" s="2" t="s">
        <v>917</v>
      </c>
      <c r="KF87" s="2" t="s">
        <v>1242</v>
      </c>
      <c r="KG87" s="2" t="s">
        <v>143</v>
      </c>
      <c r="KH87" s="2" t="s">
        <v>132</v>
      </c>
      <c r="KI87" s="4"/>
      <c r="KJ87" s="8"/>
      <c r="KK87" s="4"/>
      <c r="KL87" s="8"/>
      <c r="KM87" s="7"/>
      <c r="KN87" s="7"/>
      <c r="KO87" s="2" t="s">
        <v>151</v>
      </c>
      <c r="KP87" s="2" t="s">
        <v>129</v>
      </c>
      <c r="KQ87" s="2" t="s">
        <v>132</v>
      </c>
      <c r="KR87" s="2" t="s">
        <v>132</v>
      </c>
      <c r="KS87" s="2" t="s">
        <v>143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157</v>
      </c>
      <c r="LN87" s="2" t="s">
        <v>129</v>
      </c>
      <c r="LO87" s="2" t="s">
        <v>132</v>
      </c>
      <c r="LP87" s="2" t="s">
        <v>132</v>
      </c>
      <c r="LQ87" s="2" t="s">
        <v>143</v>
      </c>
      <c r="LR87" s="2" t="s">
        <v>132</v>
      </c>
      <c r="LS87" s="4"/>
      <c r="LT87" s="8"/>
      <c r="LU87" s="4"/>
      <c r="LV87" s="8"/>
      <c r="LW87" s="7"/>
      <c r="LX87" s="7"/>
      <c r="LY87" s="2" t="s">
        <v>151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2" t="s">
        <v>132</v>
      </c>
      <c r="ME87" s="4"/>
      <c r="MF87" s="8"/>
      <c r="MG87" s="4"/>
      <c r="MH87" s="8"/>
      <c r="MI87" s="7"/>
      <c r="MJ87" s="7"/>
      <c r="MK87" s="2" t="s">
        <v>151</v>
      </c>
      <c r="ML87" s="2" t="s">
        <v>129</v>
      </c>
      <c r="MM87" s="2" t="s">
        <v>132</v>
      </c>
      <c r="MN87" s="2" t="s">
        <v>132</v>
      </c>
      <c r="MO87" s="2" t="s">
        <v>143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157</v>
      </c>
      <c r="NJ87" s="2" t="s">
        <v>129</v>
      </c>
      <c r="NK87" s="2" t="s">
        <v>132</v>
      </c>
      <c r="NL87" s="2" t="s">
        <v>132</v>
      </c>
      <c r="NM87" s="2" t="s">
        <v>143</v>
      </c>
      <c r="NN87" s="2" t="s">
        <v>132</v>
      </c>
      <c r="NO87" s="4"/>
      <c r="NP87" s="8"/>
      <c r="NQ87" s="4"/>
      <c r="NR87" s="8"/>
      <c r="NS87" s="7"/>
      <c r="NT87" s="7"/>
      <c r="NU87" s="2" t="s">
        <v>151</v>
      </c>
      <c r="NV87" s="2" t="s">
        <v>181</v>
      </c>
      <c r="NW87" s="2" t="s">
        <v>132</v>
      </c>
      <c r="NX87" s="2" t="s">
        <v>132</v>
      </c>
      <c r="NY87" s="2" t="s">
        <v>143</v>
      </c>
      <c r="NZ87" s="2" t="s">
        <v>132</v>
      </c>
      <c r="OA87" s="4"/>
      <c r="OB87" s="8"/>
      <c r="OC87" s="4"/>
      <c r="OD87" s="8"/>
      <c r="OE87" s="7"/>
      <c r="OF87" s="7"/>
      <c r="OG87" s="2" t="s">
        <v>157</v>
      </c>
      <c r="OH87" s="2" t="s">
        <v>129</v>
      </c>
      <c r="OI87" s="2" t="s">
        <v>132</v>
      </c>
      <c r="OJ87" s="2" t="s">
        <v>132</v>
      </c>
      <c r="OK87" s="2" t="s">
        <v>143</v>
      </c>
      <c r="OL87" s="2" t="s">
        <v>132</v>
      </c>
      <c r="OM87" s="4"/>
      <c r="ON87" s="8"/>
      <c r="OO87" s="4"/>
      <c r="OP87" s="8"/>
      <c r="OQ87" s="7"/>
      <c r="OR87" s="7"/>
      <c r="OS87" s="2" t="s">
        <v>151</v>
      </c>
      <c r="OT87" s="2" t="s">
        <v>129</v>
      </c>
      <c r="OU87" s="2" t="s">
        <v>132</v>
      </c>
      <c r="OV87" s="2" t="s">
        <v>132</v>
      </c>
      <c r="OW87" s="2" t="s">
        <v>143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140</v>
      </c>
      <c r="PR87" s="2" t="s">
        <v>181</v>
      </c>
      <c r="PS87" s="2" t="s">
        <v>198</v>
      </c>
      <c r="PT87" s="2" t="s">
        <v>1243</v>
      </c>
      <c r="PU87" s="2" t="s">
        <v>143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140</v>
      </c>
      <c r="QP87" s="2" t="s">
        <v>181</v>
      </c>
      <c r="QQ87" s="2" t="s">
        <v>535</v>
      </c>
      <c r="QR87" s="2" t="s">
        <v>132</v>
      </c>
      <c r="QS87" s="2" t="s">
        <v>143</v>
      </c>
      <c r="QT87" s="2" t="s">
        <v>132</v>
      </c>
      <c r="QU87" s="4"/>
      <c r="QV87" s="8"/>
      <c r="QW87" s="4"/>
      <c r="QX87" s="8"/>
      <c r="QY87" s="7"/>
      <c r="QZ87" s="7"/>
      <c r="RA87" s="2" t="s">
        <v>157</v>
      </c>
      <c r="RB87" s="2" t="s">
        <v>129</v>
      </c>
      <c r="RC87" s="2" t="s">
        <v>132</v>
      </c>
      <c r="RD87" s="2" t="s">
        <v>132</v>
      </c>
      <c r="RE87" s="2" t="s">
        <v>143</v>
      </c>
      <c r="RF87" s="2" t="s">
        <v>132</v>
      </c>
      <c r="RG87" s="4"/>
      <c r="RH87" s="8"/>
      <c r="RI87" s="4"/>
      <c r="RJ87" s="8"/>
      <c r="RK87" s="7"/>
      <c r="RL87" s="7"/>
      <c r="RM87" s="2" t="s">
        <v>140</v>
      </c>
      <c r="RN87" s="2" t="s">
        <v>181</v>
      </c>
      <c r="RO87" s="2" t="s">
        <v>1104</v>
      </c>
      <c r="RP87" s="2" t="s">
        <v>132</v>
      </c>
      <c r="RQ87" s="2" t="s">
        <v>143</v>
      </c>
      <c r="RR87" s="2" t="s">
        <v>132</v>
      </c>
    </row>
    <row r="88">
      <c r="A88" s="2" t="s">
        <v>1244</v>
      </c>
      <c r="B88" s="2" t="s">
        <v>121</v>
      </c>
      <c r="C88" s="2" t="s">
        <v>894</v>
      </c>
      <c r="D88" s="2" t="s">
        <v>312</v>
      </c>
      <c r="E88" s="2" t="s">
        <v>313</v>
      </c>
      <c r="F88" s="2" t="s">
        <v>1245</v>
      </c>
      <c r="G88" s="2" t="s">
        <v>1245</v>
      </c>
      <c r="H88" s="2" t="s">
        <v>1245</v>
      </c>
      <c r="I88" s="2" t="s">
        <v>1246</v>
      </c>
      <c r="J88" s="2" t="s">
        <v>1247</v>
      </c>
      <c r="K88" s="2" t="s">
        <v>457</v>
      </c>
      <c r="L88" s="3">
        <v>94.5</v>
      </c>
      <c r="M88" s="3">
        <v>99.22</v>
      </c>
      <c r="N88" s="3">
        <v>219.99</v>
      </c>
      <c r="O88" s="2" t="s">
        <v>726</v>
      </c>
      <c r="P88" s="2" t="s">
        <v>293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133</v>
      </c>
      <c r="V88" s="2" t="s">
        <v>134</v>
      </c>
      <c r="W88" s="2" t="s">
        <v>136</v>
      </c>
      <c r="X88" s="2" t="s">
        <v>1248</v>
      </c>
      <c r="Y88" s="2" t="s">
        <v>422</v>
      </c>
      <c r="Z88" s="4"/>
      <c r="AA88" s="4">
        <f>=ROUNDDOWN({0},0)</f>
      </c>
      <c r="AB88" s="5">
        <v>2</v>
      </c>
      <c r="AC88" s="2" t="s">
        <v>132</v>
      </c>
      <c r="AD88" s="4"/>
      <c r="AE88" s="4"/>
      <c r="AF88" s="6">
        <v>63</v>
      </c>
      <c r="AG88" s="6"/>
      <c r="AH88" s="7">
        <v>0.9388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26</v>
      </c>
      <c r="AQ88" s="8">
        <v>1577.74</v>
      </c>
      <c r="AR88" s="4"/>
      <c r="AS88" s="8"/>
      <c r="AT88" s="7"/>
      <c r="AU88" s="7"/>
      <c r="AV88" s="4">
        <v>29</v>
      </c>
      <c r="AW88" s="8">
        <v>1826.39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0.8639</v>
      </c>
      <c r="BC88" s="4">
        <v>29</v>
      </c>
      <c r="BD88" s="8">
        <v>1826.39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1</v>
      </c>
      <c r="BJ88" s="4">
        <v>26</v>
      </c>
      <c r="BK88" s="8">
        <v>1577.74</v>
      </c>
      <c r="BL88" s="2" t="s">
        <v>441</v>
      </c>
      <c r="BM88" s="7">
        <v>1</v>
      </c>
      <c r="BN88" s="7">
        <v>1</v>
      </c>
      <c r="BO88" s="4">
        <v>7</v>
      </c>
      <c r="BP88" s="8">
        <v>269.89</v>
      </c>
      <c r="BQ88" s="4"/>
      <c r="BR88" s="8"/>
      <c r="BS88" s="7"/>
      <c r="BT88" s="7"/>
      <c r="BU88" s="2" t="s">
        <v>140</v>
      </c>
      <c r="BV88" s="2" t="s">
        <v>181</v>
      </c>
      <c r="BW88" s="2" t="s">
        <v>424</v>
      </c>
      <c r="BX88" s="2" t="s">
        <v>1249</v>
      </c>
      <c r="BY88" s="2" t="s">
        <v>143</v>
      </c>
      <c r="BZ88" s="2" t="s">
        <v>132</v>
      </c>
      <c r="CA88" s="4"/>
      <c r="CB88" s="8"/>
      <c r="CC88" s="4"/>
      <c r="CD88" s="8"/>
      <c r="CE88" s="7"/>
      <c r="CF88" s="7"/>
      <c r="CG88" s="2" t="s">
        <v>140</v>
      </c>
      <c r="CH88" s="2" t="s">
        <v>181</v>
      </c>
      <c r="CI88" s="2" t="s">
        <v>132</v>
      </c>
      <c r="CJ88" s="2" t="s">
        <v>720</v>
      </c>
      <c r="CK88" s="2" t="s">
        <v>143</v>
      </c>
      <c r="CL88" s="2" t="s">
        <v>132</v>
      </c>
      <c r="CM88" s="4">
        <v>4</v>
      </c>
      <c r="CN88" s="8">
        <v>381.75</v>
      </c>
      <c r="CO88" s="4"/>
      <c r="CP88" s="8"/>
      <c r="CQ88" s="7"/>
      <c r="CR88" s="7"/>
      <c r="CS88" s="2" t="s">
        <v>140</v>
      </c>
      <c r="CT88" s="2" t="s">
        <v>181</v>
      </c>
      <c r="CU88" s="2" t="s">
        <v>341</v>
      </c>
      <c r="CV88" s="2" t="s">
        <v>1250</v>
      </c>
      <c r="CW88" s="2" t="s">
        <v>143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181</v>
      </c>
      <c r="DG88" s="2" t="s">
        <v>427</v>
      </c>
      <c r="DH88" s="2" t="s">
        <v>426</v>
      </c>
      <c r="DI88" s="2" t="s">
        <v>143</v>
      </c>
      <c r="DJ88" s="2" t="s">
        <v>132</v>
      </c>
      <c r="DK88" s="4">
        <v>15</v>
      </c>
      <c r="DL88" s="8">
        <v>926.1</v>
      </c>
      <c r="DM88" s="4"/>
      <c r="DN88" s="8"/>
      <c r="DO88" s="7"/>
      <c r="DP88" s="7"/>
      <c r="DQ88" s="2" t="s">
        <v>140</v>
      </c>
      <c r="DR88" s="2" t="s">
        <v>181</v>
      </c>
      <c r="DS88" s="2" t="s">
        <v>266</v>
      </c>
      <c r="DT88" s="2" t="s">
        <v>1251</v>
      </c>
      <c r="DU88" s="2" t="s">
        <v>143</v>
      </c>
      <c r="DV88" s="2" t="s">
        <v>132</v>
      </c>
      <c r="DW88" s="4"/>
      <c r="DX88" s="8"/>
      <c r="DY88" s="4"/>
      <c r="DZ88" s="8"/>
      <c r="EA88" s="7"/>
      <c r="EB88" s="7"/>
      <c r="EC88" s="2" t="s">
        <v>140</v>
      </c>
      <c r="ED88" s="2" t="s">
        <v>181</v>
      </c>
      <c r="EE88" s="2" t="s">
        <v>303</v>
      </c>
      <c r="EF88" s="2" t="s">
        <v>1252</v>
      </c>
      <c r="EG88" s="2" t="s">
        <v>143</v>
      </c>
      <c r="EH88" s="2" t="s">
        <v>132</v>
      </c>
      <c r="EI88" s="4"/>
      <c r="EJ88" s="8"/>
      <c r="EK88" s="4"/>
      <c r="EL88" s="8"/>
      <c r="EM88" s="7"/>
      <c r="EN88" s="7"/>
      <c r="EO88" s="2" t="s">
        <v>150</v>
      </c>
      <c r="EP88" s="2" t="s">
        <v>181</v>
      </c>
      <c r="EQ88" s="2" t="s">
        <v>132</v>
      </c>
      <c r="ER88" s="2" t="s">
        <v>132</v>
      </c>
      <c r="ES88" s="2" t="s">
        <v>143</v>
      </c>
      <c r="ET88" s="2" t="s">
        <v>132</v>
      </c>
      <c r="EU88" s="4"/>
      <c r="EV88" s="8"/>
      <c r="EW88" s="4"/>
      <c r="EX88" s="8"/>
      <c r="EY88" s="7"/>
      <c r="EZ88" s="7"/>
      <c r="FA88" s="2" t="s">
        <v>140</v>
      </c>
      <c r="FB88" s="2" t="s">
        <v>181</v>
      </c>
      <c r="FC88" s="2" t="s">
        <v>271</v>
      </c>
      <c r="FD88" s="2" t="s">
        <v>132</v>
      </c>
      <c r="FE88" s="2" t="s">
        <v>143</v>
      </c>
      <c r="FF88" s="2" t="s">
        <v>132</v>
      </c>
      <c r="FG88" s="4"/>
      <c r="FH88" s="8"/>
      <c r="FI88" s="4"/>
      <c r="FJ88" s="8"/>
      <c r="FK88" s="7"/>
      <c r="FL88" s="7"/>
      <c r="FM88" s="2" t="s">
        <v>140</v>
      </c>
      <c r="FN88" s="2" t="s">
        <v>181</v>
      </c>
      <c r="FO88" s="2" t="s">
        <v>272</v>
      </c>
      <c r="FP88" s="2" t="s">
        <v>720</v>
      </c>
      <c r="FQ88" s="2" t="s">
        <v>143</v>
      </c>
      <c r="FR88" s="2" t="s">
        <v>132</v>
      </c>
      <c r="FS88" s="4"/>
      <c r="FT88" s="8"/>
      <c r="FU88" s="4"/>
      <c r="FV88" s="8"/>
      <c r="FW88" s="7"/>
      <c r="FX88" s="7"/>
      <c r="FY88" s="2" t="s">
        <v>151</v>
      </c>
      <c r="FZ88" s="2" t="s">
        <v>181</v>
      </c>
      <c r="GA88" s="2" t="s">
        <v>132</v>
      </c>
      <c r="GB88" s="2" t="s">
        <v>132</v>
      </c>
      <c r="GC88" s="2" t="s">
        <v>143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181</v>
      </c>
      <c r="GM88" s="2" t="s">
        <v>273</v>
      </c>
      <c r="GN88" s="2" t="s">
        <v>132</v>
      </c>
      <c r="GO88" s="2" t="s">
        <v>143</v>
      </c>
      <c r="GP88" s="2" t="s">
        <v>132</v>
      </c>
      <c r="GQ88" s="4"/>
      <c r="GR88" s="8"/>
      <c r="GS88" s="4"/>
      <c r="GT88" s="8"/>
      <c r="GU88" s="7"/>
      <c r="GV88" s="7"/>
      <c r="GW88" s="2" t="s">
        <v>155</v>
      </c>
      <c r="GX88" s="2" t="s">
        <v>181</v>
      </c>
      <c r="GY88" s="2" t="s">
        <v>132</v>
      </c>
      <c r="GZ88" s="2" t="s">
        <v>132</v>
      </c>
      <c r="HA88" s="2" t="s">
        <v>143</v>
      </c>
      <c r="HB88" s="2" t="s">
        <v>132</v>
      </c>
      <c r="HC88" s="4"/>
      <c r="HD88" s="8"/>
      <c r="HE88" s="4"/>
      <c r="HF88" s="8"/>
      <c r="HG88" s="7"/>
      <c r="HH88" s="7"/>
      <c r="HI88" s="2" t="s">
        <v>140</v>
      </c>
      <c r="HJ88" s="2" t="s">
        <v>181</v>
      </c>
      <c r="HK88" s="2" t="s">
        <v>275</v>
      </c>
      <c r="HL88" s="2" t="s">
        <v>132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140</v>
      </c>
      <c r="HV88" s="2" t="s">
        <v>181</v>
      </c>
      <c r="HW88" s="2" t="s">
        <v>277</v>
      </c>
      <c r="HX88" s="2" t="s">
        <v>132</v>
      </c>
      <c r="HY88" s="2" t="s">
        <v>143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181</v>
      </c>
      <c r="II88" s="2" t="s">
        <v>194</v>
      </c>
      <c r="IJ88" s="2" t="s">
        <v>132</v>
      </c>
      <c r="IK88" s="2" t="s">
        <v>143</v>
      </c>
      <c r="IL88" s="2" t="s">
        <v>132</v>
      </c>
      <c r="IM88" s="4"/>
      <c r="IN88" s="8"/>
      <c r="IO88" s="4"/>
      <c r="IP88" s="8"/>
      <c r="IQ88" s="7"/>
      <c r="IR88" s="7"/>
      <c r="IS88" s="2" t="s">
        <v>140</v>
      </c>
      <c r="IT88" s="2" t="s">
        <v>181</v>
      </c>
      <c r="IU88" s="2" t="s">
        <v>341</v>
      </c>
      <c r="IV88" s="2" t="s">
        <v>435</v>
      </c>
      <c r="IW88" s="2" t="s">
        <v>143</v>
      </c>
      <c r="IX88" s="2" t="s">
        <v>132</v>
      </c>
      <c r="IY88" s="4"/>
      <c r="IZ88" s="8"/>
      <c r="JA88" s="4"/>
      <c r="JB88" s="8"/>
      <c r="JC88" s="7"/>
      <c r="JD88" s="7"/>
      <c r="JE88" s="2" t="s">
        <v>151</v>
      </c>
      <c r="JF88" s="2" t="s">
        <v>181</v>
      </c>
      <c r="JG88" s="2" t="s">
        <v>132</v>
      </c>
      <c r="JH88" s="2" t="s">
        <v>132</v>
      </c>
      <c r="JI88" s="2" t="s">
        <v>143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152</v>
      </c>
      <c r="KD88" s="2" t="s">
        <v>181</v>
      </c>
      <c r="KE88" s="2" t="s">
        <v>132</v>
      </c>
      <c r="KF88" s="2" t="s">
        <v>132</v>
      </c>
      <c r="KG88" s="2" t="s">
        <v>143</v>
      </c>
      <c r="KH88" s="2" t="s">
        <v>132</v>
      </c>
      <c r="KI88" s="4"/>
      <c r="KJ88" s="8"/>
      <c r="KK88" s="4"/>
      <c r="KL88" s="8"/>
      <c r="KM88" s="7"/>
      <c r="KN88" s="7"/>
      <c r="KO88" s="2" t="s">
        <v>151</v>
      </c>
      <c r="KP88" s="2" t="s">
        <v>181</v>
      </c>
      <c r="KQ88" s="2" t="s">
        <v>132</v>
      </c>
      <c r="KR88" s="2" t="s">
        <v>132</v>
      </c>
      <c r="KS88" s="2" t="s">
        <v>143</v>
      </c>
      <c r="KT88" s="2" t="s">
        <v>132</v>
      </c>
      <c r="KU88" s="4"/>
      <c r="KV88" s="8"/>
      <c r="KW88" s="4"/>
      <c r="KX88" s="8"/>
      <c r="KY88" s="7"/>
      <c r="KZ88" s="7"/>
      <c r="LA88" s="2" t="s">
        <v>151</v>
      </c>
      <c r="LB88" s="2" t="s">
        <v>181</v>
      </c>
      <c r="LC88" s="2" t="s">
        <v>132</v>
      </c>
      <c r="LD88" s="2" t="s">
        <v>132</v>
      </c>
      <c r="LE88" s="2" t="s">
        <v>143</v>
      </c>
      <c r="LF88" s="2" t="s">
        <v>132</v>
      </c>
      <c r="LG88" s="4"/>
      <c r="LH88" s="8"/>
      <c r="LI88" s="4"/>
      <c r="LJ88" s="8"/>
      <c r="LK88" s="7"/>
      <c r="LL88" s="7"/>
      <c r="LM88" s="2" t="s">
        <v>157</v>
      </c>
      <c r="LN88" s="2" t="s">
        <v>181</v>
      </c>
      <c r="LO88" s="2" t="s">
        <v>132</v>
      </c>
      <c r="LP88" s="2" t="s">
        <v>132</v>
      </c>
      <c r="LQ88" s="2" t="s">
        <v>143</v>
      </c>
      <c r="LR88" s="2" t="s">
        <v>132</v>
      </c>
      <c r="LS88" s="4"/>
      <c r="LT88" s="8"/>
      <c r="LU88" s="4"/>
      <c r="LV88" s="8"/>
      <c r="LW88" s="7"/>
      <c r="LX88" s="7"/>
      <c r="LY88" s="2" t="s">
        <v>151</v>
      </c>
      <c r="LZ88" s="2" t="s">
        <v>181</v>
      </c>
      <c r="MA88" s="2" t="s">
        <v>132</v>
      </c>
      <c r="MB88" s="2" t="s">
        <v>132</v>
      </c>
      <c r="MC88" s="2" t="s">
        <v>143</v>
      </c>
      <c r="MD88" s="2" t="s">
        <v>132</v>
      </c>
      <c r="ME88" s="4"/>
      <c r="MF88" s="8"/>
      <c r="MG88" s="4"/>
      <c r="MH88" s="8"/>
      <c r="MI88" s="7"/>
      <c r="MJ88" s="7"/>
      <c r="MK88" s="2" t="s">
        <v>151</v>
      </c>
      <c r="ML88" s="2" t="s">
        <v>181</v>
      </c>
      <c r="MM88" s="2" t="s">
        <v>132</v>
      </c>
      <c r="MN88" s="2" t="s">
        <v>132</v>
      </c>
      <c r="MO88" s="2" t="s">
        <v>143</v>
      </c>
      <c r="MP88" s="2" t="s">
        <v>132</v>
      </c>
      <c r="MQ88" s="4"/>
      <c r="MR88" s="8"/>
      <c r="MS88" s="4"/>
      <c r="MT88" s="8"/>
      <c r="MU88" s="7"/>
      <c r="MV88" s="7"/>
      <c r="MW88" s="2" t="s">
        <v>157</v>
      </c>
      <c r="MX88" s="2" t="s">
        <v>181</v>
      </c>
      <c r="MY88" s="2" t="s">
        <v>132</v>
      </c>
      <c r="MZ88" s="2" t="s">
        <v>132</v>
      </c>
      <c r="NA88" s="2" t="s">
        <v>143</v>
      </c>
      <c r="NB88" s="2" t="s">
        <v>132</v>
      </c>
      <c r="NC88" s="4"/>
      <c r="ND88" s="8"/>
      <c r="NE88" s="4"/>
      <c r="NF88" s="8"/>
      <c r="NG88" s="7"/>
      <c r="NH88" s="7"/>
      <c r="NI88" s="2" t="s">
        <v>157</v>
      </c>
      <c r="NJ88" s="2" t="s">
        <v>181</v>
      </c>
      <c r="NK88" s="2" t="s">
        <v>132</v>
      </c>
      <c r="NL88" s="2" t="s">
        <v>132</v>
      </c>
      <c r="NM88" s="2" t="s">
        <v>143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157</v>
      </c>
      <c r="OH88" s="2" t="s">
        <v>181</v>
      </c>
      <c r="OI88" s="2" t="s">
        <v>132</v>
      </c>
      <c r="OJ88" s="2" t="s">
        <v>132</v>
      </c>
      <c r="OK88" s="2" t="s">
        <v>143</v>
      </c>
      <c r="OL88" s="2" t="s">
        <v>132</v>
      </c>
      <c r="OM88" s="4"/>
      <c r="ON88" s="8"/>
      <c r="OO88" s="4"/>
      <c r="OP88" s="8"/>
      <c r="OQ88" s="7"/>
      <c r="OR88" s="7"/>
      <c r="OS88" s="2" t="s">
        <v>151</v>
      </c>
      <c r="OT88" s="2" t="s">
        <v>181</v>
      </c>
      <c r="OU88" s="2" t="s">
        <v>132</v>
      </c>
      <c r="OV88" s="2" t="s">
        <v>132</v>
      </c>
      <c r="OW88" s="2" t="s">
        <v>143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140</v>
      </c>
      <c r="PR88" s="2" t="s">
        <v>181</v>
      </c>
      <c r="PS88" s="2" t="s">
        <v>278</v>
      </c>
      <c r="PT88" s="2" t="s">
        <v>503</v>
      </c>
      <c r="PU88" s="2" t="s">
        <v>143</v>
      </c>
      <c r="PV88" s="2" t="s">
        <v>132</v>
      </c>
      <c r="PW88" s="4"/>
      <c r="PX88" s="8"/>
      <c r="PY88" s="4"/>
      <c r="PZ88" s="8"/>
      <c r="QA88" s="7"/>
      <c r="QB88" s="7"/>
      <c r="QC88" s="2" t="s">
        <v>151</v>
      </c>
      <c r="QD88" s="2" t="s">
        <v>181</v>
      </c>
      <c r="QE88" s="2" t="s">
        <v>132</v>
      </c>
      <c r="QF88" s="2" t="s">
        <v>132</v>
      </c>
      <c r="QG88" s="2" t="s">
        <v>143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157</v>
      </c>
      <c r="RB88" s="2" t="s">
        <v>181</v>
      </c>
      <c r="RC88" s="2" t="s">
        <v>132</v>
      </c>
      <c r="RD88" s="2" t="s">
        <v>132</v>
      </c>
      <c r="RE88" s="2" t="s">
        <v>143</v>
      </c>
      <c r="RF88" s="2" t="s">
        <v>132</v>
      </c>
      <c r="RG88" s="4"/>
      <c r="RH88" s="8"/>
      <c r="RI88" s="4"/>
      <c r="RJ88" s="8"/>
      <c r="RK88" s="7"/>
      <c r="RL88" s="7"/>
      <c r="RM88" s="2" t="s">
        <v>140</v>
      </c>
      <c r="RN88" s="2" t="s">
        <v>181</v>
      </c>
      <c r="RO88" s="2" t="s">
        <v>303</v>
      </c>
      <c r="RP88" s="2" t="s">
        <v>132</v>
      </c>
      <c r="RQ88" s="2" t="s">
        <v>143</v>
      </c>
      <c r="RR88" s="2" t="s">
        <v>132</v>
      </c>
    </row>
    <row r="89">
      <c r="A89" s="2" t="s">
        <v>1253</v>
      </c>
      <c r="B89" s="2" t="s">
        <v>121</v>
      </c>
      <c r="C89" s="2" t="s">
        <v>894</v>
      </c>
      <c r="D89" s="2" t="s">
        <v>312</v>
      </c>
      <c r="E89" s="2" t="s">
        <v>313</v>
      </c>
      <c r="F89" s="2" t="s">
        <v>1245</v>
      </c>
      <c r="G89" s="2" t="s">
        <v>1245</v>
      </c>
      <c r="H89" s="2" t="s">
        <v>1245</v>
      </c>
      <c r="I89" s="2" t="s">
        <v>1254</v>
      </c>
      <c r="J89" s="2" t="s">
        <v>1255</v>
      </c>
      <c r="K89" s="2" t="s">
        <v>457</v>
      </c>
      <c r="L89" s="3">
        <v>63.9</v>
      </c>
      <c r="M89" s="3">
        <v>67.1</v>
      </c>
      <c r="N89" s="3">
        <v>149.99</v>
      </c>
      <c r="O89" s="2" t="s">
        <v>129</v>
      </c>
      <c r="P89" s="2" t="s">
        <v>293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132</v>
      </c>
      <c r="V89" s="2" t="s">
        <v>134</v>
      </c>
      <c r="W89" s="2" t="s">
        <v>470</v>
      </c>
      <c r="X89" s="2" t="s">
        <v>135</v>
      </c>
      <c r="Y89" s="2" t="s">
        <v>864</v>
      </c>
      <c r="Z89" s="4">
        <v>73</v>
      </c>
      <c r="AA89" s="4">
        <f>=ROUNDDOWN(73,0)</f>
      </c>
      <c r="AB89" s="5">
        <v>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3</v>
      </c>
      <c r="AQ89" s="8">
        <v>248.65</v>
      </c>
      <c r="AR89" s="4"/>
      <c r="AS89" s="8"/>
      <c r="AT89" s="7"/>
      <c r="AU89" s="7"/>
      <c r="AV89" s="4" t="s">
        <v>132</v>
      </c>
      <c r="AW89" s="8" t="s">
        <v>132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0.1361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>
        <v>3</v>
      </c>
      <c r="BK89" s="8">
        <v>248.65</v>
      </c>
      <c r="BL89" s="2" t="s">
        <v>1256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129</v>
      </c>
      <c r="BW89" s="2" t="s">
        <v>866</v>
      </c>
      <c r="BX89" s="2" t="s">
        <v>1257</v>
      </c>
      <c r="BY89" s="2" t="s">
        <v>143</v>
      </c>
      <c r="BZ89" s="2" t="s">
        <v>132</v>
      </c>
      <c r="CA89" s="4">
        <v>1</v>
      </c>
      <c r="CB89" s="8">
        <v>81.65</v>
      </c>
      <c r="CC89" s="4"/>
      <c r="CD89" s="8"/>
      <c r="CE89" s="7"/>
      <c r="CF89" s="7"/>
      <c r="CG89" s="2" t="s">
        <v>140</v>
      </c>
      <c r="CH89" s="2" t="s">
        <v>129</v>
      </c>
      <c r="CI89" s="2" t="s">
        <v>132</v>
      </c>
      <c r="CJ89" s="2" t="s">
        <v>713</v>
      </c>
      <c r="CK89" s="2" t="s">
        <v>143</v>
      </c>
      <c r="CL89" s="2" t="s">
        <v>132</v>
      </c>
      <c r="CM89" s="4"/>
      <c r="CN89" s="8"/>
      <c r="CO89" s="4"/>
      <c r="CP89" s="8"/>
      <c r="CQ89" s="7"/>
      <c r="CR89" s="7"/>
      <c r="CS89" s="2" t="s">
        <v>140</v>
      </c>
      <c r="CT89" s="2" t="s">
        <v>129</v>
      </c>
      <c r="CU89" s="2" t="s">
        <v>864</v>
      </c>
      <c r="CV89" s="2" t="s">
        <v>1258</v>
      </c>
      <c r="CW89" s="2" t="s">
        <v>143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869</v>
      </c>
      <c r="DH89" s="2" t="s">
        <v>1259</v>
      </c>
      <c r="DI89" s="2" t="s">
        <v>143</v>
      </c>
      <c r="DJ89" s="2" t="s">
        <v>132</v>
      </c>
      <c r="DK89" s="4">
        <v>2</v>
      </c>
      <c r="DL89" s="8">
        <v>167</v>
      </c>
      <c r="DM89" s="4"/>
      <c r="DN89" s="8"/>
      <c r="DO89" s="7"/>
      <c r="DP89" s="7"/>
      <c r="DQ89" s="2" t="s">
        <v>140</v>
      </c>
      <c r="DR89" s="2" t="s">
        <v>129</v>
      </c>
      <c r="DS89" s="2" t="s">
        <v>266</v>
      </c>
      <c r="DT89" s="2" t="s">
        <v>1024</v>
      </c>
      <c r="DU89" s="2" t="s">
        <v>143</v>
      </c>
      <c r="DV89" s="2" t="s">
        <v>132</v>
      </c>
      <c r="DW89" s="4"/>
      <c r="DX89" s="8"/>
      <c r="DY89" s="4"/>
      <c r="DZ89" s="8"/>
      <c r="EA89" s="7"/>
      <c r="EB89" s="7"/>
      <c r="EC89" s="2" t="s">
        <v>140</v>
      </c>
      <c r="ED89" s="2" t="s">
        <v>129</v>
      </c>
      <c r="EE89" s="2" t="s">
        <v>864</v>
      </c>
      <c r="EF89" s="2" t="s">
        <v>647</v>
      </c>
      <c r="EG89" s="2" t="s">
        <v>143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129</v>
      </c>
      <c r="EQ89" s="2" t="s">
        <v>431</v>
      </c>
      <c r="ER89" s="2" t="s">
        <v>132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151</v>
      </c>
      <c r="FB89" s="2" t="s">
        <v>129</v>
      </c>
      <c r="FC89" s="2" t="s">
        <v>132</v>
      </c>
      <c r="FD89" s="2" t="s">
        <v>132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140</v>
      </c>
      <c r="FN89" s="2" t="s">
        <v>129</v>
      </c>
      <c r="FO89" s="2" t="s">
        <v>272</v>
      </c>
      <c r="FP89" s="2" t="s">
        <v>132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151</v>
      </c>
      <c r="FZ89" s="2" t="s">
        <v>129</v>
      </c>
      <c r="GA89" s="2" t="s">
        <v>132</v>
      </c>
      <c r="GB89" s="2" t="s">
        <v>132</v>
      </c>
      <c r="GC89" s="2" t="s">
        <v>143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273</v>
      </c>
      <c r="GN89" s="2" t="s">
        <v>132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155</v>
      </c>
      <c r="GX89" s="2" t="s">
        <v>129</v>
      </c>
      <c r="GY89" s="2" t="s">
        <v>132</v>
      </c>
      <c r="GZ89" s="2" t="s">
        <v>132</v>
      </c>
      <c r="HA89" s="2" t="s">
        <v>143</v>
      </c>
      <c r="HB89" s="2" t="s">
        <v>132</v>
      </c>
      <c r="HC89" s="4"/>
      <c r="HD89" s="8"/>
      <c r="HE89" s="4"/>
      <c r="HF89" s="8"/>
      <c r="HG89" s="7"/>
      <c r="HH89" s="7"/>
      <c r="HI89" s="2" t="s">
        <v>140</v>
      </c>
      <c r="HJ89" s="2" t="s">
        <v>129</v>
      </c>
      <c r="HK89" s="2" t="s">
        <v>275</v>
      </c>
      <c r="HL89" s="2" t="s">
        <v>132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140</v>
      </c>
      <c r="HV89" s="2" t="s">
        <v>129</v>
      </c>
      <c r="HW89" s="2" t="s">
        <v>277</v>
      </c>
      <c r="HX89" s="2" t="s">
        <v>1260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140</v>
      </c>
      <c r="IH89" s="2" t="s">
        <v>129</v>
      </c>
      <c r="II89" s="2" t="s">
        <v>194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140</v>
      </c>
      <c r="IT89" s="2" t="s">
        <v>129</v>
      </c>
      <c r="IU89" s="2" t="s">
        <v>864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151</v>
      </c>
      <c r="JF89" s="2" t="s">
        <v>129</v>
      </c>
      <c r="JG89" s="2" t="s">
        <v>132</v>
      </c>
      <c r="JH89" s="2" t="s">
        <v>132</v>
      </c>
      <c r="JI89" s="2" t="s">
        <v>143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152</v>
      </c>
      <c r="KD89" s="2" t="s">
        <v>129</v>
      </c>
      <c r="KE89" s="2" t="s">
        <v>132</v>
      </c>
      <c r="KF89" s="2" t="s">
        <v>132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151</v>
      </c>
      <c r="KP89" s="2" t="s">
        <v>129</v>
      </c>
      <c r="KQ89" s="2" t="s">
        <v>132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151</v>
      </c>
      <c r="LB89" s="2" t="s">
        <v>129</v>
      </c>
      <c r="LC89" s="2" t="s">
        <v>132</v>
      </c>
      <c r="LD89" s="2" t="s">
        <v>132</v>
      </c>
      <c r="LE89" s="2" t="s">
        <v>143</v>
      </c>
      <c r="LF89" s="2" t="s">
        <v>132</v>
      </c>
      <c r="LG89" s="4"/>
      <c r="LH89" s="8"/>
      <c r="LI89" s="4"/>
      <c r="LJ89" s="8"/>
      <c r="LK89" s="7"/>
      <c r="LL89" s="7"/>
      <c r="LM89" s="2" t="s">
        <v>157</v>
      </c>
      <c r="LN89" s="2" t="s">
        <v>129</v>
      </c>
      <c r="LO89" s="2" t="s">
        <v>132</v>
      </c>
      <c r="LP89" s="2" t="s">
        <v>132</v>
      </c>
      <c r="LQ89" s="2" t="s">
        <v>143</v>
      </c>
      <c r="LR89" s="2" t="s">
        <v>132</v>
      </c>
      <c r="LS89" s="4"/>
      <c r="LT89" s="8"/>
      <c r="LU89" s="4"/>
      <c r="LV89" s="8"/>
      <c r="LW89" s="7"/>
      <c r="LX89" s="7"/>
      <c r="LY89" s="2" t="s">
        <v>151</v>
      </c>
      <c r="LZ89" s="2" t="s">
        <v>129</v>
      </c>
      <c r="MA89" s="2" t="s">
        <v>132</v>
      </c>
      <c r="MB89" s="2" t="s">
        <v>132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151</v>
      </c>
      <c r="ML89" s="2" t="s">
        <v>129</v>
      </c>
      <c r="MM89" s="2" t="s">
        <v>132</v>
      </c>
      <c r="MN89" s="2" t="s">
        <v>132</v>
      </c>
      <c r="MO89" s="2" t="s">
        <v>143</v>
      </c>
      <c r="MP89" s="2" t="s">
        <v>132</v>
      </c>
      <c r="MQ89" s="4"/>
      <c r="MR89" s="8"/>
      <c r="MS89" s="4"/>
      <c r="MT89" s="8"/>
      <c r="MU89" s="7"/>
      <c r="MV89" s="7"/>
      <c r="MW89" s="2" t="s">
        <v>157</v>
      </c>
      <c r="MX89" s="2" t="s">
        <v>129</v>
      </c>
      <c r="MY89" s="2" t="s">
        <v>132</v>
      </c>
      <c r="MZ89" s="2" t="s">
        <v>132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157</v>
      </c>
      <c r="NJ89" s="2" t="s">
        <v>129</v>
      </c>
      <c r="NK89" s="2" t="s">
        <v>132</v>
      </c>
      <c r="NL89" s="2" t="s">
        <v>132</v>
      </c>
      <c r="NM89" s="2" t="s">
        <v>143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157</v>
      </c>
      <c r="OH89" s="2" t="s">
        <v>129</v>
      </c>
      <c r="OI89" s="2" t="s">
        <v>132</v>
      </c>
      <c r="OJ89" s="2" t="s">
        <v>132</v>
      </c>
      <c r="OK89" s="2" t="s">
        <v>143</v>
      </c>
      <c r="OL89" s="2" t="s">
        <v>132</v>
      </c>
      <c r="OM89" s="4"/>
      <c r="ON89" s="8"/>
      <c r="OO89" s="4"/>
      <c r="OP89" s="8"/>
      <c r="OQ89" s="7"/>
      <c r="OR89" s="7"/>
      <c r="OS89" s="2" t="s">
        <v>151</v>
      </c>
      <c r="OT89" s="2" t="s">
        <v>129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140</v>
      </c>
      <c r="PR89" s="2" t="s">
        <v>181</v>
      </c>
      <c r="PS89" s="2" t="s">
        <v>278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151</v>
      </c>
      <c r="QD89" s="2" t="s">
        <v>129</v>
      </c>
      <c r="QE89" s="2" t="s">
        <v>132</v>
      </c>
      <c r="QF89" s="2" t="s">
        <v>132</v>
      </c>
      <c r="QG89" s="2" t="s">
        <v>143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157</v>
      </c>
      <c r="RB89" s="2" t="s">
        <v>129</v>
      </c>
      <c r="RC89" s="2" t="s">
        <v>132</v>
      </c>
      <c r="RD89" s="2" t="s">
        <v>132</v>
      </c>
      <c r="RE89" s="2" t="s">
        <v>143</v>
      </c>
      <c r="RF89" s="2" t="s">
        <v>132</v>
      </c>
      <c r="RG89" s="4"/>
      <c r="RH89" s="8"/>
      <c r="RI89" s="4"/>
      <c r="RJ89" s="8"/>
      <c r="RK89" s="7"/>
      <c r="RL89" s="7"/>
      <c r="RM89" s="2" t="s">
        <v>140</v>
      </c>
      <c r="RN89" s="2" t="s">
        <v>181</v>
      </c>
      <c r="RO89" s="2" t="s">
        <v>722</v>
      </c>
      <c r="RP89" s="2" t="s">
        <v>132</v>
      </c>
      <c r="RQ89" s="2" t="s">
        <v>143</v>
      </c>
      <c r="RR89" s="2" t="s">
        <v>132</v>
      </c>
    </row>
    <row r="90">
      <c r="A90" s="2" t="s">
        <v>1261</v>
      </c>
      <c r="B90" s="2" t="s">
        <v>121</v>
      </c>
      <c r="C90" s="2" t="s">
        <v>894</v>
      </c>
      <c r="D90" s="2" t="s">
        <v>312</v>
      </c>
      <c r="E90" s="2" t="s">
        <v>313</v>
      </c>
      <c r="F90" s="2" t="s">
        <v>1262</v>
      </c>
      <c r="G90" s="2" t="s">
        <v>1262</v>
      </c>
      <c r="H90" s="2" t="s">
        <v>1262</v>
      </c>
      <c r="I90" s="2" t="s">
        <v>1263</v>
      </c>
      <c r="J90" s="2" t="s">
        <v>291</v>
      </c>
      <c r="K90" s="2" t="s">
        <v>469</v>
      </c>
      <c r="L90" s="3">
        <v>116.24</v>
      </c>
      <c r="M90" s="3">
        <v>122.05</v>
      </c>
      <c r="N90" s="3">
        <v>264.99</v>
      </c>
      <c r="O90" s="2" t="s">
        <v>129</v>
      </c>
      <c r="P90" s="2" t="s">
        <v>258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133</v>
      </c>
      <c r="V90" s="2" t="s">
        <v>134</v>
      </c>
      <c r="W90" s="2" t="s">
        <v>1053</v>
      </c>
      <c r="X90" s="2" t="s">
        <v>132</v>
      </c>
      <c r="Y90" s="2" t="s">
        <v>471</v>
      </c>
      <c r="Z90" s="4">
        <v>58</v>
      </c>
      <c r="AA90" s="4">
        <f>=ROUNDDOWN(20,0)</f>
      </c>
      <c r="AB90" s="5">
        <v>2.9</v>
      </c>
      <c r="AC90" s="2" t="s">
        <v>924</v>
      </c>
      <c r="AD90" s="4">
        <v>100</v>
      </c>
      <c r="AE90" s="4">
        <v>100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13</v>
      </c>
      <c r="AQ90" s="8">
        <v>1755.18</v>
      </c>
      <c r="AR90" s="4"/>
      <c r="AS90" s="8"/>
      <c r="AT90" s="7"/>
      <c r="AU90" s="7"/>
      <c r="AV90" s="4">
        <v>13</v>
      </c>
      <c r="AW90" s="8">
        <v>1755.18</v>
      </c>
      <c r="AX90" s="4"/>
      <c r="AY90" s="8"/>
      <c r="AZ90" s="7"/>
      <c r="BA90" s="7"/>
      <c r="BB90" s="7">
        <v>1</v>
      </c>
      <c r="BC90" s="4">
        <v>13</v>
      </c>
      <c r="BD90" s="8">
        <v>1755.18</v>
      </c>
      <c r="BE90" s="4"/>
      <c r="BF90" s="8"/>
      <c r="BG90" s="7"/>
      <c r="BH90" s="7"/>
      <c r="BI90" s="7">
        <v>1</v>
      </c>
      <c r="BJ90" s="4">
        <v>13</v>
      </c>
      <c r="BK90" s="8">
        <v>1755.18</v>
      </c>
      <c r="BL90" s="2" t="s">
        <v>1264</v>
      </c>
      <c r="BM90" s="7">
        <v>1</v>
      </c>
      <c r="BN90" s="7">
        <v>1</v>
      </c>
      <c r="BO90" s="4">
        <v>1</v>
      </c>
      <c r="BP90" s="8">
        <v>95.53</v>
      </c>
      <c r="BQ90" s="4"/>
      <c r="BR90" s="8"/>
      <c r="BS90" s="7"/>
      <c r="BT90" s="7"/>
      <c r="BU90" s="2" t="s">
        <v>140</v>
      </c>
      <c r="BV90" s="2" t="s">
        <v>129</v>
      </c>
      <c r="BW90" s="2" t="s">
        <v>975</v>
      </c>
      <c r="BX90" s="2" t="s">
        <v>811</v>
      </c>
      <c r="BY90" s="2" t="s">
        <v>143</v>
      </c>
      <c r="BZ90" s="2" t="s">
        <v>132</v>
      </c>
      <c r="CA90" s="4"/>
      <c r="CB90" s="8"/>
      <c r="CC90" s="4"/>
      <c r="CD90" s="8"/>
      <c r="CE90" s="7"/>
      <c r="CF90" s="7"/>
      <c r="CG90" s="2" t="s">
        <v>140</v>
      </c>
      <c r="CH90" s="2" t="s">
        <v>129</v>
      </c>
      <c r="CI90" s="2" t="s">
        <v>132</v>
      </c>
      <c r="CJ90" s="2" t="s">
        <v>132</v>
      </c>
      <c r="CK90" s="2" t="s">
        <v>143</v>
      </c>
      <c r="CL90" s="2" t="s">
        <v>132</v>
      </c>
      <c r="CM90" s="4">
        <v>5</v>
      </c>
      <c r="CN90" s="8">
        <v>649.33</v>
      </c>
      <c r="CO90" s="4"/>
      <c r="CP90" s="8"/>
      <c r="CQ90" s="7"/>
      <c r="CR90" s="7"/>
      <c r="CS90" s="2" t="s">
        <v>140</v>
      </c>
      <c r="CT90" s="2" t="s">
        <v>129</v>
      </c>
      <c r="CU90" s="2" t="s">
        <v>471</v>
      </c>
      <c r="CV90" s="2" t="s">
        <v>180</v>
      </c>
      <c r="CW90" s="2" t="s">
        <v>143</v>
      </c>
      <c r="CX90" s="2" t="s">
        <v>132</v>
      </c>
      <c r="CY90" s="4">
        <v>6</v>
      </c>
      <c r="CZ90" s="8">
        <v>871.02</v>
      </c>
      <c r="DA90" s="4"/>
      <c r="DB90" s="8"/>
      <c r="DC90" s="7"/>
      <c r="DD90" s="7"/>
      <c r="DE90" s="2" t="s">
        <v>140</v>
      </c>
      <c r="DF90" s="2" t="s">
        <v>129</v>
      </c>
      <c r="DG90" s="2" t="s">
        <v>1265</v>
      </c>
      <c r="DH90" s="2" t="s">
        <v>1266</v>
      </c>
      <c r="DI90" s="2" t="s">
        <v>143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129</v>
      </c>
      <c r="DS90" s="2" t="s">
        <v>299</v>
      </c>
      <c r="DT90" s="2" t="s">
        <v>1267</v>
      </c>
      <c r="DU90" s="2" t="s">
        <v>143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129</v>
      </c>
      <c r="EE90" s="2" t="s">
        <v>489</v>
      </c>
      <c r="EF90" s="2" t="s">
        <v>607</v>
      </c>
      <c r="EG90" s="2" t="s">
        <v>143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355</v>
      </c>
      <c r="ER90" s="2" t="s">
        <v>330</v>
      </c>
      <c r="ES90" s="2" t="s">
        <v>143</v>
      </c>
      <c r="ET90" s="2" t="s">
        <v>132</v>
      </c>
      <c r="EU90" s="4"/>
      <c r="EV90" s="8"/>
      <c r="EW90" s="4"/>
      <c r="EX90" s="8"/>
      <c r="EY90" s="7"/>
      <c r="EZ90" s="7"/>
      <c r="FA90" s="2" t="s">
        <v>140</v>
      </c>
      <c r="FB90" s="2" t="s">
        <v>129</v>
      </c>
      <c r="FC90" s="2" t="s">
        <v>271</v>
      </c>
      <c r="FD90" s="2" t="s">
        <v>132</v>
      </c>
      <c r="FE90" s="2" t="s">
        <v>143</v>
      </c>
      <c r="FF90" s="2" t="s">
        <v>132</v>
      </c>
      <c r="FG90" s="4">
        <v>1</v>
      </c>
      <c r="FH90" s="8">
        <v>139.3</v>
      </c>
      <c r="FI90" s="4"/>
      <c r="FJ90" s="8"/>
      <c r="FK90" s="7"/>
      <c r="FL90" s="7"/>
      <c r="FM90" s="2" t="s">
        <v>140</v>
      </c>
      <c r="FN90" s="2" t="s">
        <v>129</v>
      </c>
      <c r="FO90" s="2" t="s">
        <v>302</v>
      </c>
      <c r="FP90" s="2" t="s">
        <v>1268</v>
      </c>
      <c r="FQ90" s="2" t="s">
        <v>143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129</v>
      </c>
      <c r="GA90" s="2" t="s">
        <v>224</v>
      </c>
      <c r="GB90" s="2" t="s">
        <v>721</v>
      </c>
      <c r="GC90" s="2" t="s">
        <v>143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129</v>
      </c>
      <c r="GM90" s="2" t="s">
        <v>154</v>
      </c>
      <c r="GN90" s="2" t="s">
        <v>132</v>
      </c>
      <c r="GO90" s="2" t="s">
        <v>143</v>
      </c>
      <c r="GP90" s="2" t="s">
        <v>132</v>
      </c>
      <c r="GQ90" s="4"/>
      <c r="GR90" s="8"/>
      <c r="GS90" s="4"/>
      <c r="GT90" s="8"/>
      <c r="GU90" s="7"/>
      <c r="GV90" s="7"/>
      <c r="GW90" s="2" t="s">
        <v>140</v>
      </c>
      <c r="GX90" s="2" t="s">
        <v>129</v>
      </c>
      <c r="GY90" s="2" t="s">
        <v>304</v>
      </c>
      <c r="GZ90" s="2" t="s">
        <v>1269</v>
      </c>
      <c r="HA90" s="2" t="s">
        <v>143</v>
      </c>
      <c r="HB90" s="2" t="s">
        <v>132</v>
      </c>
      <c r="HC90" s="4"/>
      <c r="HD90" s="8"/>
      <c r="HE90" s="4"/>
      <c r="HF90" s="8"/>
      <c r="HG90" s="7"/>
      <c r="HH90" s="7"/>
      <c r="HI90" s="2" t="s">
        <v>140</v>
      </c>
      <c r="HJ90" s="2" t="s">
        <v>129</v>
      </c>
      <c r="HK90" s="2" t="s">
        <v>450</v>
      </c>
      <c r="HL90" s="2" t="s">
        <v>132</v>
      </c>
      <c r="HM90" s="2" t="s">
        <v>143</v>
      </c>
      <c r="HN90" s="2" t="s">
        <v>132</v>
      </c>
      <c r="HO90" s="4"/>
      <c r="HP90" s="8"/>
      <c r="HQ90" s="4"/>
      <c r="HR90" s="8"/>
      <c r="HS90" s="7"/>
      <c r="HT90" s="7"/>
      <c r="HU90" s="2" t="s">
        <v>140</v>
      </c>
      <c r="HV90" s="2" t="s">
        <v>129</v>
      </c>
      <c r="HW90" s="2" t="s">
        <v>277</v>
      </c>
      <c r="HX90" s="2" t="s">
        <v>132</v>
      </c>
      <c r="HY90" s="2" t="s">
        <v>143</v>
      </c>
      <c r="HZ90" s="2" t="s">
        <v>132</v>
      </c>
      <c r="IA90" s="4"/>
      <c r="IB90" s="8"/>
      <c r="IC90" s="4"/>
      <c r="ID90" s="8"/>
      <c r="IE90" s="7"/>
      <c r="IF90" s="7"/>
      <c r="IG90" s="2" t="s">
        <v>140</v>
      </c>
      <c r="IH90" s="2" t="s">
        <v>129</v>
      </c>
      <c r="II90" s="2" t="s">
        <v>194</v>
      </c>
      <c r="IJ90" s="2" t="s">
        <v>132</v>
      </c>
      <c r="IK90" s="2" t="s">
        <v>143</v>
      </c>
      <c r="IL90" s="2" t="s">
        <v>132</v>
      </c>
      <c r="IM90" s="4"/>
      <c r="IN90" s="8"/>
      <c r="IO90" s="4"/>
      <c r="IP90" s="8"/>
      <c r="IQ90" s="7"/>
      <c r="IR90" s="7"/>
      <c r="IS90" s="2" t="s">
        <v>140</v>
      </c>
      <c r="IT90" s="2" t="s">
        <v>129</v>
      </c>
      <c r="IU90" s="2" t="s">
        <v>476</v>
      </c>
      <c r="IV90" s="2" t="s">
        <v>489</v>
      </c>
      <c r="IW90" s="2" t="s">
        <v>143</v>
      </c>
      <c r="IX90" s="2" t="s">
        <v>132</v>
      </c>
      <c r="IY90" s="4"/>
      <c r="IZ90" s="8"/>
      <c r="JA90" s="4"/>
      <c r="JB90" s="8"/>
      <c r="JC90" s="7"/>
      <c r="JD90" s="7"/>
      <c r="JE90" s="2" t="s">
        <v>150</v>
      </c>
      <c r="JF90" s="2" t="s">
        <v>129</v>
      </c>
      <c r="JG90" s="2" t="s">
        <v>132</v>
      </c>
      <c r="JH90" s="2" t="s">
        <v>132</v>
      </c>
      <c r="JI90" s="2" t="s">
        <v>143</v>
      </c>
      <c r="JJ90" s="2" t="s">
        <v>132</v>
      </c>
      <c r="JK90" s="4"/>
      <c r="JL90" s="8"/>
      <c r="JM90" s="4"/>
      <c r="JN90" s="8"/>
      <c r="JO90" s="7"/>
      <c r="JP90" s="7"/>
      <c r="JQ90" s="2" t="s">
        <v>132</v>
      </c>
      <c r="JR90" s="2" t="s">
        <v>132</v>
      </c>
      <c r="JS90" s="2" t="s">
        <v>132</v>
      </c>
      <c r="JT90" s="2" t="s">
        <v>132</v>
      </c>
      <c r="JU90" s="2" t="s">
        <v>132</v>
      </c>
      <c r="JV90" s="2" t="s">
        <v>132</v>
      </c>
      <c r="JW90" s="4"/>
      <c r="JX90" s="8"/>
      <c r="JY90" s="4"/>
      <c r="JZ90" s="8"/>
      <c r="KA90" s="7"/>
      <c r="KB90" s="7"/>
      <c r="KC90" s="2" t="s">
        <v>140</v>
      </c>
      <c r="KD90" s="2" t="s">
        <v>195</v>
      </c>
      <c r="KE90" s="2" t="s">
        <v>784</v>
      </c>
      <c r="KF90" s="2" t="s">
        <v>855</v>
      </c>
      <c r="KG90" s="2" t="s">
        <v>143</v>
      </c>
      <c r="KH90" s="2" t="s">
        <v>132</v>
      </c>
      <c r="KI90" s="4"/>
      <c r="KJ90" s="8"/>
      <c r="KK90" s="4"/>
      <c r="KL90" s="8"/>
      <c r="KM90" s="7"/>
      <c r="KN90" s="7"/>
      <c r="KO90" s="2" t="s">
        <v>151</v>
      </c>
      <c r="KP90" s="2" t="s">
        <v>129</v>
      </c>
      <c r="KQ90" s="2" t="s">
        <v>132</v>
      </c>
      <c r="KR90" s="2" t="s">
        <v>132</v>
      </c>
      <c r="KS90" s="2" t="s">
        <v>143</v>
      </c>
      <c r="KT90" s="2" t="s">
        <v>132</v>
      </c>
      <c r="KU90" s="4"/>
      <c r="KV90" s="8"/>
      <c r="KW90" s="4"/>
      <c r="KX90" s="8"/>
      <c r="KY90" s="7"/>
      <c r="KZ90" s="7"/>
      <c r="LA90" s="2" t="s">
        <v>151</v>
      </c>
      <c r="LB90" s="2" t="s">
        <v>129</v>
      </c>
      <c r="LC90" s="2" t="s">
        <v>132</v>
      </c>
      <c r="LD90" s="2" t="s">
        <v>132</v>
      </c>
      <c r="LE90" s="2" t="s">
        <v>143</v>
      </c>
      <c r="LF90" s="2" t="s">
        <v>132</v>
      </c>
      <c r="LG90" s="4"/>
      <c r="LH90" s="8"/>
      <c r="LI90" s="4"/>
      <c r="LJ90" s="8"/>
      <c r="LK90" s="7"/>
      <c r="LL90" s="7"/>
      <c r="LM90" s="2" t="s">
        <v>157</v>
      </c>
      <c r="LN90" s="2" t="s">
        <v>129</v>
      </c>
      <c r="LO90" s="2" t="s">
        <v>132</v>
      </c>
      <c r="LP90" s="2" t="s">
        <v>132</v>
      </c>
      <c r="LQ90" s="2" t="s">
        <v>143</v>
      </c>
      <c r="LR90" s="2" t="s">
        <v>132</v>
      </c>
      <c r="LS90" s="4"/>
      <c r="LT90" s="8"/>
      <c r="LU90" s="4"/>
      <c r="LV90" s="8"/>
      <c r="LW90" s="7"/>
      <c r="LX90" s="7"/>
      <c r="LY90" s="2" t="s">
        <v>151</v>
      </c>
      <c r="LZ90" s="2" t="s">
        <v>129</v>
      </c>
      <c r="MA90" s="2" t="s">
        <v>132</v>
      </c>
      <c r="MB90" s="2" t="s">
        <v>132</v>
      </c>
      <c r="MC90" s="2" t="s">
        <v>143</v>
      </c>
      <c r="MD90" s="2" t="s">
        <v>132</v>
      </c>
      <c r="ME90" s="4"/>
      <c r="MF90" s="8"/>
      <c r="MG90" s="4"/>
      <c r="MH90" s="8"/>
      <c r="MI90" s="7"/>
      <c r="MJ90" s="7"/>
      <c r="MK90" s="2" t="s">
        <v>151</v>
      </c>
      <c r="ML90" s="2" t="s">
        <v>129</v>
      </c>
      <c r="MM90" s="2" t="s">
        <v>132</v>
      </c>
      <c r="MN90" s="2" t="s">
        <v>132</v>
      </c>
      <c r="MO90" s="2" t="s">
        <v>143</v>
      </c>
      <c r="MP90" s="2" t="s">
        <v>132</v>
      </c>
      <c r="MQ90" s="4"/>
      <c r="MR90" s="8"/>
      <c r="MS90" s="4"/>
      <c r="MT90" s="8"/>
      <c r="MU90" s="7"/>
      <c r="MV90" s="7"/>
      <c r="MW90" s="2" t="s">
        <v>157</v>
      </c>
      <c r="MX90" s="2" t="s">
        <v>129</v>
      </c>
      <c r="MY90" s="2" t="s">
        <v>132</v>
      </c>
      <c r="MZ90" s="2" t="s">
        <v>132</v>
      </c>
      <c r="NA90" s="2" t="s">
        <v>143</v>
      </c>
      <c r="NB90" s="2" t="s">
        <v>132</v>
      </c>
      <c r="NC90" s="4"/>
      <c r="ND90" s="8"/>
      <c r="NE90" s="4"/>
      <c r="NF90" s="8"/>
      <c r="NG90" s="7"/>
      <c r="NH90" s="7"/>
      <c r="NI90" s="2" t="s">
        <v>151</v>
      </c>
      <c r="NJ90" s="2" t="s">
        <v>129</v>
      </c>
      <c r="NK90" s="2" t="s">
        <v>132</v>
      </c>
      <c r="NL90" s="2" t="s">
        <v>132</v>
      </c>
      <c r="NM90" s="2" t="s">
        <v>143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157</v>
      </c>
      <c r="OH90" s="2" t="s">
        <v>129</v>
      </c>
      <c r="OI90" s="2" t="s">
        <v>132</v>
      </c>
      <c r="OJ90" s="2" t="s">
        <v>132</v>
      </c>
      <c r="OK90" s="2" t="s">
        <v>143</v>
      </c>
      <c r="OL90" s="2" t="s">
        <v>132</v>
      </c>
      <c r="OM90" s="4"/>
      <c r="ON90" s="8"/>
      <c r="OO90" s="4"/>
      <c r="OP90" s="8"/>
      <c r="OQ90" s="7"/>
      <c r="OR90" s="7"/>
      <c r="OS90" s="2" t="s">
        <v>151</v>
      </c>
      <c r="OT90" s="2" t="s">
        <v>129</v>
      </c>
      <c r="OU90" s="2" t="s">
        <v>132</v>
      </c>
      <c r="OV90" s="2" t="s">
        <v>132</v>
      </c>
      <c r="OW90" s="2" t="s">
        <v>143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151</v>
      </c>
      <c r="PR90" s="2" t="s">
        <v>129</v>
      </c>
      <c r="PS90" s="2" t="s">
        <v>132</v>
      </c>
      <c r="PT90" s="2" t="s">
        <v>132</v>
      </c>
      <c r="PU90" s="2" t="s">
        <v>143</v>
      </c>
      <c r="PV90" s="2" t="s">
        <v>132</v>
      </c>
      <c r="PW90" s="4"/>
      <c r="PX90" s="8"/>
      <c r="PY90" s="4"/>
      <c r="PZ90" s="8"/>
      <c r="QA90" s="7"/>
      <c r="QB90" s="7"/>
      <c r="QC90" s="2" t="s">
        <v>151</v>
      </c>
      <c r="QD90" s="2" t="s">
        <v>129</v>
      </c>
      <c r="QE90" s="2" t="s">
        <v>132</v>
      </c>
      <c r="QF90" s="2" t="s">
        <v>132</v>
      </c>
      <c r="QG90" s="2" t="s">
        <v>143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157</v>
      </c>
      <c r="RB90" s="2" t="s">
        <v>129</v>
      </c>
      <c r="RC90" s="2" t="s">
        <v>132</v>
      </c>
      <c r="RD90" s="2" t="s">
        <v>132</v>
      </c>
      <c r="RE90" s="2" t="s">
        <v>143</v>
      </c>
      <c r="RF90" s="2" t="s">
        <v>132</v>
      </c>
      <c r="RG90" s="4"/>
      <c r="RH90" s="8"/>
      <c r="RI90" s="4"/>
      <c r="RJ90" s="8"/>
      <c r="RK90" s="7"/>
      <c r="RL90" s="7"/>
      <c r="RM90" s="2" t="s">
        <v>140</v>
      </c>
      <c r="RN90" s="2" t="s">
        <v>181</v>
      </c>
      <c r="RO90" s="2" t="s">
        <v>477</v>
      </c>
      <c r="RP90" s="2" t="s">
        <v>1270</v>
      </c>
      <c r="RQ90" s="2" t="s">
        <v>143</v>
      </c>
      <c r="RR90" s="2" t="s">
        <v>132</v>
      </c>
    </row>
    <row r="91">
      <c r="A91" s="2" t="s">
        <v>1271</v>
      </c>
      <c r="B91" s="2" t="s">
        <v>121</v>
      </c>
      <c r="C91" s="2" t="s">
        <v>894</v>
      </c>
      <c r="D91" s="2" t="s">
        <v>312</v>
      </c>
      <c r="E91" s="2" t="s">
        <v>313</v>
      </c>
      <c r="F91" s="2" t="s">
        <v>1272</v>
      </c>
      <c r="G91" s="2" t="s">
        <v>1272</v>
      </c>
      <c r="H91" s="2" t="s">
        <v>1272</v>
      </c>
      <c r="I91" s="2" t="s">
        <v>1273</v>
      </c>
      <c r="J91" s="2" t="s">
        <v>291</v>
      </c>
      <c r="K91" s="2" t="s">
        <v>1274</v>
      </c>
      <c r="L91" s="3">
        <v>103.68</v>
      </c>
      <c r="M91" s="3">
        <v>108.86</v>
      </c>
      <c r="N91" s="3">
        <v>239.99</v>
      </c>
      <c r="O91" s="2" t="s">
        <v>129</v>
      </c>
      <c r="P91" s="2" t="s">
        <v>293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133</v>
      </c>
      <c r="V91" s="2" t="s">
        <v>134</v>
      </c>
      <c r="W91" s="2" t="s">
        <v>470</v>
      </c>
      <c r="X91" s="2" t="s">
        <v>132</v>
      </c>
      <c r="Y91" s="2" t="s">
        <v>294</v>
      </c>
      <c r="Z91" s="4">
        <v>49</v>
      </c>
      <c r="AA91" s="4">
        <f>=ROUNDDOWN(16.3333333333333,0)</f>
      </c>
      <c r="AB91" s="5">
        <v>3</v>
      </c>
      <c r="AC91" s="2" t="s">
        <v>132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16</v>
      </c>
      <c r="AQ91" s="8">
        <v>1552.58</v>
      </c>
      <c r="AR91" s="4"/>
      <c r="AS91" s="8"/>
      <c r="AT91" s="7"/>
      <c r="AU91" s="7"/>
      <c r="AV91" s="4">
        <v>16</v>
      </c>
      <c r="AW91" s="8">
        <v>1552.58</v>
      </c>
      <c r="AX91" s="4"/>
      <c r="AY91" s="8"/>
      <c r="AZ91" s="7"/>
      <c r="BA91" s="7"/>
      <c r="BB91" s="7">
        <v>1</v>
      </c>
      <c r="BC91" s="4">
        <v>16</v>
      </c>
      <c r="BD91" s="8">
        <v>1552.58</v>
      </c>
      <c r="BE91" s="4"/>
      <c r="BF91" s="8"/>
      <c r="BG91" s="7"/>
      <c r="BH91" s="7"/>
      <c r="BI91" s="7">
        <v>1</v>
      </c>
      <c r="BJ91" s="4">
        <v>16</v>
      </c>
      <c r="BK91" s="8">
        <v>1552.58</v>
      </c>
      <c r="BL91" s="2" t="s">
        <v>1275</v>
      </c>
      <c r="BM91" s="7">
        <v>1</v>
      </c>
      <c r="BN91" s="7">
        <v>1</v>
      </c>
      <c r="BO91" s="4">
        <v>2</v>
      </c>
      <c r="BP91" s="8">
        <v>82.73</v>
      </c>
      <c r="BQ91" s="4"/>
      <c r="BR91" s="8"/>
      <c r="BS91" s="7"/>
      <c r="BT91" s="7"/>
      <c r="BU91" s="2" t="s">
        <v>140</v>
      </c>
      <c r="BV91" s="2" t="s">
        <v>129</v>
      </c>
      <c r="BW91" s="2" t="s">
        <v>1276</v>
      </c>
      <c r="BX91" s="2" t="s">
        <v>1277</v>
      </c>
      <c r="BY91" s="2" t="s">
        <v>143</v>
      </c>
      <c r="BZ91" s="2" t="s">
        <v>132</v>
      </c>
      <c r="CA91" s="4"/>
      <c r="CB91" s="8"/>
      <c r="CC91" s="4"/>
      <c r="CD91" s="8"/>
      <c r="CE91" s="7"/>
      <c r="CF91" s="7"/>
      <c r="CG91" s="2" t="s">
        <v>140</v>
      </c>
      <c r="CH91" s="2" t="s">
        <v>129</v>
      </c>
      <c r="CI91" s="2" t="s">
        <v>132</v>
      </c>
      <c r="CJ91" s="2" t="s">
        <v>132</v>
      </c>
      <c r="CK91" s="2" t="s">
        <v>143</v>
      </c>
      <c r="CL91" s="2" t="s">
        <v>132</v>
      </c>
      <c r="CM91" s="4">
        <v>6</v>
      </c>
      <c r="CN91" s="8">
        <v>825.11</v>
      </c>
      <c r="CO91" s="4"/>
      <c r="CP91" s="8"/>
      <c r="CQ91" s="7"/>
      <c r="CR91" s="7"/>
      <c r="CS91" s="2" t="s">
        <v>140</v>
      </c>
      <c r="CT91" s="2" t="s">
        <v>129</v>
      </c>
      <c r="CU91" s="2" t="s">
        <v>294</v>
      </c>
      <c r="CV91" s="2" t="s">
        <v>486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140</v>
      </c>
      <c r="DF91" s="2" t="s">
        <v>129</v>
      </c>
      <c r="DG91" s="2" t="s">
        <v>1276</v>
      </c>
      <c r="DH91" s="2" t="s">
        <v>1259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140</v>
      </c>
      <c r="DR91" s="2" t="s">
        <v>129</v>
      </c>
      <c r="DS91" s="2" t="s">
        <v>299</v>
      </c>
      <c r="DT91" s="2" t="s">
        <v>259</v>
      </c>
      <c r="DU91" s="2" t="s">
        <v>143</v>
      </c>
      <c r="DV91" s="2" t="s">
        <v>132</v>
      </c>
      <c r="DW91" s="4">
        <v>1</v>
      </c>
      <c r="DX91" s="8">
        <v>66.65</v>
      </c>
      <c r="DY91" s="4"/>
      <c r="DZ91" s="8"/>
      <c r="EA91" s="7"/>
      <c r="EB91" s="7"/>
      <c r="EC91" s="2" t="s">
        <v>140</v>
      </c>
      <c r="ED91" s="2" t="s">
        <v>129</v>
      </c>
      <c r="EE91" s="2" t="s">
        <v>473</v>
      </c>
      <c r="EF91" s="2" t="s">
        <v>866</v>
      </c>
      <c r="EG91" s="2" t="s">
        <v>143</v>
      </c>
      <c r="EH91" s="2" t="s">
        <v>132</v>
      </c>
      <c r="EI91" s="4">
        <v>5</v>
      </c>
      <c r="EJ91" s="8">
        <v>342.95</v>
      </c>
      <c r="EK91" s="4"/>
      <c r="EL91" s="8"/>
      <c r="EM91" s="7"/>
      <c r="EN91" s="7"/>
      <c r="EO91" s="2" t="s">
        <v>140</v>
      </c>
      <c r="EP91" s="2" t="s">
        <v>129</v>
      </c>
      <c r="EQ91" s="2" t="s">
        <v>1278</v>
      </c>
      <c r="ER91" s="2" t="s">
        <v>251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151</v>
      </c>
      <c r="FB91" s="2" t="s">
        <v>129</v>
      </c>
      <c r="FC91" s="2" t="s">
        <v>132</v>
      </c>
      <c r="FD91" s="2" t="s">
        <v>132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140</v>
      </c>
      <c r="FN91" s="2" t="s">
        <v>129</v>
      </c>
      <c r="FO91" s="2" t="s">
        <v>302</v>
      </c>
      <c r="FP91" s="2" t="s">
        <v>1279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151</v>
      </c>
      <c r="FZ91" s="2" t="s">
        <v>129</v>
      </c>
      <c r="GA91" s="2" t="s">
        <v>132</v>
      </c>
      <c r="GB91" s="2" t="s">
        <v>132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151</v>
      </c>
      <c r="GL91" s="2" t="s">
        <v>129</v>
      </c>
      <c r="GM91" s="2" t="s">
        <v>132</v>
      </c>
      <c r="GN91" s="2" t="s">
        <v>132</v>
      </c>
      <c r="GO91" s="2" t="s">
        <v>143</v>
      </c>
      <c r="GP91" s="2" t="s">
        <v>132</v>
      </c>
      <c r="GQ91" s="4">
        <v>2</v>
      </c>
      <c r="GR91" s="8">
        <v>235.14</v>
      </c>
      <c r="GS91" s="4"/>
      <c r="GT91" s="8"/>
      <c r="GU91" s="7"/>
      <c r="GV91" s="7"/>
      <c r="GW91" s="2" t="s">
        <v>140</v>
      </c>
      <c r="GX91" s="2" t="s">
        <v>129</v>
      </c>
      <c r="GY91" s="2" t="s">
        <v>448</v>
      </c>
      <c r="GZ91" s="2" t="s">
        <v>753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140</v>
      </c>
      <c r="HJ91" s="2" t="s">
        <v>129</v>
      </c>
      <c r="HK91" s="2" t="s">
        <v>450</v>
      </c>
      <c r="HL91" s="2" t="s">
        <v>132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140</v>
      </c>
      <c r="HV91" s="2" t="s">
        <v>129</v>
      </c>
      <c r="HW91" s="2" t="s">
        <v>277</v>
      </c>
      <c r="HX91" s="2" t="s">
        <v>682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140</v>
      </c>
      <c r="IH91" s="2" t="s">
        <v>129</v>
      </c>
      <c r="II91" s="2" t="s">
        <v>194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140</v>
      </c>
      <c r="IT91" s="2" t="s">
        <v>129</v>
      </c>
      <c r="IU91" s="2" t="s">
        <v>365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151</v>
      </c>
      <c r="JF91" s="2" t="s">
        <v>129</v>
      </c>
      <c r="JG91" s="2" t="s">
        <v>132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140</v>
      </c>
      <c r="KD91" s="2" t="s">
        <v>195</v>
      </c>
      <c r="KE91" s="2" t="s">
        <v>383</v>
      </c>
      <c r="KF91" s="2" t="s">
        <v>448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151</v>
      </c>
      <c r="KP91" s="2" t="s">
        <v>129</v>
      </c>
      <c r="KQ91" s="2" t="s">
        <v>132</v>
      </c>
      <c r="KR91" s="2" t="s">
        <v>132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151</v>
      </c>
      <c r="LB91" s="2" t="s">
        <v>129</v>
      </c>
      <c r="LC91" s="2" t="s">
        <v>132</v>
      </c>
      <c r="LD91" s="2" t="s">
        <v>132</v>
      </c>
      <c r="LE91" s="2" t="s">
        <v>143</v>
      </c>
      <c r="LF91" s="2" t="s">
        <v>132</v>
      </c>
      <c r="LG91" s="4"/>
      <c r="LH91" s="8"/>
      <c r="LI91" s="4"/>
      <c r="LJ91" s="8"/>
      <c r="LK91" s="7"/>
      <c r="LL91" s="7"/>
      <c r="LM91" s="2" t="s">
        <v>157</v>
      </c>
      <c r="LN91" s="2" t="s">
        <v>129</v>
      </c>
      <c r="LO91" s="2" t="s">
        <v>132</v>
      </c>
      <c r="LP91" s="2" t="s">
        <v>132</v>
      </c>
      <c r="LQ91" s="2" t="s">
        <v>143</v>
      </c>
      <c r="LR91" s="2" t="s">
        <v>132</v>
      </c>
      <c r="LS91" s="4"/>
      <c r="LT91" s="8"/>
      <c r="LU91" s="4"/>
      <c r="LV91" s="8"/>
      <c r="LW91" s="7"/>
      <c r="LX91" s="7"/>
      <c r="LY91" s="2" t="s">
        <v>151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151</v>
      </c>
      <c r="ML91" s="2" t="s">
        <v>129</v>
      </c>
      <c r="MM91" s="2" t="s">
        <v>132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157</v>
      </c>
      <c r="MX91" s="2" t="s">
        <v>129</v>
      </c>
      <c r="MY91" s="2" t="s">
        <v>132</v>
      </c>
      <c r="MZ91" s="2" t="s">
        <v>132</v>
      </c>
      <c r="NA91" s="2" t="s">
        <v>143</v>
      </c>
      <c r="NB91" s="2" t="s">
        <v>132</v>
      </c>
      <c r="NC91" s="4"/>
      <c r="ND91" s="8"/>
      <c r="NE91" s="4"/>
      <c r="NF91" s="8"/>
      <c r="NG91" s="7"/>
      <c r="NH91" s="7"/>
      <c r="NI91" s="2" t="s">
        <v>157</v>
      </c>
      <c r="NJ91" s="2" t="s">
        <v>129</v>
      </c>
      <c r="NK91" s="2" t="s">
        <v>132</v>
      </c>
      <c r="NL91" s="2" t="s">
        <v>132</v>
      </c>
      <c r="NM91" s="2" t="s">
        <v>143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157</v>
      </c>
      <c r="OH91" s="2" t="s">
        <v>129</v>
      </c>
      <c r="OI91" s="2" t="s">
        <v>132</v>
      </c>
      <c r="OJ91" s="2" t="s">
        <v>132</v>
      </c>
      <c r="OK91" s="2" t="s">
        <v>143</v>
      </c>
      <c r="OL91" s="2" t="s">
        <v>132</v>
      </c>
      <c r="OM91" s="4"/>
      <c r="ON91" s="8"/>
      <c r="OO91" s="4"/>
      <c r="OP91" s="8"/>
      <c r="OQ91" s="7"/>
      <c r="OR91" s="7"/>
      <c r="OS91" s="2" t="s">
        <v>151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140</v>
      </c>
      <c r="PR91" s="2" t="s">
        <v>181</v>
      </c>
      <c r="PS91" s="2" t="s">
        <v>233</v>
      </c>
      <c r="PT91" s="2" t="s">
        <v>800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151</v>
      </c>
      <c r="QD91" s="2" t="s">
        <v>129</v>
      </c>
      <c r="QE91" s="2" t="s">
        <v>132</v>
      </c>
      <c r="QF91" s="2" t="s">
        <v>132</v>
      </c>
      <c r="QG91" s="2" t="s">
        <v>143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157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132</v>
      </c>
      <c r="RG91" s="4"/>
      <c r="RH91" s="8"/>
      <c r="RI91" s="4"/>
      <c r="RJ91" s="8"/>
      <c r="RK91" s="7"/>
      <c r="RL91" s="7"/>
      <c r="RM91" s="2" t="s">
        <v>140</v>
      </c>
      <c r="RN91" s="2" t="s">
        <v>181</v>
      </c>
      <c r="RO91" s="2" t="s">
        <v>310</v>
      </c>
      <c r="RP91" s="2" t="s">
        <v>132</v>
      </c>
      <c r="RQ91" s="2" t="s">
        <v>143</v>
      </c>
      <c r="RR91" s="2" t="s">
        <v>132</v>
      </c>
    </row>
    <row r="92">
      <c r="A92" s="2" t="s">
        <v>1280</v>
      </c>
      <c r="B92" s="2" t="s">
        <v>121</v>
      </c>
      <c r="C92" s="2" t="s">
        <v>894</v>
      </c>
      <c r="D92" s="2" t="s">
        <v>312</v>
      </c>
      <c r="E92" s="2" t="s">
        <v>313</v>
      </c>
      <c r="F92" s="2" t="s">
        <v>1281</v>
      </c>
      <c r="G92" s="2" t="s">
        <v>1281</v>
      </c>
      <c r="H92" s="2" t="s">
        <v>1281</v>
      </c>
      <c r="I92" s="2" t="s">
        <v>1282</v>
      </c>
      <c r="J92" s="2" t="s">
        <v>291</v>
      </c>
      <c r="K92" s="2" t="s">
        <v>495</v>
      </c>
      <c r="L92" s="3">
        <v>106.92</v>
      </c>
      <c r="M92" s="3">
        <v>112.27</v>
      </c>
      <c r="N92" s="3">
        <v>249.99</v>
      </c>
      <c r="O92" s="2" t="s">
        <v>726</v>
      </c>
      <c r="P92" s="2" t="s">
        <v>293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133</v>
      </c>
      <c r="V92" s="2" t="s">
        <v>134</v>
      </c>
      <c r="W92" s="2" t="s">
        <v>470</v>
      </c>
      <c r="X92" s="2" t="s">
        <v>132</v>
      </c>
      <c r="Y92" s="2" t="s">
        <v>471</v>
      </c>
      <c r="Z92" s="4"/>
      <c r="AA92" s="4">
        <f>=ROUNDDOWN({0},0)</f>
      </c>
      <c r="AB92" s="5">
        <v>2</v>
      </c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10</v>
      </c>
      <c r="AQ92" s="8">
        <v>1036.09</v>
      </c>
      <c r="AR92" s="4"/>
      <c r="AS92" s="8"/>
      <c r="AT92" s="7"/>
      <c r="AU92" s="7"/>
      <c r="AV92" s="4">
        <v>10</v>
      </c>
      <c r="AW92" s="8">
        <v>1036.09</v>
      </c>
      <c r="AX92" s="4"/>
      <c r="AY92" s="8"/>
      <c r="AZ92" s="7"/>
      <c r="BA92" s="7"/>
      <c r="BB92" s="7">
        <v>1</v>
      </c>
      <c r="BC92" s="4">
        <v>10</v>
      </c>
      <c r="BD92" s="8">
        <v>1036.09</v>
      </c>
      <c r="BE92" s="4"/>
      <c r="BF92" s="8"/>
      <c r="BG92" s="7"/>
      <c r="BH92" s="7"/>
      <c r="BI92" s="7">
        <v>1</v>
      </c>
      <c r="BJ92" s="4">
        <v>10</v>
      </c>
      <c r="BK92" s="8">
        <v>1036.09</v>
      </c>
      <c r="BL92" s="2" t="s">
        <v>1283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140</v>
      </c>
      <c r="BV92" s="2" t="s">
        <v>129</v>
      </c>
      <c r="BW92" s="2" t="s">
        <v>1276</v>
      </c>
      <c r="BX92" s="2" t="s">
        <v>731</v>
      </c>
      <c r="BY92" s="2" t="s">
        <v>143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132</v>
      </c>
      <c r="CJ92" s="2" t="s">
        <v>132</v>
      </c>
      <c r="CK92" s="2" t="s">
        <v>143</v>
      </c>
      <c r="CL92" s="2" t="s">
        <v>132</v>
      </c>
      <c r="CM92" s="4">
        <v>1</v>
      </c>
      <c r="CN92" s="8">
        <v>149.69</v>
      </c>
      <c r="CO92" s="4"/>
      <c r="CP92" s="8"/>
      <c r="CQ92" s="7"/>
      <c r="CR92" s="7"/>
      <c r="CS92" s="2" t="s">
        <v>140</v>
      </c>
      <c r="CT92" s="2" t="s">
        <v>129</v>
      </c>
      <c r="CU92" s="2" t="s">
        <v>471</v>
      </c>
      <c r="CV92" s="2" t="s">
        <v>484</v>
      </c>
      <c r="CW92" s="2" t="s">
        <v>143</v>
      </c>
      <c r="CX92" s="2" t="s">
        <v>132</v>
      </c>
      <c r="CY92" s="4">
        <v>3</v>
      </c>
      <c r="CZ92" s="8">
        <v>327</v>
      </c>
      <c r="DA92" s="4"/>
      <c r="DB92" s="8"/>
      <c r="DC92" s="7"/>
      <c r="DD92" s="7"/>
      <c r="DE92" s="2" t="s">
        <v>140</v>
      </c>
      <c r="DF92" s="2" t="s">
        <v>129</v>
      </c>
      <c r="DG92" s="2" t="s">
        <v>299</v>
      </c>
      <c r="DH92" s="2" t="s">
        <v>1267</v>
      </c>
      <c r="DI92" s="2" t="s">
        <v>143</v>
      </c>
      <c r="DJ92" s="2" t="s">
        <v>132</v>
      </c>
      <c r="DK92" s="4">
        <v>1</v>
      </c>
      <c r="DL92" s="8">
        <v>155.23</v>
      </c>
      <c r="DM92" s="4"/>
      <c r="DN92" s="8"/>
      <c r="DO92" s="7"/>
      <c r="DP92" s="7"/>
      <c r="DQ92" s="2" t="s">
        <v>140</v>
      </c>
      <c r="DR92" s="2" t="s">
        <v>129</v>
      </c>
      <c r="DS92" s="2" t="s">
        <v>299</v>
      </c>
      <c r="DT92" s="2" t="s">
        <v>490</v>
      </c>
      <c r="DU92" s="2" t="s">
        <v>143</v>
      </c>
      <c r="DV92" s="2" t="s">
        <v>132</v>
      </c>
      <c r="DW92" s="4"/>
      <c r="DX92" s="8"/>
      <c r="DY92" s="4"/>
      <c r="DZ92" s="8"/>
      <c r="EA92" s="7"/>
      <c r="EB92" s="7"/>
      <c r="EC92" s="2" t="s">
        <v>140</v>
      </c>
      <c r="ED92" s="2" t="s">
        <v>129</v>
      </c>
      <c r="EE92" s="2" t="s">
        <v>473</v>
      </c>
      <c r="EF92" s="2" t="s">
        <v>1284</v>
      </c>
      <c r="EG92" s="2" t="s">
        <v>143</v>
      </c>
      <c r="EH92" s="2" t="s">
        <v>132</v>
      </c>
      <c r="EI92" s="4">
        <v>4</v>
      </c>
      <c r="EJ92" s="8">
        <v>282.92</v>
      </c>
      <c r="EK92" s="4"/>
      <c r="EL92" s="8"/>
      <c r="EM92" s="7"/>
      <c r="EN92" s="7"/>
      <c r="EO92" s="2" t="s">
        <v>140</v>
      </c>
      <c r="EP92" s="2" t="s">
        <v>129</v>
      </c>
      <c r="EQ92" s="2" t="s">
        <v>355</v>
      </c>
      <c r="ER92" s="2" t="s">
        <v>1285</v>
      </c>
      <c r="ES92" s="2" t="s">
        <v>143</v>
      </c>
      <c r="ET92" s="2" t="s">
        <v>132</v>
      </c>
      <c r="EU92" s="4"/>
      <c r="EV92" s="8"/>
      <c r="EW92" s="4"/>
      <c r="EX92" s="8"/>
      <c r="EY92" s="7"/>
      <c r="EZ92" s="7"/>
      <c r="FA92" s="2" t="s">
        <v>140</v>
      </c>
      <c r="FB92" s="2" t="s">
        <v>129</v>
      </c>
      <c r="FC92" s="2" t="s">
        <v>271</v>
      </c>
      <c r="FD92" s="2" t="s">
        <v>132</v>
      </c>
      <c r="FE92" s="2" t="s">
        <v>143</v>
      </c>
      <c r="FF92" s="2" t="s">
        <v>132</v>
      </c>
      <c r="FG92" s="4"/>
      <c r="FH92" s="8"/>
      <c r="FI92" s="4"/>
      <c r="FJ92" s="8"/>
      <c r="FK92" s="7"/>
      <c r="FL92" s="7"/>
      <c r="FM92" s="2" t="s">
        <v>140</v>
      </c>
      <c r="FN92" s="2" t="s">
        <v>129</v>
      </c>
      <c r="FO92" s="2" t="s">
        <v>302</v>
      </c>
      <c r="FP92" s="2" t="s">
        <v>444</v>
      </c>
      <c r="FQ92" s="2" t="s">
        <v>143</v>
      </c>
      <c r="FR92" s="2" t="s">
        <v>132</v>
      </c>
      <c r="FS92" s="4"/>
      <c r="FT92" s="8"/>
      <c r="FU92" s="4"/>
      <c r="FV92" s="8"/>
      <c r="FW92" s="7"/>
      <c r="FX92" s="7"/>
      <c r="FY92" s="2" t="s">
        <v>151</v>
      </c>
      <c r="FZ92" s="2" t="s">
        <v>129</v>
      </c>
      <c r="GA92" s="2" t="s">
        <v>132</v>
      </c>
      <c r="GB92" s="2" t="s">
        <v>132</v>
      </c>
      <c r="GC92" s="2" t="s">
        <v>143</v>
      </c>
      <c r="GD92" s="2" t="s">
        <v>132</v>
      </c>
      <c r="GE92" s="4"/>
      <c r="GF92" s="8"/>
      <c r="GG92" s="4"/>
      <c r="GH92" s="8"/>
      <c r="GI92" s="7"/>
      <c r="GJ92" s="7"/>
      <c r="GK92" s="2" t="s">
        <v>151</v>
      </c>
      <c r="GL92" s="2" t="s">
        <v>129</v>
      </c>
      <c r="GM92" s="2" t="s">
        <v>132</v>
      </c>
      <c r="GN92" s="2" t="s">
        <v>132</v>
      </c>
      <c r="GO92" s="2" t="s">
        <v>143</v>
      </c>
      <c r="GP92" s="2" t="s">
        <v>132</v>
      </c>
      <c r="GQ92" s="4">
        <v>1</v>
      </c>
      <c r="GR92" s="8">
        <v>121.25</v>
      </c>
      <c r="GS92" s="4"/>
      <c r="GT92" s="8"/>
      <c r="GU92" s="7"/>
      <c r="GV92" s="7"/>
      <c r="GW92" s="2" t="s">
        <v>140</v>
      </c>
      <c r="GX92" s="2" t="s">
        <v>129</v>
      </c>
      <c r="GY92" s="2" t="s">
        <v>448</v>
      </c>
      <c r="GZ92" s="2" t="s">
        <v>1286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140</v>
      </c>
      <c r="HJ92" s="2" t="s">
        <v>129</v>
      </c>
      <c r="HK92" s="2" t="s">
        <v>1287</v>
      </c>
      <c r="HL92" s="2" t="s">
        <v>1269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140</v>
      </c>
      <c r="HV92" s="2" t="s">
        <v>129</v>
      </c>
      <c r="HW92" s="2" t="s">
        <v>277</v>
      </c>
      <c r="HX92" s="2" t="s">
        <v>801</v>
      </c>
      <c r="HY92" s="2" t="s">
        <v>143</v>
      </c>
      <c r="HZ92" s="2" t="s">
        <v>132</v>
      </c>
      <c r="IA92" s="4"/>
      <c r="IB92" s="8"/>
      <c r="IC92" s="4"/>
      <c r="ID92" s="8"/>
      <c r="IE92" s="7"/>
      <c r="IF92" s="7"/>
      <c r="IG92" s="2" t="s">
        <v>140</v>
      </c>
      <c r="IH92" s="2" t="s">
        <v>129</v>
      </c>
      <c r="II92" s="2" t="s">
        <v>194</v>
      </c>
      <c r="IJ92" s="2" t="s">
        <v>132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140</v>
      </c>
      <c r="IT92" s="2" t="s">
        <v>129</v>
      </c>
      <c r="IU92" s="2" t="s">
        <v>476</v>
      </c>
      <c r="IV92" s="2" t="s">
        <v>132</v>
      </c>
      <c r="IW92" s="2" t="s">
        <v>143</v>
      </c>
      <c r="IX92" s="2" t="s">
        <v>132</v>
      </c>
      <c r="IY92" s="4"/>
      <c r="IZ92" s="8"/>
      <c r="JA92" s="4"/>
      <c r="JB92" s="8"/>
      <c r="JC92" s="7"/>
      <c r="JD92" s="7"/>
      <c r="JE92" s="2" t="s">
        <v>151</v>
      </c>
      <c r="JF92" s="2" t="s">
        <v>129</v>
      </c>
      <c r="JG92" s="2" t="s">
        <v>132</v>
      </c>
      <c r="JH92" s="2" t="s">
        <v>132</v>
      </c>
      <c r="JI92" s="2" t="s">
        <v>143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140</v>
      </c>
      <c r="KD92" s="2" t="s">
        <v>195</v>
      </c>
      <c r="KE92" s="2" t="s">
        <v>308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151</v>
      </c>
      <c r="KP92" s="2" t="s">
        <v>129</v>
      </c>
      <c r="KQ92" s="2" t="s">
        <v>132</v>
      </c>
      <c r="KR92" s="2" t="s">
        <v>132</v>
      </c>
      <c r="KS92" s="2" t="s">
        <v>143</v>
      </c>
      <c r="KT92" s="2" t="s">
        <v>132</v>
      </c>
      <c r="KU92" s="4"/>
      <c r="KV92" s="8"/>
      <c r="KW92" s="4"/>
      <c r="KX92" s="8"/>
      <c r="KY92" s="7"/>
      <c r="KZ92" s="7"/>
      <c r="LA92" s="2" t="s">
        <v>151</v>
      </c>
      <c r="LB92" s="2" t="s">
        <v>129</v>
      </c>
      <c r="LC92" s="2" t="s">
        <v>132</v>
      </c>
      <c r="LD92" s="2" t="s">
        <v>132</v>
      </c>
      <c r="LE92" s="2" t="s">
        <v>143</v>
      </c>
      <c r="LF92" s="2" t="s">
        <v>132</v>
      </c>
      <c r="LG92" s="4"/>
      <c r="LH92" s="8"/>
      <c r="LI92" s="4"/>
      <c r="LJ92" s="8"/>
      <c r="LK92" s="7"/>
      <c r="LL92" s="7"/>
      <c r="LM92" s="2" t="s">
        <v>157</v>
      </c>
      <c r="LN92" s="2" t="s">
        <v>129</v>
      </c>
      <c r="LO92" s="2" t="s">
        <v>132</v>
      </c>
      <c r="LP92" s="2" t="s">
        <v>132</v>
      </c>
      <c r="LQ92" s="2" t="s">
        <v>143</v>
      </c>
      <c r="LR92" s="2" t="s">
        <v>132</v>
      </c>
      <c r="LS92" s="4"/>
      <c r="LT92" s="8"/>
      <c r="LU92" s="4"/>
      <c r="LV92" s="8"/>
      <c r="LW92" s="7"/>
      <c r="LX92" s="7"/>
      <c r="LY92" s="2" t="s">
        <v>151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2" t="s">
        <v>132</v>
      </c>
      <c r="ME92" s="4"/>
      <c r="MF92" s="8"/>
      <c r="MG92" s="4"/>
      <c r="MH92" s="8"/>
      <c r="MI92" s="7"/>
      <c r="MJ92" s="7"/>
      <c r="MK92" s="2" t="s">
        <v>151</v>
      </c>
      <c r="ML92" s="2" t="s">
        <v>129</v>
      </c>
      <c r="MM92" s="2" t="s">
        <v>132</v>
      </c>
      <c r="MN92" s="2" t="s">
        <v>132</v>
      </c>
      <c r="MO92" s="2" t="s">
        <v>143</v>
      </c>
      <c r="MP92" s="2" t="s">
        <v>132</v>
      </c>
      <c r="MQ92" s="4"/>
      <c r="MR92" s="8"/>
      <c r="MS92" s="4"/>
      <c r="MT92" s="8"/>
      <c r="MU92" s="7"/>
      <c r="MV92" s="7"/>
      <c r="MW92" s="2" t="s">
        <v>157</v>
      </c>
      <c r="MX92" s="2" t="s">
        <v>129</v>
      </c>
      <c r="MY92" s="2" t="s">
        <v>132</v>
      </c>
      <c r="MZ92" s="2" t="s">
        <v>132</v>
      </c>
      <c r="NA92" s="2" t="s">
        <v>143</v>
      </c>
      <c r="NB92" s="2" t="s">
        <v>132</v>
      </c>
      <c r="NC92" s="4"/>
      <c r="ND92" s="8"/>
      <c r="NE92" s="4"/>
      <c r="NF92" s="8"/>
      <c r="NG92" s="7"/>
      <c r="NH92" s="7"/>
      <c r="NI92" s="2" t="s">
        <v>157</v>
      </c>
      <c r="NJ92" s="2" t="s">
        <v>129</v>
      </c>
      <c r="NK92" s="2" t="s">
        <v>132</v>
      </c>
      <c r="NL92" s="2" t="s">
        <v>132</v>
      </c>
      <c r="NM92" s="2" t="s">
        <v>143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157</v>
      </c>
      <c r="OH92" s="2" t="s">
        <v>129</v>
      </c>
      <c r="OI92" s="2" t="s">
        <v>132</v>
      </c>
      <c r="OJ92" s="2" t="s">
        <v>132</v>
      </c>
      <c r="OK92" s="2" t="s">
        <v>143</v>
      </c>
      <c r="OL92" s="2" t="s">
        <v>132</v>
      </c>
      <c r="OM92" s="4"/>
      <c r="ON92" s="8"/>
      <c r="OO92" s="4"/>
      <c r="OP92" s="8"/>
      <c r="OQ92" s="7"/>
      <c r="OR92" s="7"/>
      <c r="OS92" s="2" t="s">
        <v>151</v>
      </c>
      <c r="OT92" s="2" t="s">
        <v>129</v>
      </c>
      <c r="OU92" s="2" t="s">
        <v>132</v>
      </c>
      <c r="OV92" s="2" t="s">
        <v>132</v>
      </c>
      <c r="OW92" s="2" t="s">
        <v>143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140</v>
      </c>
      <c r="PR92" s="2" t="s">
        <v>181</v>
      </c>
      <c r="PS92" s="2" t="s">
        <v>278</v>
      </c>
      <c r="PT92" s="2" t="s">
        <v>250</v>
      </c>
      <c r="PU92" s="2" t="s">
        <v>143</v>
      </c>
      <c r="PV92" s="2" t="s">
        <v>132</v>
      </c>
      <c r="PW92" s="4"/>
      <c r="PX92" s="8"/>
      <c r="PY92" s="4"/>
      <c r="PZ92" s="8"/>
      <c r="QA92" s="7"/>
      <c r="QB92" s="7"/>
      <c r="QC92" s="2" t="s">
        <v>151</v>
      </c>
      <c r="QD92" s="2" t="s">
        <v>129</v>
      </c>
      <c r="QE92" s="2" t="s">
        <v>132</v>
      </c>
      <c r="QF92" s="2" t="s">
        <v>132</v>
      </c>
      <c r="QG92" s="2" t="s">
        <v>143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157</v>
      </c>
      <c r="RB92" s="2" t="s">
        <v>129</v>
      </c>
      <c r="RC92" s="2" t="s">
        <v>132</v>
      </c>
      <c r="RD92" s="2" t="s">
        <v>132</v>
      </c>
      <c r="RE92" s="2" t="s">
        <v>143</v>
      </c>
      <c r="RF92" s="2" t="s">
        <v>132</v>
      </c>
      <c r="RG92" s="4"/>
      <c r="RH92" s="8"/>
      <c r="RI92" s="4"/>
      <c r="RJ92" s="8"/>
      <c r="RK92" s="7"/>
      <c r="RL92" s="7"/>
      <c r="RM92" s="2" t="s">
        <v>140</v>
      </c>
      <c r="RN92" s="2" t="s">
        <v>181</v>
      </c>
      <c r="RO92" s="2" t="s">
        <v>477</v>
      </c>
      <c r="RP92" s="2" t="s">
        <v>132</v>
      </c>
      <c r="RQ92" s="2" t="s">
        <v>143</v>
      </c>
      <c r="RR92" s="2" t="s">
        <v>132</v>
      </c>
    </row>
    <row r="93">
      <c r="A93" s="2" t="s">
        <v>1288</v>
      </c>
      <c r="B93" s="2" t="s">
        <v>121</v>
      </c>
      <c r="C93" s="2" t="s">
        <v>894</v>
      </c>
      <c r="D93" s="2" t="s">
        <v>312</v>
      </c>
      <c r="E93" s="2" t="s">
        <v>313</v>
      </c>
      <c r="F93" s="2" t="s">
        <v>1289</v>
      </c>
      <c r="G93" s="2" t="s">
        <v>1289</v>
      </c>
      <c r="H93" s="2" t="s">
        <v>1289</v>
      </c>
      <c r="I93" s="2" t="s">
        <v>1290</v>
      </c>
      <c r="J93" s="2" t="s">
        <v>291</v>
      </c>
      <c r="K93" s="2" t="s">
        <v>481</v>
      </c>
      <c r="L93" s="3">
        <v>103.5</v>
      </c>
      <c r="M93" s="3">
        <v>108.68</v>
      </c>
      <c r="N93" s="3">
        <v>234.99</v>
      </c>
      <c r="O93" s="2" t="s">
        <v>129</v>
      </c>
      <c r="P93" s="2" t="s">
        <v>293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132</v>
      </c>
      <c r="V93" s="2" t="s">
        <v>134</v>
      </c>
      <c r="W93" s="2" t="s">
        <v>440</v>
      </c>
      <c r="X93" s="2" t="s">
        <v>132</v>
      </c>
      <c r="Y93" s="2" t="s">
        <v>294</v>
      </c>
      <c r="Z93" s="4">
        <v>44</v>
      </c>
      <c r="AA93" s="4">
        <f>=ROUNDDOWN(44,0)</f>
      </c>
      <c r="AB93" s="5">
        <v>1</v>
      </c>
      <c r="AC93" s="2" t="s">
        <v>132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7</v>
      </c>
      <c r="AQ93" s="8">
        <v>792.01</v>
      </c>
      <c r="AR93" s="4"/>
      <c r="AS93" s="8"/>
      <c r="AT93" s="7"/>
      <c r="AU93" s="7"/>
      <c r="AV93" s="4">
        <v>7</v>
      </c>
      <c r="AW93" s="8">
        <v>792.01</v>
      </c>
      <c r="AX93" s="4"/>
      <c r="AY93" s="8"/>
      <c r="AZ93" s="7"/>
      <c r="BA93" s="7"/>
      <c r="BB93" s="7">
        <v>1</v>
      </c>
      <c r="BC93" s="4">
        <v>7</v>
      </c>
      <c r="BD93" s="8">
        <v>792.01</v>
      </c>
      <c r="BE93" s="4"/>
      <c r="BF93" s="8"/>
      <c r="BG93" s="7"/>
      <c r="BH93" s="7"/>
      <c r="BI93" s="7">
        <v>1</v>
      </c>
      <c r="BJ93" s="4">
        <v>7</v>
      </c>
      <c r="BK93" s="8">
        <v>792.01</v>
      </c>
      <c r="BL93" s="2" t="s">
        <v>1291</v>
      </c>
      <c r="BM93" s="7">
        <v>1</v>
      </c>
      <c r="BN93" s="7">
        <v>1</v>
      </c>
      <c r="BO93" s="4">
        <v>1</v>
      </c>
      <c r="BP93" s="8">
        <v>112.22</v>
      </c>
      <c r="BQ93" s="4"/>
      <c r="BR93" s="8"/>
      <c r="BS93" s="7"/>
      <c r="BT93" s="7"/>
      <c r="BU93" s="2" t="s">
        <v>140</v>
      </c>
      <c r="BV93" s="2" t="s">
        <v>129</v>
      </c>
      <c r="BW93" s="2" t="s">
        <v>356</v>
      </c>
      <c r="BX93" s="2" t="s">
        <v>1021</v>
      </c>
      <c r="BY93" s="2" t="s">
        <v>143</v>
      </c>
      <c r="BZ93" s="2" t="s">
        <v>132</v>
      </c>
      <c r="CA93" s="4">
        <v>2</v>
      </c>
      <c r="CB93" s="8">
        <v>244.37</v>
      </c>
      <c r="CC93" s="4"/>
      <c r="CD93" s="8"/>
      <c r="CE93" s="7"/>
      <c r="CF93" s="7"/>
      <c r="CG93" s="2" t="s">
        <v>140</v>
      </c>
      <c r="CH93" s="2" t="s">
        <v>129</v>
      </c>
      <c r="CI93" s="2" t="s">
        <v>132</v>
      </c>
      <c r="CJ93" s="2" t="s">
        <v>132</v>
      </c>
      <c r="CK93" s="2" t="s">
        <v>143</v>
      </c>
      <c r="CL93" s="2" t="s">
        <v>132</v>
      </c>
      <c r="CM93" s="4">
        <v>3</v>
      </c>
      <c r="CN93" s="8">
        <v>378.53</v>
      </c>
      <c r="CO93" s="4"/>
      <c r="CP93" s="8"/>
      <c r="CQ93" s="7"/>
      <c r="CR93" s="7"/>
      <c r="CS93" s="2" t="s">
        <v>140</v>
      </c>
      <c r="CT93" s="2" t="s">
        <v>129</v>
      </c>
      <c r="CU93" s="2" t="s">
        <v>294</v>
      </c>
      <c r="CV93" s="2" t="s">
        <v>459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140</v>
      </c>
      <c r="DF93" s="2" t="s">
        <v>129</v>
      </c>
      <c r="DG93" s="2" t="s">
        <v>356</v>
      </c>
      <c r="DH93" s="2" t="s">
        <v>1284</v>
      </c>
      <c r="DI93" s="2" t="s">
        <v>143</v>
      </c>
      <c r="DJ93" s="2" t="s">
        <v>132</v>
      </c>
      <c r="DK93" s="4"/>
      <c r="DL93" s="8"/>
      <c r="DM93" s="4"/>
      <c r="DN93" s="8"/>
      <c r="DO93" s="7"/>
      <c r="DP93" s="7"/>
      <c r="DQ93" s="2" t="s">
        <v>140</v>
      </c>
      <c r="DR93" s="2" t="s">
        <v>129</v>
      </c>
      <c r="DS93" s="2" t="s">
        <v>299</v>
      </c>
      <c r="DT93" s="2" t="s">
        <v>251</v>
      </c>
      <c r="DU93" s="2" t="s">
        <v>143</v>
      </c>
      <c r="DV93" s="2" t="s">
        <v>132</v>
      </c>
      <c r="DW93" s="4">
        <v>1</v>
      </c>
      <c r="DX93" s="8">
        <v>56.89</v>
      </c>
      <c r="DY93" s="4"/>
      <c r="DZ93" s="8"/>
      <c r="EA93" s="7"/>
      <c r="EB93" s="7"/>
      <c r="EC93" s="2" t="s">
        <v>140</v>
      </c>
      <c r="ED93" s="2" t="s">
        <v>129</v>
      </c>
      <c r="EE93" s="2" t="s">
        <v>356</v>
      </c>
      <c r="EF93" s="2" t="s">
        <v>866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140</v>
      </c>
      <c r="EP93" s="2" t="s">
        <v>129</v>
      </c>
      <c r="EQ93" s="2" t="s">
        <v>356</v>
      </c>
      <c r="ER93" s="2" t="s">
        <v>1292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140</v>
      </c>
      <c r="FB93" s="2" t="s">
        <v>129</v>
      </c>
      <c r="FC93" s="2" t="s">
        <v>271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140</v>
      </c>
      <c r="FN93" s="2" t="s">
        <v>129</v>
      </c>
      <c r="FO93" s="2" t="s">
        <v>302</v>
      </c>
      <c r="FP93" s="2" t="s">
        <v>1293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151</v>
      </c>
      <c r="FZ93" s="2" t="s">
        <v>129</v>
      </c>
      <c r="GA93" s="2" t="s">
        <v>132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151</v>
      </c>
      <c r="GL93" s="2" t="s">
        <v>129</v>
      </c>
      <c r="GM93" s="2" t="s">
        <v>132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140</v>
      </c>
      <c r="GX93" s="2" t="s">
        <v>129</v>
      </c>
      <c r="GY93" s="2" t="s">
        <v>448</v>
      </c>
      <c r="GZ93" s="2" t="s">
        <v>1294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140</v>
      </c>
      <c r="HJ93" s="2" t="s">
        <v>129</v>
      </c>
      <c r="HK93" s="2" t="s">
        <v>450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140</v>
      </c>
      <c r="HV93" s="2" t="s">
        <v>129</v>
      </c>
      <c r="HW93" s="2" t="s">
        <v>277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140</v>
      </c>
      <c r="IH93" s="2" t="s">
        <v>129</v>
      </c>
      <c r="II93" s="2" t="s">
        <v>194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140</v>
      </c>
      <c r="IT93" s="2" t="s">
        <v>129</v>
      </c>
      <c r="IU93" s="2" t="s">
        <v>356</v>
      </c>
      <c r="IV93" s="2" t="s">
        <v>435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151</v>
      </c>
      <c r="JF93" s="2" t="s">
        <v>129</v>
      </c>
      <c r="JG93" s="2" t="s">
        <v>132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140</v>
      </c>
      <c r="KD93" s="2" t="s">
        <v>195</v>
      </c>
      <c r="KE93" s="2" t="s">
        <v>308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151</v>
      </c>
      <c r="KP93" s="2" t="s">
        <v>129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151</v>
      </c>
      <c r="LB93" s="2" t="s">
        <v>129</v>
      </c>
      <c r="LC93" s="2" t="s">
        <v>132</v>
      </c>
      <c r="LD93" s="2" t="s">
        <v>132</v>
      </c>
      <c r="LE93" s="2" t="s">
        <v>143</v>
      </c>
      <c r="LF93" s="2" t="s">
        <v>132</v>
      </c>
      <c r="LG93" s="4"/>
      <c r="LH93" s="8"/>
      <c r="LI93" s="4"/>
      <c r="LJ93" s="8"/>
      <c r="LK93" s="7"/>
      <c r="LL93" s="7"/>
      <c r="LM93" s="2" t="s">
        <v>157</v>
      </c>
      <c r="LN93" s="2" t="s">
        <v>129</v>
      </c>
      <c r="LO93" s="2" t="s">
        <v>132</v>
      </c>
      <c r="LP93" s="2" t="s">
        <v>132</v>
      </c>
      <c r="LQ93" s="2" t="s">
        <v>143</v>
      </c>
      <c r="LR93" s="2" t="s">
        <v>132</v>
      </c>
      <c r="LS93" s="4"/>
      <c r="LT93" s="8"/>
      <c r="LU93" s="4"/>
      <c r="LV93" s="8"/>
      <c r="LW93" s="7"/>
      <c r="LX93" s="7"/>
      <c r="LY93" s="2" t="s">
        <v>151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2" t="s">
        <v>132</v>
      </c>
      <c r="ME93" s="4"/>
      <c r="MF93" s="8"/>
      <c r="MG93" s="4"/>
      <c r="MH93" s="8"/>
      <c r="MI93" s="7"/>
      <c r="MJ93" s="7"/>
      <c r="MK93" s="2" t="s">
        <v>151</v>
      </c>
      <c r="ML93" s="2" t="s">
        <v>129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157</v>
      </c>
      <c r="MX93" s="2" t="s">
        <v>129</v>
      </c>
      <c r="MY93" s="2" t="s">
        <v>132</v>
      </c>
      <c r="MZ93" s="2" t="s">
        <v>132</v>
      </c>
      <c r="NA93" s="2" t="s">
        <v>143</v>
      </c>
      <c r="NB93" s="2" t="s">
        <v>132</v>
      </c>
      <c r="NC93" s="4"/>
      <c r="ND93" s="8"/>
      <c r="NE93" s="4"/>
      <c r="NF93" s="8"/>
      <c r="NG93" s="7"/>
      <c r="NH93" s="7"/>
      <c r="NI93" s="2" t="s">
        <v>157</v>
      </c>
      <c r="NJ93" s="2" t="s">
        <v>129</v>
      </c>
      <c r="NK93" s="2" t="s">
        <v>132</v>
      </c>
      <c r="NL93" s="2" t="s">
        <v>132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151</v>
      </c>
      <c r="NV93" s="2" t="s">
        <v>181</v>
      </c>
      <c r="NW93" s="2" t="s">
        <v>132</v>
      </c>
      <c r="NX93" s="2" t="s">
        <v>132</v>
      </c>
      <c r="NY93" s="2" t="s">
        <v>143</v>
      </c>
      <c r="NZ93" s="2" t="s">
        <v>132</v>
      </c>
      <c r="OA93" s="4"/>
      <c r="OB93" s="8"/>
      <c r="OC93" s="4"/>
      <c r="OD93" s="8"/>
      <c r="OE93" s="7"/>
      <c r="OF93" s="7"/>
      <c r="OG93" s="2" t="s">
        <v>157</v>
      </c>
      <c r="OH93" s="2" t="s">
        <v>129</v>
      </c>
      <c r="OI93" s="2" t="s">
        <v>132</v>
      </c>
      <c r="OJ93" s="2" t="s">
        <v>132</v>
      </c>
      <c r="OK93" s="2" t="s">
        <v>143</v>
      </c>
      <c r="OL93" s="2" t="s">
        <v>132</v>
      </c>
      <c r="OM93" s="4"/>
      <c r="ON93" s="8"/>
      <c r="OO93" s="4"/>
      <c r="OP93" s="8"/>
      <c r="OQ93" s="7"/>
      <c r="OR93" s="7"/>
      <c r="OS93" s="2" t="s">
        <v>151</v>
      </c>
      <c r="OT93" s="2" t="s">
        <v>129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140</v>
      </c>
      <c r="PR93" s="2" t="s">
        <v>181</v>
      </c>
      <c r="PS93" s="2" t="s">
        <v>233</v>
      </c>
      <c r="PT93" s="2" t="s">
        <v>732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151</v>
      </c>
      <c r="QD93" s="2" t="s">
        <v>129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151</v>
      </c>
      <c r="QP93" s="2" t="s">
        <v>181</v>
      </c>
      <c r="QQ93" s="2" t="s">
        <v>132</v>
      </c>
      <c r="QR93" s="2" t="s">
        <v>132</v>
      </c>
      <c r="QS93" s="2" t="s">
        <v>143</v>
      </c>
      <c r="QT93" s="2" t="s">
        <v>132</v>
      </c>
      <c r="QU93" s="4"/>
      <c r="QV93" s="8"/>
      <c r="QW93" s="4"/>
      <c r="QX93" s="8"/>
      <c r="QY93" s="7"/>
      <c r="QZ93" s="7"/>
      <c r="RA93" s="2" t="s">
        <v>157</v>
      </c>
      <c r="RB93" s="2" t="s">
        <v>129</v>
      </c>
      <c r="RC93" s="2" t="s">
        <v>132</v>
      </c>
      <c r="RD93" s="2" t="s">
        <v>132</v>
      </c>
      <c r="RE93" s="2" t="s">
        <v>143</v>
      </c>
      <c r="RF93" s="2" t="s">
        <v>132</v>
      </c>
      <c r="RG93" s="4"/>
      <c r="RH93" s="8"/>
      <c r="RI93" s="4"/>
      <c r="RJ93" s="8"/>
      <c r="RK93" s="7"/>
      <c r="RL93" s="7"/>
      <c r="RM93" s="2" t="s">
        <v>140</v>
      </c>
      <c r="RN93" s="2" t="s">
        <v>181</v>
      </c>
      <c r="RO93" s="2" t="s">
        <v>310</v>
      </c>
      <c r="RP93" s="2" t="s">
        <v>1295</v>
      </c>
      <c r="RQ93" s="2" t="s">
        <v>143</v>
      </c>
      <c r="RR93" s="2" t="s">
        <v>132</v>
      </c>
    </row>
    <row r="94">
      <c r="A94" s="2" t="s">
        <v>1296</v>
      </c>
      <c r="B94" s="2" t="s">
        <v>121</v>
      </c>
      <c r="C94" s="2" t="s">
        <v>894</v>
      </c>
      <c r="D94" s="2" t="s">
        <v>312</v>
      </c>
      <c r="E94" s="2" t="s">
        <v>313</v>
      </c>
      <c r="F94" s="2" t="s">
        <v>1297</v>
      </c>
      <c r="G94" s="2" t="s">
        <v>1297</v>
      </c>
      <c r="H94" s="2" t="s">
        <v>1297</v>
      </c>
      <c r="I94" s="2" t="s">
        <v>468</v>
      </c>
      <c r="J94" s="2" t="s">
        <v>291</v>
      </c>
      <c r="K94" s="2" t="s">
        <v>495</v>
      </c>
      <c r="L94" s="3">
        <v>76.64</v>
      </c>
      <c r="M94" s="3">
        <v>80.47</v>
      </c>
      <c r="N94" s="3">
        <v>174.99</v>
      </c>
      <c r="O94" s="2" t="s">
        <v>129</v>
      </c>
      <c r="P94" s="2" t="s">
        <v>293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133</v>
      </c>
      <c r="V94" s="2" t="s">
        <v>134</v>
      </c>
      <c r="W94" s="2" t="s">
        <v>470</v>
      </c>
      <c r="X94" s="2" t="s">
        <v>132</v>
      </c>
      <c r="Y94" s="2" t="s">
        <v>294</v>
      </c>
      <c r="Z94" s="4">
        <v>70</v>
      </c>
      <c r="AA94" s="4">
        <f>=ROUNDDOWN(58.3333333333333,0)</f>
      </c>
      <c r="AB94" s="5">
        <v>1.2</v>
      </c>
      <c r="AC94" s="2" t="s">
        <v>132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7</v>
      </c>
      <c r="AQ94" s="8">
        <v>521.9</v>
      </c>
      <c r="AR94" s="4"/>
      <c r="AS94" s="8"/>
      <c r="AT94" s="7"/>
      <c r="AU94" s="7"/>
      <c r="AV94" s="4">
        <v>7</v>
      </c>
      <c r="AW94" s="8">
        <v>521.9</v>
      </c>
      <c r="AX94" s="4"/>
      <c r="AY94" s="8"/>
      <c r="AZ94" s="7"/>
      <c r="BA94" s="7"/>
      <c r="BB94" s="7">
        <v>1</v>
      </c>
      <c r="BC94" s="4">
        <v>7</v>
      </c>
      <c r="BD94" s="8">
        <v>521.9</v>
      </c>
      <c r="BE94" s="4"/>
      <c r="BF94" s="8"/>
      <c r="BG94" s="7"/>
      <c r="BH94" s="7"/>
      <c r="BI94" s="7">
        <v>1</v>
      </c>
      <c r="BJ94" s="4">
        <v>7</v>
      </c>
      <c r="BK94" s="8">
        <v>521.9</v>
      </c>
      <c r="BL94" s="2" t="s">
        <v>1298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1276</v>
      </c>
      <c r="BX94" s="2" t="s">
        <v>308</v>
      </c>
      <c r="BY94" s="2" t="s">
        <v>143</v>
      </c>
      <c r="BZ94" s="2" t="s">
        <v>132</v>
      </c>
      <c r="CA94" s="4">
        <v>1</v>
      </c>
      <c r="CB94" s="8">
        <v>112.7</v>
      </c>
      <c r="CC94" s="4"/>
      <c r="CD94" s="8"/>
      <c r="CE94" s="7"/>
      <c r="CF94" s="7"/>
      <c r="CG94" s="2" t="s">
        <v>140</v>
      </c>
      <c r="CH94" s="2" t="s">
        <v>129</v>
      </c>
      <c r="CI94" s="2" t="s">
        <v>132</v>
      </c>
      <c r="CJ94" s="2" t="s">
        <v>132</v>
      </c>
      <c r="CK94" s="2" t="s">
        <v>143</v>
      </c>
      <c r="CL94" s="2" t="s">
        <v>132</v>
      </c>
      <c r="CM94" s="4"/>
      <c r="CN94" s="8"/>
      <c r="CO94" s="4"/>
      <c r="CP94" s="8"/>
      <c r="CQ94" s="7"/>
      <c r="CR94" s="7"/>
      <c r="CS94" s="2" t="s">
        <v>140</v>
      </c>
      <c r="CT94" s="2" t="s">
        <v>129</v>
      </c>
      <c r="CU94" s="2" t="s">
        <v>294</v>
      </c>
      <c r="CV94" s="2" t="s">
        <v>459</v>
      </c>
      <c r="CW94" s="2" t="s">
        <v>143</v>
      </c>
      <c r="CX94" s="2" t="s">
        <v>132</v>
      </c>
      <c r="CY94" s="4">
        <v>4</v>
      </c>
      <c r="CZ94" s="8">
        <v>230.92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1276</v>
      </c>
      <c r="DH94" s="2" t="s">
        <v>791</v>
      </c>
      <c r="DI94" s="2" t="s">
        <v>143</v>
      </c>
      <c r="DJ94" s="2" t="s">
        <v>132</v>
      </c>
      <c r="DK94" s="4">
        <v>1</v>
      </c>
      <c r="DL94" s="8">
        <v>86.44</v>
      </c>
      <c r="DM94" s="4"/>
      <c r="DN94" s="8"/>
      <c r="DO94" s="7"/>
      <c r="DP94" s="7"/>
      <c r="DQ94" s="2" t="s">
        <v>140</v>
      </c>
      <c r="DR94" s="2" t="s">
        <v>129</v>
      </c>
      <c r="DS94" s="2" t="s">
        <v>299</v>
      </c>
      <c r="DT94" s="2" t="s">
        <v>331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140</v>
      </c>
      <c r="ED94" s="2" t="s">
        <v>129</v>
      </c>
      <c r="EE94" s="2" t="s">
        <v>473</v>
      </c>
      <c r="EF94" s="2" t="s">
        <v>868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181</v>
      </c>
      <c r="EQ94" s="2" t="s">
        <v>446</v>
      </c>
      <c r="ER94" s="2" t="s">
        <v>1299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140</v>
      </c>
      <c r="FB94" s="2" t="s">
        <v>129</v>
      </c>
      <c r="FC94" s="2" t="s">
        <v>271</v>
      </c>
      <c r="FD94" s="2" t="s">
        <v>132</v>
      </c>
      <c r="FE94" s="2" t="s">
        <v>143</v>
      </c>
      <c r="FF94" s="2" t="s">
        <v>132</v>
      </c>
      <c r="FG94" s="4">
        <v>1</v>
      </c>
      <c r="FH94" s="8">
        <v>91.84</v>
      </c>
      <c r="FI94" s="4"/>
      <c r="FJ94" s="8"/>
      <c r="FK94" s="7"/>
      <c r="FL94" s="7"/>
      <c r="FM94" s="2" t="s">
        <v>140</v>
      </c>
      <c r="FN94" s="2" t="s">
        <v>129</v>
      </c>
      <c r="FO94" s="2" t="s">
        <v>302</v>
      </c>
      <c r="FP94" s="2" t="s">
        <v>1064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151</v>
      </c>
      <c r="FZ94" s="2" t="s">
        <v>129</v>
      </c>
      <c r="GA94" s="2" t="s">
        <v>132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151</v>
      </c>
      <c r="GL94" s="2" t="s">
        <v>129</v>
      </c>
      <c r="GM94" s="2" t="s">
        <v>132</v>
      </c>
      <c r="GN94" s="2" t="s">
        <v>132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140</v>
      </c>
      <c r="GX94" s="2" t="s">
        <v>129</v>
      </c>
      <c r="GY94" s="2" t="s">
        <v>448</v>
      </c>
      <c r="GZ94" s="2" t="s">
        <v>1300</v>
      </c>
      <c r="HA94" s="2" t="s">
        <v>143</v>
      </c>
      <c r="HB94" s="2" t="s">
        <v>132</v>
      </c>
      <c r="HC94" s="4"/>
      <c r="HD94" s="8"/>
      <c r="HE94" s="4"/>
      <c r="HF94" s="8"/>
      <c r="HG94" s="7"/>
      <c r="HH94" s="7"/>
      <c r="HI94" s="2" t="s">
        <v>140</v>
      </c>
      <c r="HJ94" s="2" t="s">
        <v>129</v>
      </c>
      <c r="HK94" s="2" t="s">
        <v>450</v>
      </c>
      <c r="HL94" s="2" t="s">
        <v>1011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140</v>
      </c>
      <c r="HV94" s="2" t="s">
        <v>129</v>
      </c>
      <c r="HW94" s="2" t="s">
        <v>277</v>
      </c>
      <c r="HX94" s="2" t="s">
        <v>720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132</v>
      </c>
      <c r="IH94" s="2" t="s">
        <v>132</v>
      </c>
      <c r="II94" s="2" t="s">
        <v>132</v>
      </c>
      <c r="IJ94" s="2" t="s">
        <v>132</v>
      </c>
      <c r="IK94" s="2" t="s">
        <v>132</v>
      </c>
      <c r="IL94" s="2" t="s">
        <v>132</v>
      </c>
      <c r="IM94" s="4"/>
      <c r="IN94" s="8"/>
      <c r="IO94" s="4"/>
      <c r="IP94" s="8"/>
      <c r="IQ94" s="7"/>
      <c r="IR94" s="7"/>
      <c r="IS94" s="2" t="s">
        <v>140</v>
      </c>
      <c r="IT94" s="2" t="s">
        <v>129</v>
      </c>
      <c r="IU94" s="2" t="s">
        <v>356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151</v>
      </c>
      <c r="JF94" s="2" t="s">
        <v>129</v>
      </c>
      <c r="JG94" s="2" t="s">
        <v>132</v>
      </c>
      <c r="JH94" s="2" t="s">
        <v>132</v>
      </c>
      <c r="JI94" s="2" t="s">
        <v>143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140</v>
      </c>
      <c r="KD94" s="2" t="s">
        <v>195</v>
      </c>
      <c r="KE94" s="2" t="s">
        <v>308</v>
      </c>
      <c r="KF94" s="2" t="s">
        <v>869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151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151</v>
      </c>
      <c r="LB94" s="2" t="s">
        <v>129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157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151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151</v>
      </c>
      <c r="ML94" s="2" t="s">
        <v>129</v>
      </c>
      <c r="MM94" s="2" t="s">
        <v>132</v>
      </c>
      <c r="MN94" s="2" t="s">
        <v>132</v>
      </c>
      <c r="MO94" s="2" t="s">
        <v>143</v>
      </c>
      <c r="MP94" s="2" t="s">
        <v>132</v>
      </c>
      <c r="MQ94" s="4"/>
      <c r="MR94" s="8"/>
      <c r="MS94" s="4"/>
      <c r="MT94" s="8"/>
      <c r="MU94" s="7"/>
      <c r="MV94" s="7"/>
      <c r="MW94" s="2" t="s">
        <v>157</v>
      </c>
      <c r="MX94" s="2" t="s">
        <v>129</v>
      </c>
      <c r="MY94" s="2" t="s">
        <v>132</v>
      </c>
      <c r="MZ94" s="2" t="s">
        <v>132</v>
      </c>
      <c r="NA94" s="2" t="s">
        <v>143</v>
      </c>
      <c r="NB94" s="2" t="s">
        <v>132</v>
      </c>
      <c r="NC94" s="4"/>
      <c r="ND94" s="8"/>
      <c r="NE94" s="4"/>
      <c r="NF94" s="8"/>
      <c r="NG94" s="7"/>
      <c r="NH94" s="7"/>
      <c r="NI94" s="2" t="s">
        <v>157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157</v>
      </c>
      <c r="OH94" s="2" t="s">
        <v>129</v>
      </c>
      <c r="OI94" s="2" t="s">
        <v>132</v>
      </c>
      <c r="OJ94" s="2" t="s">
        <v>132</v>
      </c>
      <c r="OK94" s="2" t="s">
        <v>143</v>
      </c>
      <c r="OL94" s="2" t="s">
        <v>132</v>
      </c>
      <c r="OM94" s="4"/>
      <c r="ON94" s="8"/>
      <c r="OO94" s="4"/>
      <c r="OP94" s="8"/>
      <c r="OQ94" s="7"/>
      <c r="OR94" s="7"/>
      <c r="OS94" s="2" t="s">
        <v>151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140</v>
      </c>
      <c r="PR94" s="2" t="s">
        <v>181</v>
      </c>
      <c r="PS94" s="2" t="s">
        <v>233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151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157</v>
      </c>
      <c r="RB94" s="2" t="s">
        <v>129</v>
      </c>
      <c r="RC94" s="2" t="s">
        <v>132</v>
      </c>
      <c r="RD94" s="2" t="s">
        <v>132</v>
      </c>
      <c r="RE94" s="2" t="s">
        <v>143</v>
      </c>
      <c r="RF94" s="2" t="s">
        <v>132</v>
      </c>
      <c r="RG94" s="4"/>
      <c r="RH94" s="8"/>
      <c r="RI94" s="4"/>
      <c r="RJ94" s="8"/>
      <c r="RK94" s="7"/>
      <c r="RL94" s="7"/>
      <c r="RM94" s="2" t="s">
        <v>140</v>
      </c>
      <c r="RN94" s="2" t="s">
        <v>181</v>
      </c>
      <c r="RO94" s="2" t="s">
        <v>310</v>
      </c>
      <c r="RP94" s="2" t="s">
        <v>132</v>
      </c>
      <c r="RQ94" s="2" t="s">
        <v>143</v>
      </c>
      <c r="RR94" s="2" t="s">
        <v>132</v>
      </c>
    </row>
    <row r="95">
      <c r="A95" s="2" t="s">
        <v>1301</v>
      </c>
      <c r="B95" s="2" t="s">
        <v>121</v>
      </c>
      <c r="C95" s="2" t="s">
        <v>894</v>
      </c>
      <c r="D95" s="2" t="s">
        <v>312</v>
      </c>
      <c r="E95" s="2" t="s">
        <v>313</v>
      </c>
      <c r="F95" s="2" t="s">
        <v>1302</v>
      </c>
      <c r="G95" s="2" t="s">
        <v>1302</v>
      </c>
      <c r="H95" s="2" t="s">
        <v>1302</v>
      </c>
      <c r="I95" s="2" t="s">
        <v>1303</v>
      </c>
      <c r="J95" s="2" t="s">
        <v>291</v>
      </c>
      <c r="K95" s="2" t="s">
        <v>793</v>
      </c>
      <c r="L95" s="3">
        <v>85.5</v>
      </c>
      <c r="M95" s="3">
        <v>89.78</v>
      </c>
      <c r="N95" s="3">
        <v>199</v>
      </c>
      <c r="O95" s="2" t="s">
        <v>129</v>
      </c>
      <c r="P95" s="2" t="s">
        <v>293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133</v>
      </c>
      <c r="V95" s="2" t="s">
        <v>134</v>
      </c>
      <c r="W95" s="2" t="s">
        <v>421</v>
      </c>
      <c r="X95" s="2" t="s">
        <v>470</v>
      </c>
      <c r="Y95" s="2" t="s">
        <v>264</v>
      </c>
      <c r="Z95" s="4">
        <v>79</v>
      </c>
      <c r="AA95" s="4">
        <f>=ROUNDDOWN(131.666666666667,0)</f>
      </c>
      <c r="AB95" s="5">
        <v>0.6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3</v>
      </c>
      <c r="AQ95" s="8">
        <v>161.59</v>
      </c>
      <c r="AR95" s="4"/>
      <c r="AS95" s="8"/>
      <c r="AT95" s="7"/>
      <c r="AU95" s="7"/>
      <c r="AV95" s="4">
        <v>3</v>
      </c>
      <c r="AW95" s="8">
        <v>161.59</v>
      </c>
      <c r="AX95" s="4"/>
      <c r="AY95" s="8"/>
      <c r="AZ95" s="7"/>
      <c r="BA95" s="7"/>
      <c r="BB95" s="7">
        <v>1</v>
      </c>
      <c r="BC95" s="4">
        <v>3</v>
      </c>
      <c r="BD95" s="8">
        <v>161.59</v>
      </c>
      <c r="BE95" s="4"/>
      <c r="BF95" s="8"/>
      <c r="BG95" s="7"/>
      <c r="BH95" s="7"/>
      <c r="BI95" s="7">
        <v>1</v>
      </c>
      <c r="BJ95" s="4">
        <v>3</v>
      </c>
      <c r="BK95" s="8">
        <v>161.59</v>
      </c>
      <c r="BL95" s="2" t="s">
        <v>472</v>
      </c>
      <c r="BM95" s="7">
        <v>1</v>
      </c>
      <c r="BN95" s="7">
        <v>1</v>
      </c>
      <c r="BO95" s="4">
        <v>2</v>
      </c>
      <c r="BP95" s="8">
        <v>71.82</v>
      </c>
      <c r="BQ95" s="4"/>
      <c r="BR95" s="8"/>
      <c r="BS95" s="7"/>
      <c r="BT95" s="7"/>
      <c r="BU95" s="2" t="s">
        <v>140</v>
      </c>
      <c r="BV95" s="2" t="s">
        <v>129</v>
      </c>
      <c r="BW95" s="2" t="s">
        <v>261</v>
      </c>
      <c r="BX95" s="2" t="s">
        <v>1304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140</v>
      </c>
      <c r="CH95" s="2" t="s">
        <v>129</v>
      </c>
      <c r="CI95" s="2" t="s">
        <v>132</v>
      </c>
      <c r="CJ95" s="2" t="s">
        <v>713</v>
      </c>
      <c r="CK95" s="2" t="s">
        <v>143</v>
      </c>
      <c r="CL95" s="2" t="s">
        <v>132</v>
      </c>
      <c r="CM95" s="4">
        <v>1</v>
      </c>
      <c r="CN95" s="8">
        <v>89.77</v>
      </c>
      <c r="CO95" s="4"/>
      <c r="CP95" s="8"/>
      <c r="CQ95" s="7"/>
      <c r="CR95" s="7"/>
      <c r="CS95" s="2" t="s">
        <v>140</v>
      </c>
      <c r="CT95" s="2" t="s">
        <v>129</v>
      </c>
      <c r="CU95" s="2" t="s">
        <v>259</v>
      </c>
      <c r="CV95" s="2" t="s">
        <v>871</v>
      </c>
      <c r="CW95" s="2" t="s">
        <v>143</v>
      </c>
      <c r="CX95" s="2" t="s">
        <v>132</v>
      </c>
      <c r="CY95" s="4"/>
      <c r="CZ95" s="8"/>
      <c r="DA95" s="4"/>
      <c r="DB95" s="8"/>
      <c r="DC95" s="7"/>
      <c r="DD95" s="7"/>
      <c r="DE95" s="2" t="s">
        <v>140</v>
      </c>
      <c r="DF95" s="2" t="s">
        <v>129</v>
      </c>
      <c r="DG95" s="2" t="s">
        <v>502</v>
      </c>
      <c r="DH95" s="2" t="s">
        <v>132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140</v>
      </c>
      <c r="DR95" s="2" t="s">
        <v>129</v>
      </c>
      <c r="DS95" s="2" t="s">
        <v>266</v>
      </c>
      <c r="DT95" s="2" t="s">
        <v>132</v>
      </c>
      <c r="DU95" s="2" t="s">
        <v>143</v>
      </c>
      <c r="DV95" s="2" t="s">
        <v>132</v>
      </c>
      <c r="DW95" s="4"/>
      <c r="DX95" s="8"/>
      <c r="DY95" s="4"/>
      <c r="DZ95" s="8"/>
      <c r="EA95" s="7"/>
      <c r="EB95" s="7"/>
      <c r="EC95" s="2" t="s">
        <v>140</v>
      </c>
      <c r="ED95" s="2" t="s">
        <v>129</v>
      </c>
      <c r="EE95" s="2" t="s">
        <v>303</v>
      </c>
      <c r="EF95" s="2" t="s">
        <v>1305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181</v>
      </c>
      <c r="EQ95" s="2" t="s">
        <v>431</v>
      </c>
      <c r="ER95" s="2" t="s">
        <v>1306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151</v>
      </c>
      <c r="FB95" s="2" t="s">
        <v>129</v>
      </c>
      <c r="FC95" s="2" t="s">
        <v>132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140</v>
      </c>
      <c r="FN95" s="2" t="s">
        <v>129</v>
      </c>
      <c r="FO95" s="2" t="s">
        <v>272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151</v>
      </c>
      <c r="FZ95" s="2" t="s">
        <v>129</v>
      </c>
      <c r="GA95" s="2" t="s">
        <v>132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151</v>
      </c>
      <c r="GL95" s="2" t="s">
        <v>129</v>
      </c>
      <c r="GM95" s="2" t="s">
        <v>132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151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140</v>
      </c>
      <c r="HJ95" s="2" t="s">
        <v>129</v>
      </c>
      <c r="HK95" s="2" t="s">
        <v>275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140</v>
      </c>
      <c r="HV95" s="2" t="s">
        <v>129</v>
      </c>
      <c r="HW95" s="2" t="s">
        <v>277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140</v>
      </c>
      <c r="IH95" s="2" t="s">
        <v>129</v>
      </c>
      <c r="II95" s="2" t="s">
        <v>194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140</v>
      </c>
      <c r="IT95" s="2" t="s">
        <v>129</v>
      </c>
      <c r="IU95" s="2" t="s">
        <v>259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151</v>
      </c>
      <c r="JF95" s="2" t="s">
        <v>129</v>
      </c>
      <c r="JG95" s="2" t="s">
        <v>132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152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151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151</v>
      </c>
      <c r="LB95" s="2" t="s">
        <v>129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157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151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151</v>
      </c>
      <c r="ML95" s="2" t="s">
        <v>129</v>
      </c>
      <c r="MM95" s="2" t="s">
        <v>132</v>
      </c>
      <c r="MN95" s="2" t="s">
        <v>132</v>
      </c>
      <c r="MO95" s="2" t="s">
        <v>143</v>
      </c>
      <c r="MP95" s="2" t="s">
        <v>132</v>
      </c>
      <c r="MQ95" s="4"/>
      <c r="MR95" s="8"/>
      <c r="MS95" s="4"/>
      <c r="MT95" s="8"/>
      <c r="MU95" s="7"/>
      <c r="MV95" s="7"/>
      <c r="MW95" s="2" t="s">
        <v>157</v>
      </c>
      <c r="MX95" s="2" t="s">
        <v>129</v>
      </c>
      <c r="MY95" s="2" t="s">
        <v>132</v>
      </c>
      <c r="MZ95" s="2" t="s">
        <v>132</v>
      </c>
      <c r="NA95" s="2" t="s">
        <v>143</v>
      </c>
      <c r="NB95" s="2" t="s">
        <v>132</v>
      </c>
      <c r="NC95" s="4"/>
      <c r="ND95" s="8"/>
      <c r="NE95" s="4"/>
      <c r="NF95" s="8"/>
      <c r="NG95" s="7"/>
      <c r="NH95" s="7"/>
      <c r="NI95" s="2" t="s">
        <v>157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157</v>
      </c>
      <c r="OH95" s="2" t="s">
        <v>129</v>
      </c>
      <c r="OI95" s="2" t="s">
        <v>132</v>
      </c>
      <c r="OJ95" s="2" t="s">
        <v>132</v>
      </c>
      <c r="OK95" s="2" t="s">
        <v>143</v>
      </c>
      <c r="OL95" s="2" t="s">
        <v>132</v>
      </c>
      <c r="OM95" s="4"/>
      <c r="ON95" s="8"/>
      <c r="OO95" s="4"/>
      <c r="OP95" s="8"/>
      <c r="OQ95" s="7"/>
      <c r="OR95" s="7"/>
      <c r="OS95" s="2" t="s">
        <v>151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140</v>
      </c>
      <c r="PR95" s="2" t="s">
        <v>181</v>
      </c>
      <c r="PS95" s="2" t="s">
        <v>278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151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157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132</v>
      </c>
      <c r="RG95" s="4"/>
      <c r="RH95" s="8"/>
      <c r="RI95" s="4"/>
      <c r="RJ95" s="8"/>
      <c r="RK95" s="7"/>
      <c r="RL95" s="7"/>
      <c r="RM95" s="2" t="s">
        <v>140</v>
      </c>
      <c r="RN95" s="2" t="s">
        <v>181</v>
      </c>
      <c r="RO95" s="2" t="s">
        <v>279</v>
      </c>
      <c r="RP95" s="2" t="s">
        <v>132</v>
      </c>
      <c r="RQ95" s="2" t="s">
        <v>143</v>
      </c>
      <c r="RR95" s="2" t="s">
        <v>132</v>
      </c>
    </row>
    <row r="96">
      <c r="A96" s="2" t="s">
        <v>1307</v>
      </c>
      <c r="B96" s="2" t="s">
        <v>121</v>
      </c>
      <c r="C96" s="2" t="s">
        <v>894</v>
      </c>
      <c r="D96" s="2" t="s">
        <v>312</v>
      </c>
      <c r="E96" s="2" t="s">
        <v>313</v>
      </c>
      <c r="F96" s="2" t="s">
        <v>1308</v>
      </c>
      <c r="G96" s="2" t="s">
        <v>1308</v>
      </c>
      <c r="H96" s="2" t="s">
        <v>1308</v>
      </c>
      <c r="I96" s="2" t="s">
        <v>1309</v>
      </c>
      <c r="J96" s="2" t="s">
        <v>291</v>
      </c>
      <c r="K96" s="2" t="s">
        <v>128</v>
      </c>
      <c r="L96" s="3">
        <v>145</v>
      </c>
      <c r="M96" s="3">
        <v>152.25</v>
      </c>
      <c r="N96" s="3">
        <v>299</v>
      </c>
      <c r="O96" s="2" t="s">
        <v>129</v>
      </c>
      <c r="P96" s="2" t="s">
        <v>130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133</v>
      </c>
      <c r="V96" s="2" t="s">
        <v>134</v>
      </c>
      <c r="W96" s="2" t="s">
        <v>470</v>
      </c>
      <c r="X96" s="2" t="s">
        <v>440</v>
      </c>
      <c r="Y96" s="2" t="s">
        <v>137</v>
      </c>
      <c r="Z96" s="4">
        <v>92</v>
      </c>
      <c r="AA96" s="4">
        <f>=ROUNDDOWN(920,0)</f>
      </c>
      <c r="AB96" s="5">
        <v>0.1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1</v>
      </c>
      <c r="AQ96" s="8">
        <v>152.25</v>
      </c>
      <c r="AR96" s="4"/>
      <c r="AS96" s="8"/>
      <c r="AT96" s="7"/>
      <c r="AU96" s="7"/>
      <c r="AV96" s="4">
        <v>1</v>
      </c>
      <c r="AW96" s="8">
        <v>152.25</v>
      </c>
      <c r="AX96" s="4"/>
      <c r="AY96" s="8"/>
      <c r="AZ96" s="7"/>
      <c r="BA96" s="7"/>
      <c r="BB96" s="7">
        <v>1</v>
      </c>
      <c r="BC96" s="4">
        <v>1</v>
      </c>
      <c r="BD96" s="8">
        <v>152.25</v>
      </c>
      <c r="BE96" s="4"/>
      <c r="BF96" s="8"/>
      <c r="BG96" s="7"/>
      <c r="BH96" s="7"/>
      <c r="BI96" s="7">
        <v>1</v>
      </c>
      <c r="BJ96" s="4">
        <v>1</v>
      </c>
      <c r="BK96" s="8">
        <v>152.25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141</v>
      </c>
      <c r="BX96" s="2" t="s">
        <v>132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1079</v>
      </c>
      <c r="CH96" s="2" t="s">
        <v>129</v>
      </c>
      <c r="CI96" s="2" t="s">
        <v>132</v>
      </c>
      <c r="CJ96" s="2" t="s">
        <v>132</v>
      </c>
      <c r="CK96" s="2" t="s">
        <v>143</v>
      </c>
      <c r="CL96" s="2" t="s">
        <v>132</v>
      </c>
      <c r="CM96" s="4">
        <v>1</v>
      </c>
      <c r="CN96" s="8">
        <v>152.25</v>
      </c>
      <c r="CO96" s="4"/>
      <c r="CP96" s="8"/>
      <c r="CQ96" s="7"/>
      <c r="CR96" s="7"/>
      <c r="CS96" s="2" t="s">
        <v>140</v>
      </c>
      <c r="CT96" s="2" t="s">
        <v>129</v>
      </c>
      <c r="CU96" s="2" t="s">
        <v>144</v>
      </c>
      <c r="CV96" s="2" t="s">
        <v>449</v>
      </c>
      <c r="CW96" s="2" t="s">
        <v>143</v>
      </c>
      <c r="CX96" s="2" t="s">
        <v>132</v>
      </c>
      <c r="CY96" s="4"/>
      <c r="CZ96" s="8"/>
      <c r="DA96" s="4"/>
      <c r="DB96" s="8"/>
      <c r="DC96" s="7"/>
      <c r="DD96" s="7"/>
      <c r="DE96" s="2" t="s">
        <v>140</v>
      </c>
      <c r="DF96" s="2" t="s">
        <v>129</v>
      </c>
      <c r="DG96" s="2" t="s">
        <v>146</v>
      </c>
      <c r="DH96" s="2" t="s">
        <v>132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140</v>
      </c>
      <c r="DR96" s="2" t="s">
        <v>129</v>
      </c>
      <c r="DS96" s="2" t="s">
        <v>148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140</v>
      </c>
      <c r="ED96" s="2" t="s">
        <v>129</v>
      </c>
      <c r="EE96" s="2" t="s">
        <v>662</v>
      </c>
      <c r="EF96" s="2" t="s">
        <v>132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150</v>
      </c>
      <c r="EP96" s="2" t="s">
        <v>129</v>
      </c>
      <c r="EQ96" s="2" t="s">
        <v>132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151</v>
      </c>
      <c r="FB96" s="2" t="s">
        <v>129</v>
      </c>
      <c r="FC96" s="2" t="s">
        <v>132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152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140</v>
      </c>
      <c r="FZ96" s="2" t="s">
        <v>129</v>
      </c>
      <c r="GA96" s="2" t="s">
        <v>153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140</v>
      </c>
      <c r="GL96" s="2" t="s">
        <v>129</v>
      </c>
      <c r="GM96" s="2" t="s">
        <v>154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155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152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140</v>
      </c>
      <c r="HV96" s="2" t="s">
        <v>129</v>
      </c>
      <c r="HW96" s="2" t="s">
        <v>156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140</v>
      </c>
      <c r="IH96" s="2" t="s">
        <v>129</v>
      </c>
      <c r="II96" s="2" t="s">
        <v>144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140</v>
      </c>
      <c r="IT96" s="2" t="s">
        <v>129</v>
      </c>
      <c r="IU96" s="2" t="s">
        <v>144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151</v>
      </c>
      <c r="JF96" s="2" t="s">
        <v>129</v>
      </c>
      <c r="JG96" s="2" t="s">
        <v>132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151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132</v>
      </c>
      <c r="KD96" s="2" t="s">
        <v>132</v>
      </c>
      <c r="KE96" s="2" t="s">
        <v>132</v>
      </c>
      <c r="KF96" s="2" t="s">
        <v>132</v>
      </c>
      <c r="KG96" s="2" t="s">
        <v>132</v>
      </c>
      <c r="KH96" s="2" t="s">
        <v>132</v>
      </c>
      <c r="KI96" s="4"/>
      <c r="KJ96" s="8"/>
      <c r="KK96" s="4"/>
      <c r="KL96" s="8"/>
      <c r="KM96" s="7"/>
      <c r="KN96" s="7"/>
      <c r="KO96" s="2" t="s">
        <v>151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151</v>
      </c>
      <c r="LB96" s="2" t="s">
        <v>129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157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151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151</v>
      </c>
      <c r="ML96" s="2" t="s">
        <v>129</v>
      </c>
      <c r="MM96" s="2" t="s">
        <v>132</v>
      </c>
      <c r="MN96" s="2" t="s">
        <v>132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157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151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132</v>
      </c>
      <c r="OA96" s="4"/>
      <c r="OB96" s="8"/>
      <c r="OC96" s="4"/>
      <c r="OD96" s="8"/>
      <c r="OE96" s="7"/>
      <c r="OF96" s="7"/>
      <c r="OG96" s="2" t="s">
        <v>157</v>
      </c>
      <c r="OH96" s="2" t="s">
        <v>129</v>
      </c>
      <c r="OI96" s="2" t="s">
        <v>132</v>
      </c>
      <c r="OJ96" s="2" t="s">
        <v>132</v>
      </c>
      <c r="OK96" s="2" t="s">
        <v>143</v>
      </c>
      <c r="OL96" s="2" t="s">
        <v>132</v>
      </c>
      <c r="OM96" s="4"/>
      <c r="ON96" s="8"/>
      <c r="OO96" s="4"/>
      <c r="OP96" s="8"/>
      <c r="OQ96" s="7"/>
      <c r="OR96" s="7"/>
      <c r="OS96" s="2" t="s">
        <v>151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151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151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151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157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132</v>
      </c>
      <c r="RG96" s="4"/>
      <c r="RH96" s="8"/>
      <c r="RI96" s="4"/>
      <c r="RJ96" s="8"/>
      <c r="RK96" s="7"/>
      <c r="RL96" s="7"/>
      <c r="RM96" s="2" t="s">
        <v>151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1310</v>
      </c>
      <c r="B97" s="2" t="s">
        <v>121</v>
      </c>
      <c r="C97" s="2" t="s">
        <v>894</v>
      </c>
      <c r="D97" s="2" t="s">
        <v>312</v>
      </c>
      <c r="E97" s="2" t="s">
        <v>313</v>
      </c>
      <c r="F97" s="2" t="s">
        <v>1311</v>
      </c>
      <c r="G97" s="2" t="s">
        <v>1311</v>
      </c>
      <c r="H97" s="2" t="s">
        <v>1311</v>
      </c>
      <c r="I97" s="2" t="s">
        <v>1312</v>
      </c>
      <c r="J97" s="2" t="s">
        <v>291</v>
      </c>
      <c r="K97" s="2" t="s">
        <v>1313</v>
      </c>
      <c r="L97" s="3">
        <v>132</v>
      </c>
      <c r="M97" s="3">
        <v>138.6</v>
      </c>
      <c r="N97" s="3">
        <v>279.99</v>
      </c>
      <c r="O97" s="2" t="s">
        <v>129</v>
      </c>
      <c r="P97" s="2" t="s">
        <v>130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133</v>
      </c>
      <c r="V97" s="2" t="s">
        <v>134</v>
      </c>
      <c r="W97" s="2" t="s">
        <v>136</v>
      </c>
      <c r="X97" s="2" t="s">
        <v>739</v>
      </c>
      <c r="Y97" s="2" t="s">
        <v>942</v>
      </c>
      <c r="Z97" s="4">
        <v>90</v>
      </c>
      <c r="AA97" s="4">
        <f>=ROUNDDOWN(90,0)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</v>
      </c>
      <c r="AQ97" s="8">
        <v>138.6</v>
      </c>
      <c r="AR97" s="4"/>
      <c r="AS97" s="8"/>
      <c r="AT97" s="7"/>
      <c r="AU97" s="7"/>
      <c r="AV97" s="4">
        <v>1</v>
      </c>
      <c r="AW97" s="8">
        <v>138.6</v>
      </c>
      <c r="AX97" s="4"/>
      <c r="AY97" s="8"/>
      <c r="AZ97" s="7"/>
      <c r="BA97" s="7"/>
      <c r="BB97" s="7">
        <v>1</v>
      </c>
      <c r="BC97" s="4">
        <v>1</v>
      </c>
      <c r="BD97" s="8">
        <v>138.6</v>
      </c>
      <c r="BE97" s="4"/>
      <c r="BF97" s="8"/>
      <c r="BG97" s="7"/>
      <c r="BH97" s="7"/>
      <c r="BI97" s="7">
        <v>1</v>
      </c>
      <c r="BJ97" s="4">
        <v>1</v>
      </c>
      <c r="BK97" s="8">
        <v>138.6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1314</v>
      </c>
      <c r="BX97" s="2" t="s">
        <v>141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152</v>
      </c>
      <c r="CH97" s="2" t="s">
        <v>129</v>
      </c>
      <c r="CI97" s="2" t="s">
        <v>132</v>
      </c>
      <c r="CJ97" s="2" t="s">
        <v>132</v>
      </c>
      <c r="CK97" s="2" t="s">
        <v>143</v>
      </c>
      <c r="CL97" s="2" t="s">
        <v>132</v>
      </c>
      <c r="CM97" s="4">
        <v>1</v>
      </c>
      <c r="CN97" s="8">
        <v>138.6</v>
      </c>
      <c r="CO97" s="4"/>
      <c r="CP97" s="8"/>
      <c r="CQ97" s="7"/>
      <c r="CR97" s="7"/>
      <c r="CS97" s="2" t="s">
        <v>140</v>
      </c>
      <c r="CT97" s="2" t="s">
        <v>129</v>
      </c>
      <c r="CU97" s="2" t="s">
        <v>1315</v>
      </c>
      <c r="CV97" s="2" t="s">
        <v>1316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140</v>
      </c>
      <c r="DF97" s="2" t="s">
        <v>129</v>
      </c>
      <c r="DG97" s="2" t="s">
        <v>1317</v>
      </c>
      <c r="DH97" s="2" t="s">
        <v>750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140</v>
      </c>
      <c r="DR97" s="2" t="s">
        <v>129</v>
      </c>
      <c r="DS97" s="2" t="s">
        <v>148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140</v>
      </c>
      <c r="ED97" s="2" t="s">
        <v>129</v>
      </c>
      <c r="EE97" s="2" t="s">
        <v>802</v>
      </c>
      <c r="EF97" s="2" t="s">
        <v>132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270</v>
      </c>
      <c r="EP97" s="2" t="s">
        <v>129</v>
      </c>
      <c r="EQ97" s="2" t="s">
        <v>132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151</v>
      </c>
      <c r="FB97" s="2" t="s">
        <v>129</v>
      </c>
      <c r="FC97" s="2" t="s">
        <v>132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152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140</v>
      </c>
      <c r="FZ97" s="2" t="s">
        <v>129</v>
      </c>
      <c r="GA97" s="2" t="s">
        <v>153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140</v>
      </c>
      <c r="GL97" s="2" t="s">
        <v>129</v>
      </c>
      <c r="GM97" s="2" t="s">
        <v>154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155</v>
      </c>
      <c r="GX97" s="2" t="s">
        <v>129</v>
      </c>
      <c r="GY97" s="2" t="s">
        <v>132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152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140</v>
      </c>
      <c r="HV97" s="2" t="s">
        <v>129</v>
      </c>
      <c r="HW97" s="2" t="s">
        <v>744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140</v>
      </c>
      <c r="IH97" s="2" t="s">
        <v>129</v>
      </c>
      <c r="II97" s="2" t="s">
        <v>194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140</v>
      </c>
      <c r="IT97" s="2" t="s">
        <v>129</v>
      </c>
      <c r="IU97" s="2" t="s">
        <v>1315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151</v>
      </c>
      <c r="JF97" s="2" t="s">
        <v>129</v>
      </c>
      <c r="JG97" s="2" t="s">
        <v>132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132</v>
      </c>
      <c r="JR97" s="2" t="s">
        <v>132</v>
      </c>
      <c r="JS97" s="2" t="s">
        <v>132</v>
      </c>
      <c r="JT97" s="2" t="s">
        <v>132</v>
      </c>
      <c r="JU97" s="2" t="s">
        <v>132</v>
      </c>
      <c r="JV97" s="2" t="s">
        <v>132</v>
      </c>
      <c r="JW97" s="4"/>
      <c r="JX97" s="8"/>
      <c r="JY97" s="4"/>
      <c r="JZ97" s="8"/>
      <c r="KA97" s="7"/>
      <c r="KB97" s="7"/>
      <c r="KC97" s="2" t="s">
        <v>132</v>
      </c>
      <c r="KD97" s="2" t="s">
        <v>132</v>
      </c>
      <c r="KE97" s="2" t="s">
        <v>132</v>
      </c>
      <c r="KF97" s="2" t="s">
        <v>132</v>
      </c>
      <c r="KG97" s="2" t="s">
        <v>132</v>
      </c>
      <c r="KH97" s="2" t="s">
        <v>132</v>
      </c>
      <c r="KI97" s="4"/>
      <c r="KJ97" s="8"/>
      <c r="KK97" s="4"/>
      <c r="KL97" s="8"/>
      <c r="KM97" s="7"/>
      <c r="KN97" s="7"/>
      <c r="KO97" s="2" t="s">
        <v>151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151</v>
      </c>
      <c r="LB97" s="2" t="s">
        <v>129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157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151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151</v>
      </c>
      <c r="ML97" s="2" t="s">
        <v>129</v>
      </c>
      <c r="MM97" s="2" t="s">
        <v>132</v>
      </c>
      <c r="MN97" s="2" t="s">
        <v>132</v>
      </c>
      <c r="MO97" s="2" t="s">
        <v>143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157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157</v>
      </c>
      <c r="OH97" s="2" t="s">
        <v>129</v>
      </c>
      <c r="OI97" s="2" t="s">
        <v>132</v>
      </c>
      <c r="OJ97" s="2" t="s">
        <v>132</v>
      </c>
      <c r="OK97" s="2" t="s">
        <v>143</v>
      </c>
      <c r="OL97" s="2" t="s">
        <v>132</v>
      </c>
      <c r="OM97" s="4"/>
      <c r="ON97" s="8"/>
      <c r="OO97" s="4"/>
      <c r="OP97" s="8"/>
      <c r="OQ97" s="7"/>
      <c r="OR97" s="7"/>
      <c r="OS97" s="2" t="s">
        <v>151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151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151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151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157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132</v>
      </c>
      <c r="RG97" s="4"/>
      <c r="RH97" s="8"/>
      <c r="RI97" s="4"/>
      <c r="RJ97" s="8"/>
      <c r="RK97" s="7"/>
      <c r="RL97" s="7"/>
      <c r="RM97" s="2" t="s">
        <v>151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1318</v>
      </c>
      <c r="B98" s="2" t="s">
        <v>121</v>
      </c>
      <c r="C98" s="2" t="s">
        <v>894</v>
      </c>
      <c r="D98" s="2" t="s">
        <v>312</v>
      </c>
      <c r="E98" s="2" t="s">
        <v>313</v>
      </c>
      <c r="F98" s="2" t="s">
        <v>1319</v>
      </c>
      <c r="G98" s="2" t="s">
        <v>1319</v>
      </c>
      <c r="H98" s="2" t="s">
        <v>1319</v>
      </c>
      <c r="I98" s="2" t="s">
        <v>1320</v>
      </c>
      <c r="J98" s="2" t="s">
        <v>291</v>
      </c>
      <c r="K98" s="2" t="s">
        <v>501</v>
      </c>
      <c r="L98" s="3">
        <v>87.4</v>
      </c>
      <c r="M98" s="3">
        <v>91.77</v>
      </c>
      <c r="N98" s="3">
        <v>199.99</v>
      </c>
      <c r="O98" s="2" t="s">
        <v>129</v>
      </c>
      <c r="P98" s="2" t="s">
        <v>293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133</v>
      </c>
      <c r="V98" s="2" t="s">
        <v>134</v>
      </c>
      <c r="W98" s="2" t="s">
        <v>470</v>
      </c>
      <c r="X98" s="2" t="s">
        <v>440</v>
      </c>
      <c r="Y98" s="2" t="s">
        <v>264</v>
      </c>
      <c r="Z98" s="4">
        <v>97</v>
      </c>
      <c r="AA98" s="4">
        <f>=ROUNDDOWN({0},0)</f>
      </c>
      <c r="AB98" s="5"/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1</v>
      </c>
      <c r="AQ98" s="8">
        <v>91.77</v>
      </c>
      <c r="AR98" s="4"/>
      <c r="AS98" s="8"/>
      <c r="AT98" s="7"/>
      <c r="AU98" s="7"/>
      <c r="AV98" s="4">
        <v>1</v>
      </c>
      <c r="AW98" s="8">
        <v>91.77</v>
      </c>
      <c r="AX98" s="4"/>
      <c r="AY98" s="8"/>
      <c r="AZ98" s="7"/>
      <c r="BA98" s="7"/>
      <c r="BB98" s="7">
        <v>1</v>
      </c>
      <c r="BC98" s="4">
        <v>1</v>
      </c>
      <c r="BD98" s="8">
        <v>91.77</v>
      </c>
      <c r="BE98" s="4"/>
      <c r="BF98" s="8"/>
      <c r="BG98" s="7"/>
      <c r="BH98" s="7"/>
      <c r="BI98" s="7">
        <v>1</v>
      </c>
      <c r="BJ98" s="4">
        <v>1</v>
      </c>
      <c r="BK98" s="8">
        <v>91.77</v>
      </c>
      <c r="BL98" s="2" t="s">
        <v>18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261</v>
      </c>
      <c r="BX98" s="2" t="s">
        <v>132</v>
      </c>
      <c r="BY98" s="2" t="s">
        <v>143</v>
      </c>
      <c r="BZ98" s="2" t="s">
        <v>132</v>
      </c>
      <c r="CA98" s="4"/>
      <c r="CB98" s="8"/>
      <c r="CC98" s="4"/>
      <c r="CD98" s="8"/>
      <c r="CE98" s="7"/>
      <c r="CF98" s="7"/>
      <c r="CG98" s="2" t="s">
        <v>152</v>
      </c>
      <c r="CH98" s="2" t="s">
        <v>129</v>
      </c>
      <c r="CI98" s="2" t="s">
        <v>132</v>
      </c>
      <c r="CJ98" s="2" t="s">
        <v>132</v>
      </c>
      <c r="CK98" s="2" t="s">
        <v>143</v>
      </c>
      <c r="CL98" s="2" t="s">
        <v>132</v>
      </c>
      <c r="CM98" s="4">
        <v>1</v>
      </c>
      <c r="CN98" s="8">
        <v>91.77</v>
      </c>
      <c r="CO98" s="4"/>
      <c r="CP98" s="8"/>
      <c r="CQ98" s="7"/>
      <c r="CR98" s="7"/>
      <c r="CS98" s="2" t="s">
        <v>140</v>
      </c>
      <c r="CT98" s="2" t="s">
        <v>129</v>
      </c>
      <c r="CU98" s="2" t="s">
        <v>259</v>
      </c>
      <c r="CV98" s="2" t="s">
        <v>798</v>
      </c>
      <c r="CW98" s="2" t="s">
        <v>143</v>
      </c>
      <c r="CX98" s="2" t="s">
        <v>132</v>
      </c>
      <c r="CY98" s="4"/>
      <c r="CZ98" s="8"/>
      <c r="DA98" s="4"/>
      <c r="DB98" s="8"/>
      <c r="DC98" s="7"/>
      <c r="DD98" s="7"/>
      <c r="DE98" s="2" t="s">
        <v>140</v>
      </c>
      <c r="DF98" s="2" t="s">
        <v>129</v>
      </c>
      <c r="DG98" s="2" t="s">
        <v>502</v>
      </c>
      <c r="DH98" s="2" t="s">
        <v>132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155</v>
      </c>
      <c r="DR98" s="2" t="s">
        <v>129</v>
      </c>
      <c r="DS98" s="2" t="s">
        <v>132</v>
      </c>
      <c r="DT98" s="2" t="s">
        <v>132</v>
      </c>
      <c r="DU98" s="2" t="s">
        <v>143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303</v>
      </c>
      <c r="EF98" s="2" t="s">
        <v>132</v>
      </c>
      <c r="EG98" s="2" t="s">
        <v>143</v>
      </c>
      <c r="EH98" s="2" t="s">
        <v>132</v>
      </c>
      <c r="EI98" s="4"/>
      <c r="EJ98" s="8"/>
      <c r="EK98" s="4"/>
      <c r="EL98" s="8"/>
      <c r="EM98" s="7"/>
      <c r="EN98" s="7"/>
      <c r="EO98" s="2" t="s">
        <v>155</v>
      </c>
      <c r="EP98" s="2" t="s">
        <v>129</v>
      </c>
      <c r="EQ98" s="2" t="s">
        <v>132</v>
      </c>
      <c r="ER98" s="2" t="s">
        <v>132</v>
      </c>
      <c r="ES98" s="2" t="s">
        <v>143</v>
      </c>
      <c r="ET98" s="2" t="s">
        <v>132</v>
      </c>
      <c r="EU98" s="4"/>
      <c r="EV98" s="8"/>
      <c r="EW98" s="4"/>
      <c r="EX98" s="8"/>
      <c r="EY98" s="7"/>
      <c r="EZ98" s="7"/>
      <c r="FA98" s="2" t="s">
        <v>151</v>
      </c>
      <c r="FB98" s="2" t="s">
        <v>129</v>
      </c>
      <c r="FC98" s="2" t="s">
        <v>132</v>
      </c>
      <c r="FD98" s="2" t="s">
        <v>132</v>
      </c>
      <c r="FE98" s="2" t="s">
        <v>143</v>
      </c>
      <c r="FF98" s="2" t="s">
        <v>132</v>
      </c>
      <c r="FG98" s="4"/>
      <c r="FH98" s="8"/>
      <c r="FI98" s="4"/>
      <c r="FJ98" s="8"/>
      <c r="FK98" s="7"/>
      <c r="FL98" s="7"/>
      <c r="FM98" s="2" t="s">
        <v>140</v>
      </c>
      <c r="FN98" s="2" t="s">
        <v>129</v>
      </c>
      <c r="FO98" s="2" t="s">
        <v>272</v>
      </c>
      <c r="FP98" s="2" t="s">
        <v>132</v>
      </c>
      <c r="FQ98" s="2" t="s">
        <v>143</v>
      </c>
      <c r="FR98" s="2" t="s">
        <v>132</v>
      </c>
      <c r="FS98" s="4"/>
      <c r="FT98" s="8"/>
      <c r="FU98" s="4"/>
      <c r="FV98" s="8"/>
      <c r="FW98" s="7"/>
      <c r="FX98" s="7"/>
      <c r="FY98" s="2" t="s">
        <v>151</v>
      </c>
      <c r="FZ98" s="2" t="s">
        <v>129</v>
      </c>
      <c r="GA98" s="2" t="s">
        <v>132</v>
      </c>
      <c r="GB98" s="2" t="s">
        <v>132</v>
      </c>
      <c r="GC98" s="2" t="s">
        <v>143</v>
      </c>
      <c r="GD98" s="2" t="s">
        <v>132</v>
      </c>
      <c r="GE98" s="4"/>
      <c r="GF98" s="8"/>
      <c r="GG98" s="4"/>
      <c r="GH98" s="8"/>
      <c r="GI98" s="7"/>
      <c r="GJ98" s="7"/>
      <c r="GK98" s="2" t="s">
        <v>151</v>
      </c>
      <c r="GL98" s="2" t="s">
        <v>129</v>
      </c>
      <c r="GM98" s="2" t="s">
        <v>132</v>
      </c>
      <c r="GN98" s="2" t="s">
        <v>132</v>
      </c>
      <c r="GO98" s="2" t="s">
        <v>143</v>
      </c>
      <c r="GP98" s="2" t="s">
        <v>132</v>
      </c>
      <c r="GQ98" s="4"/>
      <c r="GR98" s="8"/>
      <c r="GS98" s="4"/>
      <c r="GT98" s="8"/>
      <c r="GU98" s="7"/>
      <c r="GV98" s="7"/>
      <c r="GW98" s="2" t="s">
        <v>151</v>
      </c>
      <c r="GX98" s="2" t="s">
        <v>129</v>
      </c>
      <c r="GY98" s="2" t="s">
        <v>132</v>
      </c>
      <c r="GZ98" s="2" t="s">
        <v>132</v>
      </c>
      <c r="HA98" s="2" t="s">
        <v>143</v>
      </c>
      <c r="HB98" s="2" t="s">
        <v>132</v>
      </c>
      <c r="HC98" s="4"/>
      <c r="HD98" s="8"/>
      <c r="HE98" s="4"/>
      <c r="HF98" s="8"/>
      <c r="HG98" s="7"/>
      <c r="HH98" s="7"/>
      <c r="HI98" s="2" t="s">
        <v>140</v>
      </c>
      <c r="HJ98" s="2" t="s">
        <v>129</v>
      </c>
      <c r="HK98" s="2" t="s">
        <v>275</v>
      </c>
      <c r="HL98" s="2" t="s">
        <v>132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140</v>
      </c>
      <c r="HV98" s="2" t="s">
        <v>129</v>
      </c>
      <c r="HW98" s="2" t="s">
        <v>277</v>
      </c>
      <c r="HX98" s="2" t="s">
        <v>132</v>
      </c>
      <c r="HY98" s="2" t="s">
        <v>143</v>
      </c>
      <c r="HZ98" s="2" t="s">
        <v>132</v>
      </c>
      <c r="IA98" s="4"/>
      <c r="IB98" s="8"/>
      <c r="IC98" s="4"/>
      <c r="ID98" s="8"/>
      <c r="IE98" s="7"/>
      <c r="IF98" s="7"/>
      <c r="IG98" s="2" t="s">
        <v>140</v>
      </c>
      <c r="IH98" s="2" t="s">
        <v>129</v>
      </c>
      <c r="II98" s="2" t="s">
        <v>194</v>
      </c>
      <c r="IJ98" s="2" t="s">
        <v>132</v>
      </c>
      <c r="IK98" s="2" t="s">
        <v>143</v>
      </c>
      <c r="IL98" s="2" t="s">
        <v>132</v>
      </c>
      <c r="IM98" s="4"/>
      <c r="IN98" s="8"/>
      <c r="IO98" s="4"/>
      <c r="IP98" s="8"/>
      <c r="IQ98" s="7"/>
      <c r="IR98" s="7"/>
      <c r="IS98" s="2" t="s">
        <v>140</v>
      </c>
      <c r="IT98" s="2" t="s">
        <v>129</v>
      </c>
      <c r="IU98" s="2" t="s">
        <v>259</v>
      </c>
      <c r="IV98" s="2" t="s">
        <v>132</v>
      </c>
      <c r="IW98" s="2" t="s">
        <v>143</v>
      </c>
      <c r="IX98" s="2" t="s">
        <v>132</v>
      </c>
      <c r="IY98" s="4"/>
      <c r="IZ98" s="8"/>
      <c r="JA98" s="4"/>
      <c r="JB98" s="8"/>
      <c r="JC98" s="7"/>
      <c r="JD98" s="7"/>
      <c r="JE98" s="2" t="s">
        <v>151</v>
      </c>
      <c r="JF98" s="2" t="s">
        <v>129</v>
      </c>
      <c r="JG98" s="2" t="s">
        <v>132</v>
      </c>
      <c r="JH98" s="2" t="s">
        <v>132</v>
      </c>
      <c r="JI98" s="2" t="s">
        <v>143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152</v>
      </c>
      <c r="KD98" s="2" t="s">
        <v>129</v>
      </c>
      <c r="KE98" s="2" t="s">
        <v>132</v>
      </c>
      <c r="KF98" s="2" t="s">
        <v>132</v>
      </c>
      <c r="KG98" s="2" t="s">
        <v>143</v>
      </c>
      <c r="KH98" s="2" t="s">
        <v>132</v>
      </c>
      <c r="KI98" s="4"/>
      <c r="KJ98" s="8"/>
      <c r="KK98" s="4"/>
      <c r="KL98" s="8"/>
      <c r="KM98" s="7"/>
      <c r="KN98" s="7"/>
      <c r="KO98" s="2" t="s">
        <v>151</v>
      </c>
      <c r="KP98" s="2" t="s">
        <v>129</v>
      </c>
      <c r="KQ98" s="2" t="s">
        <v>132</v>
      </c>
      <c r="KR98" s="2" t="s">
        <v>132</v>
      </c>
      <c r="KS98" s="2" t="s">
        <v>143</v>
      </c>
      <c r="KT98" s="2" t="s">
        <v>132</v>
      </c>
      <c r="KU98" s="4"/>
      <c r="KV98" s="8"/>
      <c r="KW98" s="4"/>
      <c r="KX98" s="8"/>
      <c r="KY98" s="7"/>
      <c r="KZ98" s="7"/>
      <c r="LA98" s="2" t="s">
        <v>151</v>
      </c>
      <c r="LB98" s="2" t="s">
        <v>129</v>
      </c>
      <c r="LC98" s="2" t="s">
        <v>132</v>
      </c>
      <c r="LD98" s="2" t="s">
        <v>132</v>
      </c>
      <c r="LE98" s="2" t="s">
        <v>143</v>
      </c>
      <c r="LF98" s="2" t="s">
        <v>132</v>
      </c>
      <c r="LG98" s="4"/>
      <c r="LH98" s="8"/>
      <c r="LI98" s="4"/>
      <c r="LJ98" s="8"/>
      <c r="LK98" s="7"/>
      <c r="LL98" s="7"/>
      <c r="LM98" s="2" t="s">
        <v>157</v>
      </c>
      <c r="LN98" s="2" t="s">
        <v>129</v>
      </c>
      <c r="LO98" s="2" t="s">
        <v>132</v>
      </c>
      <c r="LP98" s="2" t="s">
        <v>132</v>
      </c>
      <c r="LQ98" s="2" t="s">
        <v>143</v>
      </c>
      <c r="LR98" s="2" t="s">
        <v>132</v>
      </c>
      <c r="LS98" s="4"/>
      <c r="LT98" s="8"/>
      <c r="LU98" s="4"/>
      <c r="LV98" s="8"/>
      <c r="LW98" s="7"/>
      <c r="LX98" s="7"/>
      <c r="LY98" s="2" t="s">
        <v>151</v>
      </c>
      <c r="LZ98" s="2" t="s">
        <v>129</v>
      </c>
      <c r="MA98" s="2" t="s">
        <v>132</v>
      </c>
      <c r="MB98" s="2" t="s">
        <v>132</v>
      </c>
      <c r="MC98" s="2" t="s">
        <v>143</v>
      </c>
      <c r="MD98" s="2" t="s">
        <v>132</v>
      </c>
      <c r="ME98" s="4"/>
      <c r="MF98" s="8"/>
      <c r="MG98" s="4"/>
      <c r="MH98" s="8"/>
      <c r="MI98" s="7"/>
      <c r="MJ98" s="7"/>
      <c r="MK98" s="2" t="s">
        <v>151</v>
      </c>
      <c r="ML98" s="2" t="s">
        <v>129</v>
      </c>
      <c r="MM98" s="2" t="s">
        <v>132</v>
      </c>
      <c r="MN98" s="2" t="s">
        <v>132</v>
      </c>
      <c r="MO98" s="2" t="s">
        <v>143</v>
      </c>
      <c r="MP98" s="2" t="s">
        <v>132</v>
      </c>
      <c r="MQ98" s="4"/>
      <c r="MR98" s="8"/>
      <c r="MS98" s="4"/>
      <c r="MT98" s="8"/>
      <c r="MU98" s="7"/>
      <c r="MV98" s="7"/>
      <c r="MW98" s="2" t="s">
        <v>157</v>
      </c>
      <c r="MX98" s="2" t="s">
        <v>129</v>
      </c>
      <c r="MY98" s="2" t="s">
        <v>132</v>
      </c>
      <c r="MZ98" s="2" t="s">
        <v>132</v>
      </c>
      <c r="NA98" s="2" t="s">
        <v>143</v>
      </c>
      <c r="NB98" s="2" t="s">
        <v>132</v>
      </c>
      <c r="NC98" s="4"/>
      <c r="ND98" s="8"/>
      <c r="NE98" s="4"/>
      <c r="NF98" s="8"/>
      <c r="NG98" s="7"/>
      <c r="NH98" s="7"/>
      <c r="NI98" s="2" t="s">
        <v>157</v>
      </c>
      <c r="NJ98" s="2" t="s">
        <v>129</v>
      </c>
      <c r="NK98" s="2" t="s">
        <v>132</v>
      </c>
      <c r="NL98" s="2" t="s">
        <v>132</v>
      </c>
      <c r="NM98" s="2" t="s">
        <v>143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157</v>
      </c>
      <c r="OH98" s="2" t="s">
        <v>129</v>
      </c>
      <c r="OI98" s="2" t="s">
        <v>132</v>
      </c>
      <c r="OJ98" s="2" t="s">
        <v>132</v>
      </c>
      <c r="OK98" s="2" t="s">
        <v>143</v>
      </c>
      <c r="OL98" s="2" t="s">
        <v>132</v>
      </c>
      <c r="OM98" s="4"/>
      <c r="ON98" s="8"/>
      <c r="OO98" s="4"/>
      <c r="OP98" s="8"/>
      <c r="OQ98" s="7"/>
      <c r="OR98" s="7"/>
      <c r="OS98" s="2" t="s">
        <v>151</v>
      </c>
      <c r="OT98" s="2" t="s">
        <v>129</v>
      </c>
      <c r="OU98" s="2" t="s">
        <v>132</v>
      </c>
      <c r="OV98" s="2" t="s">
        <v>132</v>
      </c>
      <c r="OW98" s="2" t="s">
        <v>143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140</v>
      </c>
      <c r="PR98" s="2" t="s">
        <v>181</v>
      </c>
      <c r="PS98" s="2" t="s">
        <v>278</v>
      </c>
      <c r="PT98" s="2" t="s">
        <v>132</v>
      </c>
      <c r="PU98" s="2" t="s">
        <v>143</v>
      </c>
      <c r="PV98" s="2" t="s">
        <v>132</v>
      </c>
      <c r="PW98" s="4"/>
      <c r="PX98" s="8"/>
      <c r="PY98" s="4"/>
      <c r="PZ98" s="8"/>
      <c r="QA98" s="7"/>
      <c r="QB98" s="7"/>
      <c r="QC98" s="2" t="s">
        <v>151</v>
      </c>
      <c r="QD98" s="2" t="s">
        <v>129</v>
      </c>
      <c r="QE98" s="2" t="s">
        <v>132</v>
      </c>
      <c r="QF98" s="2" t="s">
        <v>132</v>
      </c>
      <c r="QG98" s="2" t="s">
        <v>143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157</v>
      </c>
      <c r="RB98" s="2" t="s">
        <v>129</v>
      </c>
      <c r="RC98" s="2" t="s">
        <v>132</v>
      </c>
      <c r="RD98" s="2" t="s">
        <v>132</v>
      </c>
      <c r="RE98" s="2" t="s">
        <v>143</v>
      </c>
      <c r="RF98" s="2" t="s">
        <v>132</v>
      </c>
      <c r="RG98" s="4"/>
      <c r="RH98" s="8"/>
      <c r="RI98" s="4"/>
      <c r="RJ98" s="8"/>
      <c r="RK98" s="7"/>
      <c r="RL98" s="7"/>
      <c r="RM98" s="2" t="s">
        <v>140</v>
      </c>
      <c r="RN98" s="2" t="s">
        <v>181</v>
      </c>
      <c r="RO98" s="2" t="s">
        <v>279</v>
      </c>
      <c r="RP98" s="2" t="s">
        <v>132</v>
      </c>
      <c r="RQ98" s="2" t="s">
        <v>143</v>
      </c>
      <c r="RR98" s="2" t="s">
        <v>132</v>
      </c>
    </row>
    <row r="99">
      <c r="A99" s="2" t="s">
        <v>1321</v>
      </c>
      <c r="B99" s="2" t="s">
        <v>121</v>
      </c>
      <c r="C99" s="2" t="s">
        <v>894</v>
      </c>
      <c r="D99" s="2" t="s">
        <v>312</v>
      </c>
      <c r="E99" s="2" t="s">
        <v>313</v>
      </c>
      <c r="F99" s="2" t="s">
        <v>1322</v>
      </c>
      <c r="G99" s="2" t="s">
        <v>1322</v>
      </c>
      <c r="H99" s="2" t="s">
        <v>1322</v>
      </c>
      <c r="I99" s="2" t="s">
        <v>1323</v>
      </c>
      <c r="J99" s="2" t="s">
        <v>291</v>
      </c>
      <c r="K99" s="2" t="s">
        <v>1324</v>
      </c>
      <c r="L99" s="3">
        <v>88.78</v>
      </c>
      <c r="M99" s="3">
        <v>93.22</v>
      </c>
      <c r="N99" s="3">
        <v>199</v>
      </c>
      <c r="O99" s="2" t="s">
        <v>129</v>
      </c>
      <c r="P99" s="2" t="s">
        <v>293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133</v>
      </c>
      <c r="V99" s="2" t="s">
        <v>134</v>
      </c>
      <c r="W99" s="2" t="s">
        <v>470</v>
      </c>
      <c r="X99" s="2" t="s">
        <v>1325</v>
      </c>
      <c r="Y99" s="2" t="s">
        <v>864</v>
      </c>
      <c r="Z99" s="4">
        <v>87</v>
      </c>
      <c r="AA99" s="4">
        <f>=ROUNDDOWN({0},0)</f>
      </c>
      <c r="AB99" s="5"/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1</v>
      </c>
      <c r="AQ99" s="8">
        <v>79</v>
      </c>
      <c r="AR99" s="4"/>
      <c r="AS99" s="8"/>
      <c r="AT99" s="7"/>
      <c r="AU99" s="7"/>
      <c r="AV99" s="4">
        <v>1</v>
      </c>
      <c r="AW99" s="8">
        <v>79</v>
      </c>
      <c r="AX99" s="4"/>
      <c r="AY99" s="8"/>
      <c r="AZ99" s="7"/>
      <c r="BA99" s="7"/>
      <c r="BB99" s="7">
        <v>1</v>
      </c>
      <c r="BC99" s="4">
        <v>1</v>
      </c>
      <c r="BD99" s="8">
        <v>79</v>
      </c>
      <c r="BE99" s="4"/>
      <c r="BF99" s="8"/>
      <c r="BG99" s="7"/>
      <c r="BH99" s="7"/>
      <c r="BI99" s="7">
        <v>1</v>
      </c>
      <c r="BJ99" s="4">
        <v>1</v>
      </c>
      <c r="BK99" s="8">
        <v>79</v>
      </c>
      <c r="BL99" s="2" t="s">
        <v>19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866</v>
      </c>
      <c r="BX99" s="2" t="s">
        <v>1326</v>
      </c>
      <c r="BY99" s="2" t="s">
        <v>143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132</v>
      </c>
      <c r="CJ99" s="2" t="s">
        <v>713</v>
      </c>
      <c r="CK99" s="2" t="s">
        <v>143</v>
      </c>
      <c r="CL99" s="2" t="s">
        <v>132</v>
      </c>
      <c r="CM99" s="4"/>
      <c r="CN99" s="8"/>
      <c r="CO99" s="4"/>
      <c r="CP99" s="8"/>
      <c r="CQ99" s="7"/>
      <c r="CR99" s="7"/>
      <c r="CS99" s="2" t="s">
        <v>140</v>
      </c>
      <c r="CT99" s="2" t="s">
        <v>129</v>
      </c>
      <c r="CU99" s="2" t="s">
        <v>864</v>
      </c>
      <c r="CV99" s="2" t="s">
        <v>1327</v>
      </c>
      <c r="CW99" s="2" t="s">
        <v>143</v>
      </c>
      <c r="CX99" s="2" t="s">
        <v>132</v>
      </c>
      <c r="CY99" s="4">
        <v>1</v>
      </c>
      <c r="CZ99" s="8">
        <v>79</v>
      </c>
      <c r="DA99" s="4"/>
      <c r="DB99" s="8"/>
      <c r="DC99" s="7"/>
      <c r="DD99" s="7"/>
      <c r="DE99" s="2" t="s">
        <v>140</v>
      </c>
      <c r="DF99" s="2" t="s">
        <v>129</v>
      </c>
      <c r="DG99" s="2" t="s">
        <v>857</v>
      </c>
      <c r="DH99" s="2" t="s">
        <v>755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140</v>
      </c>
      <c r="DR99" s="2" t="s">
        <v>129</v>
      </c>
      <c r="DS99" s="2" t="s">
        <v>266</v>
      </c>
      <c r="DT99" s="2" t="s">
        <v>132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864</v>
      </c>
      <c r="EF99" s="2" t="s">
        <v>305</v>
      </c>
      <c r="EG99" s="2" t="s">
        <v>143</v>
      </c>
      <c r="EH99" s="2" t="s">
        <v>132</v>
      </c>
      <c r="EI99" s="4"/>
      <c r="EJ99" s="8"/>
      <c r="EK99" s="4"/>
      <c r="EL99" s="8"/>
      <c r="EM99" s="7"/>
      <c r="EN99" s="7"/>
      <c r="EO99" s="2" t="s">
        <v>155</v>
      </c>
      <c r="EP99" s="2" t="s">
        <v>129</v>
      </c>
      <c r="EQ99" s="2" t="s">
        <v>132</v>
      </c>
      <c r="ER99" s="2" t="s">
        <v>132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151</v>
      </c>
      <c r="FB99" s="2" t="s">
        <v>129</v>
      </c>
      <c r="FC99" s="2" t="s">
        <v>132</v>
      </c>
      <c r="FD99" s="2" t="s">
        <v>132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140</v>
      </c>
      <c r="FN99" s="2" t="s">
        <v>129</v>
      </c>
      <c r="FO99" s="2" t="s">
        <v>272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151</v>
      </c>
      <c r="FZ99" s="2" t="s">
        <v>129</v>
      </c>
      <c r="GA99" s="2" t="s">
        <v>132</v>
      </c>
      <c r="GB99" s="2" t="s">
        <v>132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151</v>
      </c>
      <c r="GL99" s="2" t="s">
        <v>129</v>
      </c>
      <c r="GM99" s="2" t="s">
        <v>132</v>
      </c>
      <c r="GN99" s="2" t="s">
        <v>132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151</v>
      </c>
      <c r="GX99" s="2" t="s">
        <v>129</v>
      </c>
      <c r="GY99" s="2" t="s">
        <v>132</v>
      </c>
      <c r="GZ99" s="2" t="s">
        <v>132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140</v>
      </c>
      <c r="HJ99" s="2" t="s">
        <v>129</v>
      </c>
      <c r="HK99" s="2" t="s">
        <v>275</v>
      </c>
      <c r="HL99" s="2" t="s">
        <v>132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140</v>
      </c>
      <c r="HV99" s="2" t="s">
        <v>129</v>
      </c>
      <c r="HW99" s="2" t="s">
        <v>277</v>
      </c>
      <c r="HX99" s="2" t="s">
        <v>132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140</v>
      </c>
      <c r="IH99" s="2" t="s">
        <v>129</v>
      </c>
      <c r="II99" s="2" t="s">
        <v>194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140</v>
      </c>
      <c r="IT99" s="2" t="s">
        <v>129</v>
      </c>
      <c r="IU99" s="2" t="s">
        <v>864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151</v>
      </c>
      <c r="JF99" s="2" t="s">
        <v>129</v>
      </c>
      <c r="JG99" s="2" t="s">
        <v>132</v>
      </c>
      <c r="JH99" s="2" t="s">
        <v>132</v>
      </c>
      <c r="JI99" s="2" t="s">
        <v>143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152</v>
      </c>
      <c r="KD99" s="2" t="s">
        <v>129</v>
      </c>
      <c r="KE99" s="2" t="s">
        <v>132</v>
      </c>
      <c r="KF99" s="2" t="s">
        <v>132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151</v>
      </c>
      <c r="KP99" s="2" t="s">
        <v>129</v>
      </c>
      <c r="KQ99" s="2" t="s">
        <v>132</v>
      </c>
      <c r="KR99" s="2" t="s">
        <v>132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151</v>
      </c>
      <c r="LB99" s="2" t="s">
        <v>129</v>
      </c>
      <c r="LC99" s="2" t="s">
        <v>132</v>
      </c>
      <c r="LD99" s="2" t="s">
        <v>132</v>
      </c>
      <c r="LE99" s="2" t="s">
        <v>143</v>
      </c>
      <c r="LF99" s="2" t="s">
        <v>132</v>
      </c>
      <c r="LG99" s="4"/>
      <c r="LH99" s="8"/>
      <c r="LI99" s="4"/>
      <c r="LJ99" s="8"/>
      <c r="LK99" s="7"/>
      <c r="LL99" s="7"/>
      <c r="LM99" s="2" t="s">
        <v>157</v>
      </c>
      <c r="LN99" s="2" t="s">
        <v>129</v>
      </c>
      <c r="LO99" s="2" t="s">
        <v>132</v>
      </c>
      <c r="LP99" s="2" t="s">
        <v>132</v>
      </c>
      <c r="LQ99" s="2" t="s">
        <v>143</v>
      </c>
      <c r="LR99" s="2" t="s">
        <v>132</v>
      </c>
      <c r="LS99" s="4"/>
      <c r="LT99" s="8"/>
      <c r="LU99" s="4"/>
      <c r="LV99" s="8"/>
      <c r="LW99" s="7"/>
      <c r="LX99" s="7"/>
      <c r="LY99" s="2" t="s">
        <v>151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151</v>
      </c>
      <c r="ML99" s="2" t="s">
        <v>129</v>
      </c>
      <c r="MM99" s="2" t="s">
        <v>132</v>
      </c>
      <c r="MN99" s="2" t="s">
        <v>132</v>
      </c>
      <c r="MO99" s="2" t="s">
        <v>143</v>
      </c>
      <c r="MP99" s="2" t="s">
        <v>132</v>
      </c>
      <c r="MQ99" s="4"/>
      <c r="MR99" s="8"/>
      <c r="MS99" s="4"/>
      <c r="MT99" s="8"/>
      <c r="MU99" s="7"/>
      <c r="MV99" s="7"/>
      <c r="MW99" s="2" t="s">
        <v>157</v>
      </c>
      <c r="MX99" s="2" t="s">
        <v>129</v>
      </c>
      <c r="MY99" s="2" t="s">
        <v>132</v>
      </c>
      <c r="MZ99" s="2" t="s">
        <v>132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157</v>
      </c>
      <c r="NJ99" s="2" t="s">
        <v>129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157</v>
      </c>
      <c r="OH99" s="2" t="s">
        <v>129</v>
      </c>
      <c r="OI99" s="2" t="s">
        <v>132</v>
      </c>
      <c r="OJ99" s="2" t="s">
        <v>132</v>
      </c>
      <c r="OK99" s="2" t="s">
        <v>143</v>
      </c>
      <c r="OL99" s="2" t="s">
        <v>132</v>
      </c>
      <c r="OM99" s="4"/>
      <c r="ON99" s="8"/>
      <c r="OO99" s="4"/>
      <c r="OP99" s="8"/>
      <c r="OQ99" s="7"/>
      <c r="OR99" s="7"/>
      <c r="OS99" s="2" t="s">
        <v>151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140</v>
      </c>
      <c r="PR99" s="2" t="s">
        <v>181</v>
      </c>
      <c r="PS99" s="2" t="s">
        <v>278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151</v>
      </c>
      <c r="QD99" s="2" t="s">
        <v>129</v>
      </c>
      <c r="QE99" s="2" t="s">
        <v>132</v>
      </c>
      <c r="QF99" s="2" t="s">
        <v>132</v>
      </c>
      <c r="QG99" s="2" t="s">
        <v>143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157</v>
      </c>
      <c r="RB99" s="2" t="s">
        <v>129</v>
      </c>
      <c r="RC99" s="2" t="s">
        <v>132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140</v>
      </c>
      <c r="RN99" s="2" t="s">
        <v>181</v>
      </c>
      <c r="RO99" s="2" t="s">
        <v>722</v>
      </c>
      <c r="RP99" s="2" t="s">
        <v>132</v>
      </c>
      <c r="RQ99" s="2" t="s">
        <v>143</v>
      </c>
      <c r="RR99" s="2" t="s">
        <v>132</v>
      </c>
    </row>
    <row r="100">
      <c r="A100" s="2" t="s">
        <v>1328</v>
      </c>
      <c r="B100" s="2" t="s">
        <v>121</v>
      </c>
      <c r="C100" s="2" t="s">
        <v>894</v>
      </c>
      <c r="D100" s="2" t="s">
        <v>312</v>
      </c>
      <c r="E100" s="2" t="s">
        <v>313</v>
      </c>
      <c r="F100" s="2" t="s">
        <v>1329</v>
      </c>
      <c r="G100" s="2" t="s">
        <v>1329</v>
      </c>
      <c r="H100" s="2" t="s">
        <v>1329</v>
      </c>
      <c r="I100" s="2" t="s">
        <v>1330</v>
      </c>
      <c r="J100" s="2" t="s">
        <v>291</v>
      </c>
      <c r="K100" s="2" t="s">
        <v>850</v>
      </c>
      <c r="L100" s="3">
        <v>109.44</v>
      </c>
      <c r="M100" s="3">
        <v>114.91</v>
      </c>
      <c r="N100" s="3">
        <v>254.99</v>
      </c>
      <c r="O100" s="2" t="s">
        <v>129</v>
      </c>
      <c r="P100" s="2" t="s">
        <v>293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133</v>
      </c>
      <c r="V100" s="2" t="s">
        <v>134</v>
      </c>
      <c r="W100" s="2" t="s">
        <v>470</v>
      </c>
      <c r="X100" s="2" t="s">
        <v>440</v>
      </c>
      <c r="Y100" s="2" t="s">
        <v>264</v>
      </c>
      <c r="Z100" s="4">
        <v>93</v>
      </c>
      <c r="AA100" s="4">
        <f>=ROUNDDOWN(93,0)</f>
      </c>
      <c r="AB100" s="5">
        <v>1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140</v>
      </c>
      <c r="BV100" s="2" t="s">
        <v>129</v>
      </c>
      <c r="BW100" s="2" t="s">
        <v>261</v>
      </c>
      <c r="BX100" s="2" t="s">
        <v>876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129</v>
      </c>
      <c r="CI100" s="2" t="s">
        <v>132</v>
      </c>
      <c r="CJ100" s="2" t="s">
        <v>132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129</v>
      </c>
      <c r="CU100" s="2" t="s">
        <v>259</v>
      </c>
      <c r="CV100" s="2" t="s">
        <v>741</v>
      </c>
      <c r="CW100" s="2" t="s">
        <v>143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140</v>
      </c>
      <c r="DF100" s="2" t="s">
        <v>129</v>
      </c>
      <c r="DG100" s="2" t="s">
        <v>502</v>
      </c>
      <c r="DH100" s="2" t="s">
        <v>995</v>
      </c>
      <c r="DI100" s="2" t="s">
        <v>143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155</v>
      </c>
      <c r="DR100" s="2" t="s">
        <v>129</v>
      </c>
      <c r="DS100" s="2" t="s">
        <v>132</v>
      </c>
      <c r="DT100" s="2" t="s">
        <v>132</v>
      </c>
      <c r="DU100" s="2" t="s">
        <v>143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140</v>
      </c>
      <c r="ED100" s="2" t="s">
        <v>129</v>
      </c>
      <c r="EE100" s="2" t="s">
        <v>303</v>
      </c>
      <c r="EF100" s="2" t="s">
        <v>132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155</v>
      </c>
      <c r="EP100" s="2" t="s">
        <v>129</v>
      </c>
      <c r="EQ100" s="2" t="s">
        <v>132</v>
      </c>
      <c r="ER100" s="2" t="s">
        <v>132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151</v>
      </c>
      <c r="FB100" s="2" t="s">
        <v>129</v>
      </c>
      <c r="FC100" s="2" t="s">
        <v>132</v>
      </c>
      <c r="FD100" s="2" t="s">
        <v>132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140</v>
      </c>
      <c r="FN100" s="2" t="s">
        <v>129</v>
      </c>
      <c r="FO100" s="2" t="s">
        <v>272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151</v>
      </c>
      <c r="FZ100" s="2" t="s">
        <v>129</v>
      </c>
      <c r="GA100" s="2" t="s">
        <v>132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151</v>
      </c>
      <c r="GL100" s="2" t="s">
        <v>129</v>
      </c>
      <c r="GM100" s="2" t="s">
        <v>132</v>
      </c>
      <c r="GN100" s="2" t="s">
        <v>132</v>
      </c>
      <c r="GO100" s="2" t="s">
        <v>143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151</v>
      </c>
      <c r="GX100" s="2" t="s">
        <v>129</v>
      </c>
      <c r="GY100" s="2" t="s">
        <v>132</v>
      </c>
      <c r="GZ100" s="2" t="s">
        <v>132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140</v>
      </c>
      <c r="HJ100" s="2" t="s">
        <v>129</v>
      </c>
      <c r="HK100" s="2" t="s">
        <v>433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140</v>
      </c>
      <c r="HV100" s="2" t="s">
        <v>129</v>
      </c>
      <c r="HW100" s="2" t="s">
        <v>277</v>
      </c>
      <c r="HX100" s="2" t="s">
        <v>132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140</v>
      </c>
      <c r="IH100" s="2" t="s">
        <v>129</v>
      </c>
      <c r="II100" s="2" t="s">
        <v>194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129</v>
      </c>
      <c r="IU100" s="2" t="s">
        <v>259</v>
      </c>
      <c r="IV100" s="2" t="s">
        <v>647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151</v>
      </c>
      <c r="JF100" s="2" t="s">
        <v>129</v>
      </c>
      <c r="JG100" s="2" t="s">
        <v>132</v>
      </c>
      <c r="JH100" s="2" t="s">
        <v>132</v>
      </c>
      <c r="JI100" s="2" t="s">
        <v>143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152</v>
      </c>
      <c r="KD100" s="2" t="s">
        <v>129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151</v>
      </c>
      <c r="KP100" s="2" t="s">
        <v>129</v>
      </c>
      <c r="KQ100" s="2" t="s">
        <v>132</v>
      </c>
      <c r="KR100" s="2" t="s">
        <v>132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151</v>
      </c>
      <c r="LB100" s="2" t="s">
        <v>129</v>
      </c>
      <c r="LC100" s="2" t="s">
        <v>132</v>
      </c>
      <c r="LD100" s="2" t="s">
        <v>132</v>
      </c>
      <c r="LE100" s="2" t="s">
        <v>143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157</v>
      </c>
      <c r="LN100" s="2" t="s">
        <v>129</v>
      </c>
      <c r="LO100" s="2" t="s">
        <v>132</v>
      </c>
      <c r="LP100" s="2" t="s">
        <v>132</v>
      </c>
      <c r="LQ100" s="2" t="s">
        <v>143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151</v>
      </c>
      <c r="LZ100" s="2" t="s">
        <v>129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151</v>
      </c>
      <c r="ML100" s="2" t="s">
        <v>129</v>
      </c>
      <c r="MM100" s="2" t="s">
        <v>132</v>
      </c>
      <c r="MN100" s="2" t="s">
        <v>132</v>
      </c>
      <c r="MO100" s="2" t="s">
        <v>143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157</v>
      </c>
      <c r="MX100" s="2" t="s">
        <v>129</v>
      </c>
      <c r="MY100" s="2" t="s">
        <v>132</v>
      </c>
      <c r="MZ100" s="2" t="s">
        <v>132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157</v>
      </c>
      <c r="NJ100" s="2" t="s">
        <v>129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157</v>
      </c>
      <c r="OH100" s="2" t="s">
        <v>129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151</v>
      </c>
      <c r="OT100" s="2" t="s">
        <v>129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140</v>
      </c>
      <c r="PR100" s="2" t="s">
        <v>181</v>
      </c>
      <c r="PS100" s="2" t="s">
        <v>278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151</v>
      </c>
      <c r="QD100" s="2" t="s">
        <v>129</v>
      </c>
      <c r="QE100" s="2" t="s">
        <v>132</v>
      </c>
      <c r="QF100" s="2" t="s">
        <v>132</v>
      </c>
      <c r="QG100" s="2" t="s">
        <v>143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157</v>
      </c>
      <c r="RB100" s="2" t="s">
        <v>129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140</v>
      </c>
      <c r="RN100" s="2" t="s">
        <v>181</v>
      </c>
      <c r="RO100" s="2" t="s">
        <v>279</v>
      </c>
      <c r="RP100" s="2" t="s">
        <v>132</v>
      </c>
      <c r="RQ100" s="2" t="s">
        <v>143</v>
      </c>
      <c r="RR100" s="2" t="s">
        <v>132</v>
      </c>
    </row>
    <row r="101">
      <c r="A101" s="2" t="s">
        <v>1331</v>
      </c>
      <c r="B101" s="2" t="s">
        <v>121</v>
      </c>
      <c r="C101" s="2" t="s">
        <v>894</v>
      </c>
      <c r="D101" s="2" t="s">
        <v>859</v>
      </c>
      <c r="E101" s="2" t="s">
        <v>860</v>
      </c>
      <c r="F101" s="2" t="s">
        <v>1082</v>
      </c>
      <c r="G101" s="2" t="s">
        <v>1082</v>
      </c>
      <c r="H101" s="2" t="s">
        <v>1082</v>
      </c>
      <c r="I101" s="2" t="s">
        <v>1332</v>
      </c>
      <c r="J101" s="2" t="s">
        <v>291</v>
      </c>
      <c r="K101" s="2" t="s">
        <v>457</v>
      </c>
      <c r="L101" s="3">
        <v>51.3</v>
      </c>
      <c r="M101" s="3">
        <v>53.86</v>
      </c>
      <c r="N101" s="3">
        <v>119.99</v>
      </c>
      <c r="O101" s="2" t="s">
        <v>129</v>
      </c>
      <c r="P101" s="2" t="s">
        <v>206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133</v>
      </c>
      <c r="V101" s="2" t="s">
        <v>134</v>
      </c>
      <c r="W101" s="2" t="s">
        <v>739</v>
      </c>
      <c r="X101" s="2" t="s">
        <v>470</v>
      </c>
      <c r="Y101" s="2" t="s">
        <v>923</v>
      </c>
      <c r="Z101" s="4">
        <v>136</v>
      </c>
      <c r="AA101" s="4">
        <f>=ROUNDDOWN(7.55555555555556,0)</f>
      </c>
      <c r="AB101" s="5">
        <v>18</v>
      </c>
      <c r="AC101" s="2" t="s">
        <v>138</v>
      </c>
      <c r="AD101" s="4">
        <v>250</v>
      </c>
      <c r="AE101" s="4">
        <v>550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142</v>
      </c>
      <c r="AQ101" s="8">
        <v>9101.09</v>
      </c>
      <c r="AR101" s="4"/>
      <c r="AS101" s="8"/>
      <c r="AT101" s="7"/>
      <c r="AU101" s="7"/>
      <c r="AV101" s="4">
        <v>142</v>
      </c>
      <c r="AW101" s="8">
        <v>9101.09</v>
      </c>
      <c r="AX101" s="4"/>
      <c r="AY101" s="8"/>
      <c r="AZ101" s="7"/>
      <c r="BA101" s="7"/>
      <c r="BB101" s="7">
        <v>1</v>
      </c>
      <c r="BC101" s="4">
        <v>142</v>
      </c>
      <c r="BD101" s="8">
        <v>9101.09</v>
      </c>
      <c r="BE101" s="4"/>
      <c r="BF101" s="8"/>
      <c r="BG101" s="7"/>
      <c r="BH101" s="7"/>
      <c r="BI101" s="7">
        <v>1</v>
      </c>
      <c r="BJ101" s="4">
        <v>142</v>
      </c>
      <c r="BK101" s="8">
        <v>9101.09</v>
      </c>
      <c r="BL101" s="2" t="s">
        <v>1333</v>
      </c>
      <c r="BM101" s="7">
        <v>1</v>
      </c>
      <c r="BN101" s="7">
        <v>1</v>
      </c>
      <c r="BO101" s="4">
        <v>21</v>
      </c>
      <c r="BP101" s="8">
        <v>1256.85</v>
      </c>
      <c r="BQ101" s="4"/>
      <c r="BR101" s="8"/>
      <c r="BS101" s="7"/>
      <c r="BT101" s="7"/>
      <c r="BU101" s="2" t="s">
        <v>140</v>
      </c>
      <c r="BV101" s="2" t="s">
        <v>129</v>
      </c>
      <c r="BW101" s="2" t="s">
        <v>1334</v>
      </c>
      <c r="BX101" s="2" t="s">
        <v>361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129</v>
      </c>
      <c r="CI101" s="2" t="s">
        <v>132</v>
      </c>
      <c r="CJ101" s="2" t="s">
        <v>132</v>
      </c>
      <c r="CK101" s="2" t="s">
        <v>143</v>
      </c>
      <c r="CL101" s="2" t="s">
        <v>132</v>
      </c>
      <c r="CM101" s="4">
        <v>17</v>
      </c>
      <c r="CN101" s="8">
        <v>1010.99</v>
      </c>
      <c r="CO101" s="4"/>
      <c r="CP101" s="8"/>
      <c r="CQ101" s="7"/>
      <c r="CR101" s="7"/>
      <c r="CS101" s="2" t="s">
        <v>140</v>
      </c>
      <c r="CT101" s="2" t="s">
        <v>129</v>
      </c>
      <c r="CU101" s="2" t="s">
        <v>923</v>
      </c>
      <c r="CV101" s="2" t="s">
        <v>1335</v>
      </c>
      <c r="CW101" s="2" t="s">
        <v>143</v>
      </c>
      <c r="CX101" s="2" t="s">
        <v>132</v>
      </c>
      <c r="CY101" s="4">
        <v>90</v>
      </c>
      <c r="CZ101" s="8">
        <v>5925.6</v>
      </c>
      <c r="DA101" s="4"/>
      <c r="DB101" s="8"/>
      <c r="DC101" s="7"/>
      <c r="DD101" s="7"/>
      <c r="DE101" s="2" t="s">
        <v>140</v>
      </c>
      <c r="DF101" s="2" t="s">
        <v>129</v>
      </c>
      <c r="DG101" s="2" t="s">
        <v>814</v>
      </c>
      <c r="DH101" s="2" t="s">
        <v>1336</v>
      </c>
      <c r="DI101" s="2" t="s">
        <v>143</v>
      </c>
      <c r="DJ101" s="2" t="s">
        <v>132</v>
      </c>
      <c r="DK101" s="4">
        <v>8</v>
      </c>
      <c r="DL101" s="8">
        <v>536.24</v>
      </c>
      <c r="DM101" s="4"/>
      <c r="DN101" s="8"/>
      <c r="DO101" s="7"/>
      <c r="DP101" s="7"/>
      <c r="DQ101" s="2" t="s">
        <v>140</v>
      </c>
      <c r="DR101" s="2" t="s">
        <v>129</v>
      </c>
      <c r="DS101" s="2" t="s">
        <v>266</v>
      </c>
      <c r="DT101" s="2" t="s">
        <v>682</v>
      </c>
      <c r="DU101" s="2" t="s">
        <v>143</v>
      </c>
      <c r="DV101" s="2" t="s">
        <v>132</v>
      </c>
      <c r="DW101" s="4">
        <v>2</v>
      </c>
      <c r="DX101" s="8">
        <v>134.06</v>
      </c>
      <c r="DY101" s="4"/>
      <c r="DZ101" s="8"/>
      <c r="EA101" s="7"/>
      <c r="EB101" s="7"/>
      <c r="EC101" s="2" t="s">
        <v>140</v>
      </c>
      <c r="ED101" s="2" t="s">
        <v>129</v>
      </c>
      <c r="EE101" s="2" t="s">
        <v>928</v>
      </c>
      <c r="EF101" s="2" t="s">
        <v>1337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270</v>
      </c>
      <c r="EP101" s="2" t="s">
        <v>129</v>
      </c>
      <c r="EQ101" s="2" t="s">
        <v>132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151</v>
      </c>
      <c r="FB101" s="2" t="s">
        <v>129</v>
      </c>
      <c r="FC101" s="2" t="s">
        <v>132</v>
      </c>
      <c r="FD101" s="2" t="s">
        <v>132</v>
      </c>
      <c r="FE101" s="2" t="s">
        <v>143</v>
      </c>
      <c r="FF101" s="2" t="s">
        <v>132</v>
      </c>
      <c r="FG101" s="4">
        <v>1</v>
      </c>
      <c r="FH101" s="8">
        <v>62.84</v>
      </c>
      <c r="FI101" s="4"/>
      <c r="FJ101" s="8"/>
      <c r="FK101" s="7"/>
      <c r="FL101" s="7"/>
      <c r="FM101" s="2" t="s">
        <v>140</v>
      </c>
      <c r="FN101" s="2" t="s">
        <v>129</v>
      </c>
      <c r="FO101" s="2" t="s">
        <v>272</v>
      </c>
      <c r="FP101" s="2" t="s">
        <v>145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140</v>
      </c>
      <c r="FZ101" s="2" t="s">
        <v>129</v>
      </c>
      <c r="GA101" s="2" t="s">
        <v>153</v>
      </c>
      <c r="GB101" s="2" t="s">
        <v>132</v>
      </c>
      <c r="GC101" s="2" t="s">
        <v>143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129</v>
      </c>
      <c r="GM101" s="2" t="s">
        <v>1338</v>
      </c>
      <c r="GN101" s="2" t="s">
        <v>132</v>
      </c>
      <c r="GO101" s="2" t="s">
        <v>143</v>
      </c>
      <c r="GP101" s="2" t="s">
        <v>132</v>
      </c>
      <c r="GQ101" s="4">
        <v>3</v>
      </c>
      <c r="GR101" s="8">
        <v>174.51</v>
      </c>
      <c r="GS101" s="4"/>
      <c r="GT101" s="8"/>
      <c r="GU101" s="7"/>
      <c r="GV101" s="7"/>
      <c r="GW101" s="2" t="s">
        <v>140</v>
      </c>
      <c r="GX101" s="2" t="s">
        <v>129</v>
      </c>
      <c r="GY101" s="2" t="s">
        <v>1339</v>
      </c>
      <c r="GZ101" s="2" t="s">
        <v>274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140</v>
      </c>
      <c r="HJ101" s="2" t="s">
        <v>129</v>
      </c>
      <c r="HK101" s="2" t="s">
        <v>1338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129</v>
      </c>
      <c r="HW101" s="2" t="s">
        <v>647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140</v>
      </c>
      <c r="IH101" s="2" t="s">
        <v>129</v>
      </c>
      <c r="II101" s="2" t="s">
        <v>194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140</v>
      </c>
      <c r="IT101" s="2" t="s">
        <v>129</v>
      </c>
      <c r="IU101" s="2" t="s">
        <v>814</v>
      </c>
      <c r="IV101" s="2" t="s">
        <v>877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151</v>
      </c>
      <c r="JF101" s="2" t="s">
        <v>129</v>
      </c>
      <c r="JG101" s="2" t="s">
        <v>132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152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151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151</v>
      </c>
      <c r="LB101" s="2" t="s">
        <v>129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157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151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151</v>
      </c>
      <c r="ML101" s="2" t="s">
        <v>129</v>
      </c>
      <c r="MM101" s="2" t="s">
        <v>132</v>
      </c>
      <c r="MN101" s="2" t="s">
        <v>132</v>
      </c>
      <c r="MO101" s="2" t="s">
        <v>143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151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140</v>
      </c>
      <c r="OH101" s="2" t="s">
        <v>129</v>
      </c>
      <c r="OI101" s="2" t="s">
        <v>132</v>
      </c>
      <c r="OJ101" s="2" t="s">
        <v>132</v>
      </c>
      <c r="OK101" s="2" t="s">
        <v>143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151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151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151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157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140</v>
      </c>
      <c r="RN101" s="2" t="s">
        <v>181</v>
      </c>
      <c r="RO101" s="2" t="s">
        <v>435</v>
      </c>
      <c r="RP101" s="2" t="s">
        <v>132</v>
      </c>
      <c r="RQ101" s="2" t="s">
        <v>143</v>
      </c>
      <c r="RR101" s="2" t="s">
        <v>132</v>
      </c>
    </row>
    <row r="102">
      <c r="A102" s="2" t="s">
        <v>1340</v>
      </c>
      <c r="B102" s="2" t="s">
        <v>121</v>
      </c>
      <c r="C102" s="2" t="s">
        <v>894</v>
      </c>
      <c r="D102" s="2" t="s">
        <v>779</v>
      </c>
      <c r="E102" s="2" t="s">
        <v>780</v>
      </c>
      <c r="F102" s="2" t="s">
        <v>997</v>
      </c>
      <c r="G102" s="2" t="s">
        <v>997</v>
      </c>
      <c r="H102" s="2" t="s">
        <v>997</v>
      </c>
      <c r="I102" s="2" t="s">
        <v>1341</v>
      </c>
      <c r="J102" s="2" t="s">
        <v>291</v>
      </c>
      <c r="K102" s="2" t="s">
        <v>588</v>
      </c>
      <c r="L102" s="3">
        <v>129.06</v>
      </c>
      <c r="M102" s="3">
        <v>135.51</v>
      </c>
      <c r="N102" s="3">
        <v>284.99</v>
      </c>
      <c r="O102" s="2" t="s">
        <v>129</v>
      </c>
      <c r="P102" s="2" t="s">
        <v>258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132</v>
      </c>
      <c r="V102" s="2" t="s">
        <v>134</v>
      </c>
      <c r="W102" s="2" t="s">
        <v>135</v>
      </c>
      <c r="X102" s="2" t="s">
        <v>132</v>
      </c>
      <c r="Y102" s="2" t="s">
        <v>999</v>
      </c>
      <c r="Z102" s="4">
        <v>3</v>
      </c>
      <c r="AA102" s="4">
        <f>=ROUNDDOWN(1,0)</f>
      </c>
      <c r="AB102" s="5">
        <v>3</v>
      </c>
      <c r="AC102" s="2" t="s">
        <v>394</v>
      </c>
      <c r="AD102" s="4">
        <v>100</v>
      </c>
      <c r="AE102" s="4">
        <v>100</v>
      </c>
      <c r="AF102" s="6">
        <v>63</v>
      </c>
      <c r="AG102" s="6"/>
      <c r="AH102" s="7">
        <v>0.6735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22</v>
      </c>
      <c r="AQ102" s="8">
        <v>3203.84</v>
      </c>
      <c r="AR102" s="4"/>
      <c r="AS102" s="8"/>
      <c r="AT102" s="7"/>
      <c r="AU102" s="7"/>
      <c r="AV102" s="4">
        <v>22</v>
      </c>
      <c r="AW102" s="8">
        <v>3203.84</v>
      </c>
      <c r="AX102" s="4"/>
      <c r="AY102" s="8"/>
      <c r="AZ102" s="7"/>
      <c r="BA102" s="7"/>
      <c r="BB102" s="7">
        <v>1</v>
      </c>
      <c r="BC102" s="4">
        <v>22</v>
      </c>
      <c r="BD102" s="8">
        <v>3203.84</v>
      </c>
      <c r="BE102" s="4"/>
      <c r="BF102" s="8"/>
      <c r="BG102" s="7"/>
      <c r="BH102" s="7"/>
      <c r="BI102" s="7">
        <v>1</v>
      </c>
      <c r="BJ102" s="4">
        <v>22</v>
      </c>
      <c r="BK102" s="8">
        <v>3203.84</v>
      </c>
      <c r="BL102" s="2" t="s">
        <v>1342</v>
      </c>
      <c r="BM102" s="7">
        <v>1</v>
      </c>
      <c r="BN102" s="7">
        <v>1</v>
      </c>
      <c r="BO102" s="4">
        <v>2</v>
      </c>
      <c r="BP102" s="8">
        <v>260.94</v>
      </c>
      <c r="BQ102" s="4"/>
      <c r="BR102" s="8"/>
      <c r="BS102" s="7"/>
      <c r="BT102" s="7"/>
      <c r="BU102" s="2" t="s">
        <v>140</v>
      </c>
      <c r="BV102" s="2" t="s">
        <v>129</v>
      </c>
      <c r="BW102" s="2" t="s">
        <v>320</v>
      </c>
      <c r="BX102" s="2" t="s">
        <v>1343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129</v>
      </c>
      <c r="CI102" s="2" t="s">
        <v>132</v>
      </c>
      <c r="CJ102" s="2" t="s">
        <v>547</v>
      </c>
      <c r="CK102" s="2" t="s">
        <v>143</v>
      </c>
      <c r="CL102" s="2" t="s">
        <v>132</v>
      </c>
      <c r="CM102" s="4">
        <v>11</v>
      </c>
      <c r="CN102" s="8">
        <v>1490.61</v>
      </c>
      <c r="CO102" s="4"/>
      <c r="CP102" s="8"/>
      <c r="CQ102" s="7"/>
      <c r="CR102" s="7"/>
      <c r="CS102" s="2" t="s">
        <v>140</v>
      </c>
      <c r="CT102" s="2" t="s">
        <v>129</v>
      </c>
      <c r="CU102" s="2" t="s">
        <v>1002</v>
      </c>
      <c r="CV102" s="2" t="s">
        <v>1344</v>
      </c>
      <c r="CW102" s="2" t="s">
        <v>143</v>
      </c>
      <c r="CX102" s="2" t="s">
        <v>132</v>
      </c>
      <c r="CY102" s="4">
        <v>1</v>
      </c>
      <c r="CZ102" s="8">
        <v>152.47</v>
      </c>
      <c r="DA102" s="4"/>
      <c r="DB102" s="8"/>
      <c r="DC102" s="7"/>
      <c r="DD102" s="7"/>
      <c r="DE102" s="2" t="s">
        <v>140</v>
      </c>
      <c r="DF102" s="2" t="s">
        <v>129</v>
      </c>
      <c r="DG102" s="2" t="s">
        <v>182</v>
      </c>
      <c r="DH102" s="2" t="s">
        <v>1345</v>
      </c>
      <c r="DI102" s="2" t="s">
        <v>143</v>
      </c>
      <c r="DJ102" s="2" t="s">
        <v>132</v>
      </c>
      <c r="DK102" s="4">
        <v>4</v>
      </c>
      <c r="DL102" s="8">
        <v>631.32</v>
      </c>
      <c r="DM102" s="4"/>
      <c r="DN102" s="8"/>
      <c r="DO102" s="7"/>
      <c r="DP102" s="7"/>
      <c r="DQ102" s="2" t="s">
        <v>140</v>
      </c>
      <c r="DR102" s="2" t="s">
        <v>129</v>
      </c>
      <c r="DS102" s="2" t="s">
        <v>235</v>
      </c>
      <c r="DT102" s="2" t="s">
        <v>1346</v>
      </c>
      <c r="DU102" s="2" t="s">
        <v>143</v>
      </c>
      <c r="DV102" s="2" t="s">
        <v>132</v>
      </c>
      <c r="DW102" s="4">
        <v>1</v>
      </c>
      <c r="DX102" s="8">
        <v>129.65</v>
      </c>
      <c r="DY102" s="4"/>
      <c r="DZ102" s="8"/>
      <c r="EA102" s="7"/>
      <c r="EB102" s="7"/>
      <c r="EC102" s="2" t="s">
        <v>140</v>
      </c>
      <c r="ED102" s="2" t="s">
        <v>129</v>
      </c>
      <c r="EE102" s="2" t="s">
        <v>328</v>
      </c>
      <c r="EF102" s="2" t="s">
        <v>1007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181</v>
      </c>
      <c r="EQ102" s="2" t="s">
        <v>602</v>
      </c>
      <c r="ER102" s="2" t="s">
        <v>1347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151</v>
      </c>
      <c r="FB102" s="2" t="s">
        <v>129</v>
      </c>
      <c r="FC102" s="2" t="s">
        <v>132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140</v>
      </c>
      <c r="FN102" s="2" t="s">
        <v>129</v>
      </c>
      <c r="FO102" s="2" t="s">
        <v>1008</v>
      </c>
      <c r="FP102" s="2" t="s">
        <v>1348</v>
      </c>
      <c r="FQ102" s="2" t="s">
        <v>143</v>
      </c>
      <c r="FR102" s="2" t="s">
        <v>132</v>
      </c>
      <c r="FS102" s="4">
        <v>1</v>
      </c>
      <c r="FT102" s="8">
        <v>146.35</v>
      </c>
      <c r="FU102" s="4"/>
      <c r="FV102" s="8"/>
      <c r="FW102" s="7"/>
      <c r="FX102" s="7"/>
      <c r="FY102" s="2" t="s">
        <v>140</v>
      </c>
      <c r="FZ102" s="2" t="s">
        <v>129</v>
      </c>
      <c r="GA102" s="2" t="s">
        <v>1349</v>
      </c>
      <c r="GB102" s="2" t="s">
        <v>1350</v>
      </c>
      <c r="GC102" s="2" t="s">
        <v>143</v>
      </c>
      <c r="GD102" s="2" t="s">
        <v>132</v>
      </c>
      <c r="GE102" s="4">
        <v>1</v>
      </c>
      <c r="GF102" s="8">
        <v>135.51</v>
      </c>
      <c r="GG102" s="4"/>
      <c r="GH102" s="8"/>
      <c r="GI102" s="7"/>
      <c r="GJ102" s="7"/>
      <c r="GK102" s="2" t="s">
        <v>140</v>
      </c>
      <c r="GL102" s="2" t="s">
        <v>129</v>
      </c>
      <c r="GM102" s="2" t="s">
        <v>226</v>
      </c>
      <c r="GN102" s="2" t="s">
        <v>234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155</v>
      </c>
      <c r="GX102" s="2" t="s">
        <v>129</v>
      </c>
      <c r="GY102" s="2" t="s">
        <v>132</v>
      </c>
      <c r="GZ102" s="2" t="s">
        <v>132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140</v>
      </c>
      <c r="HJ102" s="2" t="s">
        <v>129</v>
      </c>
      <c r="HK102" s="2" t="s">
        <v>190</v>
      </c>
      <c r="HL102" s="2" t="s">
        <v>652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129</v>
      </c>
      <c r="HW102" s="2" t="s">
        <v>192</v>
      </c>
      <c r="HX102" s="2" t="s">
        <v>1351</v>
      </c>
      <c r="HY102" s="2" t="s">
        <v>143</v>
      </c>
      <c r="HZ102" s="2" t="s">
        <v>132</v>
      </c>
      <c r="IA102" s="4">
        <v>1</v>
      </c>
      <c r="IB102" s="8">
        <v>256.99</v>
      </c>
      <c r="IC102" s="4"/>
      <c r="ID102" s="8"/>
      <c r="IE102" s="7"/>
      <c r="IF102" s="7"/>
      <c r="IG102" s="2" t="s">
        <v>140</v>
      </c>
      <c r="IH102" s="2" t="s">
        <v>129</v>
      </c>
      <c r="II102" s="2" t="s">
        <v>194</v>
      </c>
      <c r="IJ102" s="2" t="s">
        <v>1352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140</v>
      </c>
      <c r="IT102" s="2" t="s">
        <v>129</v>
      </c>
      <c r="IU102" s="2" t="s">
        <v>1002</v>
      </c>
      <c r="IV102" s="2" t="s">
        <v>1353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150</v>
      </c>
      <c r="JF102" s="2" t="s">
        <v>129</v>
      </c>
      <c r="JG102" s="2" t="s">
        <v>132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140</v>
      </c>
      <c r="KD102" s="2" t="s">
        <v>195</v>
      </c>
      <c r="KE102" s="2" t="s">
        <v>339</v>
      </c>
      <c r="KF102" s="2" t="s">
        <v>1354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151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157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151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151</v>
      </c>
      <c r="ML102" s="2" t="s">
        <v>129</v>
      </c>
      <c r="MM102" s="2" t="s">
        <v>132</v>
      </c>
      <c r="MN102" s="2" t="s">
        <v>132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151</v>
      </c>
      <c r="NJ102" s="2" t="s">
        <v>129</v>
      </c>
      <c r="NK102" s="2" t="s">
        <v>132</v>
      </c>
      <c r="NL102" s="2" t="s">
        <v>132</v>
      </c>
      <c r="NM102" s="2" t="s">
        <v>143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151</v>
      </c>
      <c r="NV102" s="2" t="s">
        <v>181</v>
      </c>
      <c r="NW102" s="2" t="s">
        <v>132</v>
      </c>
      <c r="NX102" s="2" t="s">
        <v>132</v>
      </c>
      <c r="NY102" s="2" t="s">
        <v>143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157</v>
      </c>
      <c r="OH102" s="2" t="s">
        <v>129</v>
      </c>
      <c r="OI102" s="2" t="s">
        <v>132</v>
      </c>
      <c r="OJ102" s="2" t="s">
        <v>132</v>
      </c>
      <c r="OK102" s="2" t="s">
        <v>143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151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140</v>
      </c>
      <c r="PR102" s="2" t="s">
        <v>181</v>
      </c>
      <c r="PS102" s="2" t="s">
        <v>198</v>
      </c>
      <c r="PT102" s="2" t="s">
        <v>1355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140</v>
      </c>
      <c r="QP102" s="2" t="s">
        <v>181</v>
      </c>
      <c r="QQ102" s="2" t="s">
        <v>342</v>
      </c>
      <c r="QR102" s="2" t="s">
        <v>132</v>
      </c>
      <c r="QS102" s="2" t="s">
        <v>143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157</v>
      </c>
      <c r="RB102" s="2" t="s">
        <v>129</v>
      </c>
      <c r="RC102" s="2" t="s">
        <v>132</v>
      </c>
      <c r="RD102" s="2" t="s">
        <v>132</v>
      </c>
      <c r="RE102" s="2" t="s">
        <v>143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140</v>
      </c>
      <c r="RN102" s="2" t="s">
        <v>181</v>
      </c>
      <c r="RO102" s="2" t="s">
        <v>1356</v>
      </c>
      <c r="RP102" s="2" t="s">
        <v>965</v>
      </c>
      <c r="RQ102" s="2" t="s">
        <v>143</v>
      </c>
      <c r="RR102" s="2" t="s">
        <v>132</v>
      </c>
    </row>
    <row r="103">
      <c r="A103" s="2" t="s">
        <v>1357</v>
      </c>
      <c r="B103" s="2" t="s">
        <v>121</v>
      </c>
      <c r="C103" s="2" t="s">
        <v>894</v>
      </c>
      <c r="D103" s="2" t="s">
        <v>779</v>
      </c>
      <c r="E103" s="2" t="s">
        <v>780</v>
      </c>
      <c r="F103" s="2" t="s">
        <v>1358</v>
      </c>
      <c r="G103" s="2" t="s">
        <v>1358</v>
      </c>
      <c r="H103" s="2" t="s">
        <v>1358</v>
      </c>
      <c r="I103" s="2" t="s">
        <v>1359</v>
      </c>
      <c r="J103" s="2" t="s">
        <v>291</v>
      </c>
      <c r="K103" s="2" t="s">
        <v>457</v>
      </c>
      <c r="L103" s="3">
        <v>89.35</v>
      </c>
      <c r="M103" s="3">
        <v>93.82</v>
      </c>
      <c r="N103" s="3">
        <v>199.99</v>
      </c>
      <c r="O103" s="2" t="s">
        <v>129</v>
      </c>
      <c r="P103" s="2" t="s">
        <v>258</v>
      </c>
      <c r="Q103" s="2" t="s">
        <v>131</v>
      </c>
      <c r="R103" s="2" t="s">
        <v>132</v>
      </c>
      <c r="S103" s="2" t="s">
        <v>1360</v>
      </c>
      <c r="T103" s="2" t="s">
        <v>132</v>
      </c>
      <c r="U103" s="2" t="s">
        <v>132</v>
      </c>
      <c r="V103" s="2" t="s">
        <v>162</v>
      </c>
      <c r="W103" s="2" t="s">
        <v>470</v>
      </c>
      <c r="X103" s="2" t="s">
        <v>132</v>
      </c>
      <c r="Y103" s="2" t="s">
        <v>514</v>
      </c>
      <c r="Z103" s="4">
        <v>187</v>
      </c>
      <c r="AA103" s="4">
        <f>=ROUNDDOWN(62.3333333333333,0)</f>
      </c>
      <c r="AB103" s="5">
        <v>3</v>
      </c>
      <c r="AC103" s="2" t="s">
        <v>132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18</v>
      </c>
      <c r="AQ103" s="8">
        <v>2031.88</v>
      </c>
      <c r="AR103" s="4"/>
      <c r="AS103" s="8"/>
      <c r="AT103" s="7"/>
      <c r="AU103" s="7"/>
      <c r="AV103" s="4">
        <v>18</v>
      </c>
      <c r="AW103" s="8">
        <v>2031.88</v>
      </c>
      <c r="AX103" s="4"/>
      <c r="AY103" s="8"/>
      <c r="AZ103" s="7"/>
      <c r="BA103" s="7"/>
      <c r="BB103" s="7">
        <v>1</v>
      </c>
      <c r="BC103" s="4">
        <v>27</v>
      </c>
      <c r="BD103" s="8">
        <v>2974.3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0.6831</v>
      </c>
      <c r="BJ103" s="4">
        <v>18</v>
      </c>
      <c r="BK103" s="8">
        <v>2031.88</v>
      </c>
      <c r="BL103" s="2" t="s">
        <v>1361</v>
      </c>
      <c r="BM103" s="7">
        <v>1</v>
      </c>
      <c r="BN103" s="7">
        <v>1</v>
      </c>
      <c r="BO103" s="4">
        <v>1</v>
      </c>
      <c r="BP103" s="8">
        <v>73.38</v>
      </c>
      <c r="BQ103" s="4"/>
      <c r="BR103" s="8"/>
      <c r="BS103" s="7"/>
      <c r="BT103" s="7"/>
      <c r="BU103" s="2" t="s">
        <v>140</v>
      </c>
      <c r="BV103" s="2" t="s">
        <v>129</v>
      </c>
      <c r="BW103" s="2" t="s">
        <v>615</v>
      </c>
      <c r="BX103" s="2" t="s">
        <v>1362</v>
      </c>
      <c r="BY103" s="2" t="s">
        <v>143</v>
      </c>
      <c r="BZ103" s="2" t="s">
        <v>132</v>
      </c>
      <c r="CA103" s="4">
        <v>3</v>
      </c>
      <c r="CB103" s="8">
        <v>354.53</v>
      </c>
      <c r="CC103" s="4"/>
      <c r="CD103" s="8"/>
      <c r="CE103" s="7"/>
      <c r="CF103" s="7"/>
      <c r="CG103" s="2" t="s">
        <v>140</v>
      </c>
      <c r="CH103" s="2" t="s">
        <v>129</v>
      </c>
      <c r="CI103" s="2" t="s">
        <v>132</v>
      </c>
      <c r="CJ103" s="2" t="s">
        <v>1363</v>
      </c>
      <c r="CK103" s="2" t="s">
        <v>143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140</v>
      </c>
      <c r="CT103" s="2" t="s">
        <v>129</v>
      </c>
      <c r="CU103" s="2" t="s">
        <v>615</v>
      </c>
      <c r="CV103" s="2" t="s">
        <v>1364</v>
      </c>
      <c r="CW103" s="2" t="s">
        <v>143</v>
      </c>
      <c r="CX103" s="2" t="s">
        <v>132</v>
      </c>
      <c r="CY103" s="4">
        <v>1</v>
      </c>
      <c r="CZ103" s="8">
        <v>120.34</v>
      </c>
      <c r="DA103" s="4"/>
      <c r="DB103" s="8"/>
      <c r="DC103" s="7"/>
      <c r="DD103" s="7"/>
      <c r="DE103" s="2" t="s">
        <v>140</v>
      </c>
      <c r="DF103" s="2" t="s">
        <v>129</v>
      </c>
      <c r="DG103" s="2" t="s">
        <v>615</v>
      </c>
      <c r="DH103" s="2" t="s">
        <v>1365</v>
      </c>
      <c r="DI103" s="2" t="s">
        <v>143</v>
      </c>
      <c r="DJ103" s="2" t="s">
        <v>132</v>
      </c>
      <c r="DK103" s="4">
        <v>6</v>
      </c>
      <c r="DL103" s="8">
        <v>760.5</v>
      </c>
      <c r="DM103" s="4"/>
      <c r="DN103" s="8"/>
      <c r="DO103" s="7"/>
      <c r="DP103" s="7"/>
      <c r="DQ103" s="2" t="s">
        <v>140</v>
      </c>
      <c r="DR103" s="2" t="s">
        <v>129</v>
      </c>
      <c r="DS103" s="2" t="s">
        <v>173</v>
      </c>
      <c r="DT103" s="2" t="s">
        <v>1235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129</v>
      </c>
      <c r="EE103" s="2" t="s">
        <v>1366</v>
      </c>
      <c r="EF103" s="2" t="s">
        <v>1367</v>
      </c>
      <c r="EG103" s="2" t="s">
        <v>143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181</v>
      </c>
      <c r="EQ103" s="2" t="s">
        <v>602</v>
      </c>
      <c r="ER103" s="2" t="s">
        <v>1368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151</v>
      </c>
      <c r="FB103" s="2" t="s">
        <v>129</v>
      </c>
      <c r="FC103" s="2" t="s">
        <v>132</v>
      </c>
      <c r="FD103" s="2" t="s">
        <v>132</v>
      </c>
      <c r="FE103" s="2" t="s">
        <v>143</v>
      </c>
      <c r="FF103" s="2" t="s">
        <v>132</v>
      </c>
      <c r="FG103" s="4">
        <v>1</v>
      </c>
      <c r="FH103" s="8">
        <v>115.21</v>
      </c>
      <c r="FI103" s="4"/>
      <c r="FJ103" s="8"/>
      <c r="FK103" s="7"/>
      <c r="FL103" s="7"/>
      <c r="FM103" s="2" t="s">
        <v>140</v>
      </c>
      <c r="FN103" s="2" t="s">
        <v>129</v>
      </c>
      <c r="FO103" s="2" t="s">
        <v>906</v>
      </c>
      <c r="FP103" s="2" t="s">
        <v>1369</v>
      </c>
      <c r="FQ103" s="2" t="s">
        <v>143</v>
      </c>
      <c r="FR103" s="2" t="s">
        <v>132</v>
      </c>
      <c r="FS103" s="4">
        <v>6</v>
      </c>
      <c r="FT103" s="8">
        <v>607.92</v>
      </c>
      <c r="FU103" s="4"/>
      <c r="FV103" s="8"/>
      <c r="FW103" s="7"/>
      <c r="FX103" s="7"/>
      <c r="FY103" s="2" t="s">
        <v>140</v>
      </c>
      <c r="FZ103" s="2" t="s">
        <v>129</v>
      </c>
      <c r="GA103" s="2" t="s">
        <v>1349</v>
      </c>
      <c r="GB103" s="2" t="s">
        <v>1349</v>
      </c>
      <c r="GC103" s="2" t="s">
        <v>143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140</v>
      </c>
      <c r="GL103" s="2" t="s">
        <v>129</v>
      </c>
      <c r="GM103" s="2" t="s">
        <v>226</v>
      </c>
      <c r="GN103" s="2" t="s">
        <v>1370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140</v>
      </c>
      <c r="GX103" s="2" t="s">
        <v>129</v>
      </c>
      <c r="GY103" s="2" t="s">
        <v>552</v>
      </c>
      <c r="GZ103" s="2" t="s">
        <v>336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140</v>
      </c>
      <c r="HJ103" s="2" t="s">
        <v>129</v>
      </c>
      <c r="HK103" s="2" t="s">
        <v>911</v>
      </c>
      <c r="HL103" s="2" t="s">
        <v>1014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140</v>
      </c>
      <c r="HV103" s="2" t="s">
        <v>129</v>
      </c>
      <c r="HW103" s="2" t="s">
        <v>1371</v>
      </c>
      <c r="HX103" s="2" t="s">
        <v>1369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140</v>
      </c>
      <c r="IH103" s="2" t="s">
        <v>129</v>
      </c>
      <c r="II103" s="2" t="s">
        <v>741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140</v>
      </c>
      <c r="IT103" s="2" t="s">
        <v>129</v>
      </c>
      <c r="IU103" s="2" t="s">
        <v>615</v>
      </c>
      <c r="IV103" s="2" t="s">
        <v>1372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150</v>
      </c>
      <c r="JF103" s="2" t="s">
        <v>129</v>
      </c>
      <c r="JG103" s="2" t="s">
        <v>132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140</v>
      </c>
      <c r="KD103" s="2" t="s">
        <v>195</v>
      </c>
      <c r="KE103" s="2" t="s">
        <v>917</v>
      </c>
      <c r="KF103" s="2" t="s">
        <v>1373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151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157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151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151</v>
      </c>
      <c r="ML103" s="2" t="s">
        <v>129</v>
      </c>
      <c r="MM103" s="2" t="s">
        <v>132</v>
      </c>
      <c r="MN103" s="2" t="s">
        <v>132</v>
      </c>
      <c r="MO103" s="2" t="s">
        <v>143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151</v>
      </c>
      <c r="NJ103" s="2" t="s">
        <v>129</v>
      </c>
      <c r="NK103" s="2" t="s">
        <v>132</v>
      </c>
      <c r="NL103" s="2" t="s">
        <v>132</v>
      </c>
      <c r="NM103" s="2" t="s">
        <v>143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151</v>
      </c>
      <c r="NV103" s="2" t="s">
        <v>181</v>
      </c>
      <c r="NW103" s="2" t="s">
        <v>132</v>
      </c>
      <c r="NX103" s="2" t="s">
        <v>132</v>
      </c>
      <c r="NY103" s="2" t="s">
        <v>143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157</v>
      </c>
      <c r="OH103" s="2" t="s">
        <v>129</v>
      </c>
      <c r="OI103" s="2" t="s">
        <v>132</v>
      </c>
      <c r="OJ103" s="2" t="s">
        <v>132</v>
      </c>
      <c r="OK103" s="2" t="s">
        <v>143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151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140</v>
      </c>
      <c r="PR103" s="2" t="s">
        <v>181</v>
      </c>
      <c r="PS103" s="2" t="s">
        <v>198</v>
      </c>
      <c r="PT103" s="2" t="s">
        <v>985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140</v>
      </c>
      <c r="QP103" s="2" t="s">
        <v>181</v>
      </c>
      <c r="QQ103" s="2" t="s">
        <v>535</v>
      </c>
      <c r="QR103" s="2" t="s">
        <v>641</v>
      </c>
      <c r="QS103" s="2" t="s">
        <v>143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157</v>
      </c>
      <c r="RB103" s="2" t="s">
        <v>129</v>
      </c>
      <c r="RC103" s="2" t="s">
        <v>132</v>
      </c>
      <c r="RD103" s="2" t="s">
        <v>132</v>
      </c>
      <c r="RE103" s="2" t="s">
        <v>143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140</v>
      </c>
      <c r="RN103" s="2" t="s">
        <v>181</v>
      </c>
      <c r="RO103" s="2" t="s">
        <v>1104</v>
      </c>
      <c r="RP103" s="2" t="s">
        <v>1374</v>
      </c>
      <c r="RQ103" s="2" t="s">
        <v>143</v>
      </c>
      <c r="RR103" s="2" t="s">
        <v>132</v>
      </c>
    </row>
    <row r="104">
      <c r="A104" s="2" t="s">
        <v>1375</v>
      </c>
      <c r="B104" s="2" t="s">
        <v>121</v>
      </c>
      <c r="C104" s="2" t="s">
        <v>894</v>
      </c>
      <c r="D104" s="2" t="s">
        <v>779</v>
      </c>
      <c r="E104" s="2" t="s">
        <v>780</v>
      </c>
      <c r="F104" s="2" t="s">
        <v>1358</v>
      </c>
      <c r="G104" s="2" t="s">
        <v>1358</v>
      </c>
      <c r="H104" s="2" t="s">
        <v>1358</v>
      </c>
      <c r="I104" s="2" t="s">
        <v>1359</v>
      </c>
      <c r="J104" s="2" t="s">
        <v>291</v>
      </c>
      <c r="K104" s="2" t="s">
        <v>793</v>
      </c>
      <c r="L104" s="3">
        <v>89.35</v>
      </c>
      <c r="M104" s="3">
        <v>93.82</v>
      </c>
      <c r="N104" s="3">
        <v>199.99</v>
      </c>
      <c r="O104" s="2" t="s">
        <v>129</v>
      </c>
      <c r="P104" s="2" t="s">
        <v>258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132</v>
      </c>
      <c r="V104" s="2" t="s">
        <v>162</v>
      </c>
      <c r="W104" s="2" t="s">
        <v>1053</v>
      </c>
      <c r="X104" s="2" t="s">
        <v>132</v>
      </c>
      <c r="Y104" s="2" t="s">
        <v>197</v>
      </c>
      <c r="Z104" s="4">
        <v>47</v>
      </c>
      <c r="AA104" s="4">
        <f>=ROUNDDOWN(47,0)</f>
      </c>
      <c r="AB104" s="5">
        <v>1</v>
      </c>
      <c r="AC104" s="2" t="s">
        <v>164</v>
      </c>
      <c r="AD104" s="4">
        <v>100</v>
      </c>
      <c r="AE104" s="4">
        <v>100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9</v>
      </c>
      <c r="AQ104" s="8">
        <v>942.42</v>
      </c>
      <c r="AR104" s="4"/>
      <c r="AS104" s="8"/>
      <c r="AT104" s="7"/>
      <c r="AU104" s="7"/>
      <c r="AV104" s="4">
        <v>9</v>
      </c>
      <c r="AW104" s="8">
        <v>942.42</v>
      </c>
      <c r="AX104" s="4"/>
      <c r="AY104" s="8"/>
      <c r="AZ104" s="7"/>
      <c r="BA104" s="7"/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0.3169</v>
      </c>
      <c r="BJ104" s="4">
        <v>9</v>
      </c>
      <c r="BK104" s="8">
        <v>942.42</v>
      </c>
      <c r="BL104" s="2" t="s">
        <v>1376</v>
      </c>
      <c r="BM104" s="7">
        <v>1</v>
      </c>
      <c r="BN104" s="7">
        <v>1</v>
      </c>
      <c r="BO104" s="4">
        <v>1</v>
      </c>
      <c r="BP104" s="8">
        <v>97.84</v>
      </c>
      <c r="BQ104" s="4"/>
      <c r="BR104" s="8"/>
      <c r="BS104" s="7"/>
      <c r="BT104" s="7"/>
      <c r="BU104" s="2" t="s">
        <v>140</v>
      </c>
      <c r="BV104" s="2" t="s">
        <v>129</v>
      </c>
      <c r="BW104" s="2" t="s">
        <v>1377</v>
      </c>
      <c r="BX104" s="2" t="s">
        <v>1378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152</v>
      </c>
      <c r="CH104" s="2" t="s">
        <v>181</v>
      </c>
      <c r="CI104" s="2" t="s">
        <v>132</v>
      </c>
      <c r="CJ104" s="2" t="s">
        <v>547</v>
      </c>
      <c r="CK104" s="2" t="s">
        <v>143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140</v>
      </c>
      <c r="CT104" s="2" t="s">
        <v>129</v>
      </c>
      <c r="CU104" s="2" t="s">
        <v>1379</v>
      </c>
      <c r="CV104" s="2" t="s">
        <v>1380</v>
      </c>
      <c r="CW104" s="2" t="s">
        <v>143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140</v>
      </c>
      <c r="DF104" s="2" t="s">
        <v>129</v>
      </c>
      <c r="DG104" s="2" t="s">
        <v>1381</v>
      </c>
      <c r="DH104" s="2" t="s">
        <v>1382</v>
      </c>
      <c r="DI104" s="2" t="s">
        <v>143</v>
      </c>
      <c r="DJ104" s="2" t="s">
        <v>132</v>
      </c>
      <c r="DK104" s="4">
        <v>3</v>
      </c>
      <c r="DL104" s="8">
        <v>363.72</v>
      </c>
      <c r="DM104" s="4"/>
      <c r="DN104" s="8"/>
      <c r="DO104" s="7"/>
      <c r="DP104" s="7"/>
      <c r="DQ104" s="2" t="s">
        <v>140</v>
      </c>
      <c r="DR104" s="2" t="s">
        <v>129</v>
      </c>
      <c r="DS104" s="2" t="s">
        <v>400</v>
      </c>
      <c r="DT104" s="2" t="s">
        <v>1383</v>
      </c>
      <c r="DU104" s="2" t="s">
        <v>143</v>
      </c>
      <c r="DV104" s="2" t="s">
        <v>132</v>
      </c>
      <c r="DW104" s="4">
        <v>1</v>
      </c>
      <c r="DX104" s="8">
        <v>88.7</v>
      </c>
      <c r="DY104" s="4"/>
      <c r="DZ104" s="8"/>
      <c r="EA104" s="7"/>
      <c r="EB104" s="7"/>
      <c r="EC104" s="2" t="s">
        <v>140</v>
      </c>
      <c r="ED104" s="2" t="s">
        <v>129</v>
      </c>
      <c r="EE104" s="2" t="s">
        <v>637</v>
      </c>
      <c r="EF104" s="2" t="s">
        <v>1384</v>
      </c>
      <c r="EG104" s="2" t="s">
        <v>143</v>
      </c>
      <c r="EH104" s="2" t="s">
        <v>132</v>
      </c>
      <c r="EI104" s="4">
        <v>2</v>
      </c>
      <c r="EJ104" s="8">
        <v>197.02</v>
      </c>
      <c r="EK104" s="4"/>
      <c r="EL104" s="8"/>
      <c r="EM104" s="7"/>
      <c r="EN104" s="7"/>
      <c r="EO104" s="2" t="s">
        <v>140</v>
      </c>
      <c r="EP104" s="2" t="s">
        <v>129</v>
      </c>
      <c r="EQ104" s="2" t="s">
        <v>246</v>
      </c>
      <c r="ER104" s="2" t="s">
        <v>232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151</v>
      </c>
      <c r="FB104" s="2" t="s">
        <v>129</v>
      </c>
      <c r="FC104" s="2" t="s">
        <v>132</v>
      </c>
      <c r="FD104" s="2" t="s">
        <v>132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140</v>
      </c>
      <c r="FN104" s="2" t="s">
        <v>129</v>
      </c>
      <c r="FO104" s="2" t="s">
        <v>1385</v>
      </c>
      <c r="FP104" s="2" t="s">
        <v>400</v>
      </c>
      <c r="FQ104" s="2" t="s">
        <v>143</v>
      </c>
      <c r="FR104" s="2" t="s">
        <v>132</v>
      </c>
      <c r="FS104" s="4">
        <v>1</v>
      </c>
      <c r="FT104" s="8">
        <v>101.32</v>
      </c>
      <c r="FU104" s="4"/>
      <c r="FV104" s="8"/>
      <c r="FW104" s="7"/>
      <c r="FX104" s="7"/>
      <c r="FY104" s="2" t="s">
        <v>140</v>
      </c>
      <c r="FZ104" s="2" t="s">
        <v>129</v>
      </c>
      <c r="GA104" s="2" t="s">
        <v>1349</v>
      </c>
      <c r="GB104" s="2" t="s">
        <v>602</v>
      </c>
      <c r="GC104" s="2" t="s">
        <v>143</v>
      </c>
      <c r="GD104" s="2" t="s">
        <v>132</v>
      </c>
      <c r="GE104" s="4">
        <v>1</v>
      </c>
      <c r="GF104" s="8">
        <v>93.82</v>
      </c>
      <c r="GG104" s="4"/>
      <c r="GH104" s="8"/>
      <c r="GI104" s="7"/>
      <c r="GJ104" s="7"/>
      <c r="GK104" s="2" t="s">
        <v>140</v>
      </c>
      <c r="GL104" s="2" t="s">
        <v>129</v>
      </c>
      <c r="GM104" s="2" t="s">
        <v>226</v>
      </c>
      <c r="GN104" s="2" t="s">
        <v>442</v>
      </c>
      <c r="GO104" s="2" t="s">
        <v>143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155</v>
      </c>
      <c r="GX104" s="2" t="s">
        <v>129</v>
      </c>
      <c r="GY104" s="2" t="s">
        <v>132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140</v>
      </c>
      <c r="HJ104" s="2" t="s">
        <v>129</v>
      </c>
      <c r="HK104" s="2" t="s">
        <v>190</v>
      </c>
      <c r="HL104" s="2" t="s">
        <v>529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129</v>
      </c>
      <c r="HW104" s="2" t="s">
        <v>643</v>
      </c>
      <c r="HX104" s="2" t="s">
        <v>1386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140</v>
      </c>
      <c r="IH104" s="2" t="s">
        <v>129</v>
      </c>
      <c r="II104" s="2" t="s">
        <v>1387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140</v>
      </c>
      <c r="IT104" s="2" t="s">
        <v>129</v>
      </c>
      <c r="IU104" s="2" t="s">
        <v>1379</v>
      </c>
      <c r="IV104" s="2" t="s">
        <v>1388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150</v>
      </c>
      <c r="JF104" s="2" t="s">
        <v>129</v>
      </c>
      <c r="JG104" s="2" t="s">
        <v>132</v>
      </c>
      <c r="JH104" s="2" t="s">
        <v>132</v>
      </c>
      <c r="JI104" s="2" t="s">
        <v>143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140</v>
      </c>
      <c r="KD104" s="2" t="s">
        <v>195</v>
      </c>
      <c r="KE104" s="2" t="s">
        <v>1380</v>
      </c>
      <c r="KF104" s="2" t="s">
        <v>400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151</v>
      </c>
      <c r="KP104" s="2" t="s">
        <v>129</v>
      </c>
      <c r="KQ104" s="2" t="s">
        <v>132</v>
      </c>
      <c r="KR104" s="2" t="s">
        <v>132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157</v>
      </c>
      <c r="LN104" s="2" t="s">
        <v>129</v>
      </c>
      <c r="LO104" s="2" t="s">
        <v>132</v>
      </c>
      <c r="LP104" s="2" t="s">
        <v>132</v>
      </c>
      <c r="LQ104" s="2" t="s">
        <v>143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151</v>
      </c>
      <c r="LZ104" s="2" t="s">
        <v>129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151</v>
      </c>
      <c r="ML104" s="2" t="s">
        <v>129</v>
      </c>
      <c r="MM104" s="2" t="s">
        <v>132</v>
      </c>
      <c r="MN104" s="2" t="s">
        <v>132</v>
      </c>
      <c r="MO104" s="2" t="s">
        <v>143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151</v>
      </c>
      <c r="NJ104" s="2" t="s">
        <v>129</v>
      </c>
      <c r="NK104" s="2" t="s">
        <v>132</v>
      </c>
      <c r="NL104" s="2" t="s">
        <v>132</v>
      </c>
      <c r="NM104" s="2" t="s">
        <v>143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151</v>
      </c>
      <c r="NV104" s="2" t="s">
        <v>181</v>
      </c>
      <c r="NW104" s="2" t="s">
        <v>132</v>
      </c>
      <c r="NX104" s="2" t="s">
        <v>132</v>
      </c>
      <c r="NY104" s="2" t="s">
        <v>143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157</v>
      </c>
      <c r="OH104" s="2" t="s">
        <v>129</v>
      </c>
      <c r="OI104" s="2" t="s">
        <v>132</v>
      </c>
      <c r="OJ104" s="2" t="s">
        <v>132</v>
      </c>
      <c r="OK104" s="2" t="s">
        <v>143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151</v>
      </c>
      <c r="OT104" s="2" t="s">
        <v>129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140</v>
      </c>
      <c r="PR104" s="2" t="s">
        <v>181</v>
      </c>
      <c r="PS104" s="2" t="s">
        <v>278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140</v>
      </c>
      <c r="QP104" s="2" t="s">
        <v>181</v>
      </c>
      <c r="QQ104" s="2" t="s">
        <v>342</v>
      </c>
      <c r="QR104" s="2" t="s">
        <v>132</v>
      </c>
      <c r="QS104" s="2" t="s">
        <v>143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157</v>
      </c>
      <c r="RB104" s="2" t="s">
        <v>129</v>
      </c>
      <c r="RC104" s="2" t="s">
        <v>132</v>
      </c>
      <c r="RD104" s="2" t="s">
        <v>132</v>
      </c>
      <c r="RE104" s="2" t="s">
        <v>143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140</v>
      </c>
      <c r="RN104" s="2" t="s">
        <v>181</v>
      </c>
      <c r="RO104" s="2" t="s">
        <v>1104</v>
      </c>
      <c r="RP104" s="2" t="s">
        <v>132</v>
      </c>
      <c r="RQ104" s="2" t="s">
        <v>143</v>
      </c>
      <c r="RR104" s="2" t="s">
        <v>132</v>
      </c>
    </row>
    <row r="105">
      <c r="A105" s="2" t="s">
        <v>1389</v>
      </c>
      <c r="B105" s="2" t="s">
        <v>121</v>
      </c>
      <c r="C105" s="2" t="s">
        <v>894</v>
      </c>
      <c r="D105" s="2" t="s">
        <v>779</v>
      </c>
      <c r="E105" s="2" t="s">
        <v>780</v>
      </c>
      <c r="F105" s="2" t="s">
        <v>1390</v>
      </c>
      <c r="G105" s="2" t="s">
        <v>1390</v>
      </c>
      <c r="H105" s="2" t="s">
        <v>1390</v>
      </c>
      <c r="I105" s="2" t="s">
        <v>1391</v>
      </c>
      <c r="J105" s="2" t="s">
        <v>291</v>
      </c>
      <c r="K105" s="2" t="s">
        <v>1392</v>
      </c>
      <c r="L105" s="3">
        <v>78.49</v>
      </c>
      <c r="M105" s="3">
        <v>82.41</v>
      </c>
      <c r="N105" s="3">
        <v>174.99</v>
      </c>
      <c r="O105" s="2" t="s">
        <v>129</v>
      </c>
      <c r="P105" s="2" t="s">
        <v>794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133</v>
      </c>
      <c r="V105" s="2" t="s">
        <v>134</v>
      </c>
      <c r="W105" s="2" t="s">
        <v>739</v>
      </c>
      <c r="X105" s="2" t="s">
        <v>132</v>
      </c>
      <c r="Y105" s="2" t="s">
        <v>294</v>
      </c>
      <c r="Z105" s="4">
        <v>53</v>
      </c>
      <c r="AA105" s="4">
        <f>=ROUNDDOWN(44.1666666666667,0)</f>
      </c>
      <c r="AB105" s="5">
        <v>1.2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12</v>
      </c>
      <c r="AQ105" s="8">
        <v>1106.58</v>
      </c>
      <c r="AR105" s="4"/>
      <c r="AS105" s="8"/>
      <c r="AT105" s="7"/>
      <c r="AU105" s="7"/>
      <c r="AV105" s="4">
        <v>12</v>
      </c>
      <c r="AW105" s="8">
        <v>1106.58</v>
      </c>
      <c r="AX105" s="4"/>
      <c r="AY105" s="8"/>
      <c r="AZ105" s="7"/>
      <c r="BA105" s="7"/>
      <c r="BB105" s="7">
        <v>1</v>
      </c>
      <c r="BC105" s="4">
        <v>12</v>
      </c>
      <c r="BD105" s="8">
        <v>1106.58</v>
      </c>
      <c r="BE105" s="4"/>
      <c r="BF105" s="8"/>
      <c r="BG105" s="7"/>
      <c r="BH105" s="7"/>
      <c r="BI105" s="7">
        <v>1</v>
      </c>
      <c r="BJ105" s="4">
        <v>12</v>
      </c>
      <c r="BK105" s="8">
        <v>1106.58</v>
      </c>
      <c r="BL105" s="2" t="s">
        <v>1393</v>
      </c>
      <c r="BM105" s="7">
        <v>1</v>
      </c>
      <c r="BN105" s="7">
        <v>1</v>
      </c>
      <c r="BO105" s="4">
        <v>1</v>
      </c>
      <c r="BP105" s="8">
        <v>68.68</v>
      </c>
      <c r="BQ105" s="4"/>
      <c r="BR105" s="8"/>
      <c r="BS105" s="7"/>
      <c r="BT105" s="7"/>
      <c r="BU105" s="2" t="s">
        <v>140</v>
      </c>
      <c r="BV105" s="2" t="s">
        <v>129</v>
      </c>
      <c r="BW105" s="2" t="s">
        <v>784</v>
      </c>
      <c r="BX105" s="2" t="s">
        <v>335</v>
      </c>
      <c r="BY105" s="2" t="s">
        <v>143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151</v>
      </c>
      <c r="CH105" s="2" t="s">
        <v>129</v>
      </c>
      <c r="CI105" s="2" t="s">
        <v>132</v>
      </c>
      <c r="CJ105" s="2" t="s">
        <v>132</v>
      </c>
      <c r="CK105" s="2" t="s">
        <v>143</v>
      </c>
      <c r="CL105" s="2" t="s">
        <v>132</v>
      </c>
      <c r="CM105" s="4">
        <v>5</v>
      </c>
      <c r="CN105" s="8">
        <v>499.93</v>
      </c>
      <c r="CO105" s="4"/>
      <c r="CP105" s="8"/>
      <c r="CQ105" s="7"/>
      <c r="CR105" s="7"/>
      <c r="CS105" s="2" t="s">
        <v>140</v>
      </c>
      <c r="CT105" s="2" t="s">
        <v>129</v>
      </c>
      <c r="CU105" s="2" t="s">
        <v>294</v>
      </c>
      <c r="CV105" s="2" t="s">
        <v>330</v>
      </c>
      <c r="CW105" s="2" t="s">
        <v>143</v>
      </c>
      <c r="CX105" s="2" t="s">
        <v>132</v>
      </c>
      <c r="CY105" s="4">
        <v>1</v>
      </c>
      <c r="CZ105" s="8">
        <v>95.43</v>
      </c>
      <c r="DA105" s="4"/>
      <c r="DB105" s="8"/>
      <c r="DC105" s="7"/>
      <c r="DD105" s="7"/>
      <c r="DE105" s="2" t="s">
        <v>140</v>
      </c>
      <c r="DF105" s="2" t="s">
        <v>129</v>
      </c>
      <c r="DG105" s="2" t="s">
        <v>785</v>
      </c>
      <c r="DH105" s="2" t="s">
        <v>1287</v>
      </c>
      <c r="DI105" s="2" t="s">
        <v>143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129</v>
      </c>
      <c r="DS105" s="2" t="s">
        <v>299</v>
      </c>
      <c r="DT105" s="2" t="s">
        <v>1394</v>
      </c>
      <c r="DU105" s="2" t="s">
        <v>143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129</v>
      </c>
      <c r="EE105" s="2" t="s">
        <v>784</v>
      </c>
      <c r="EF105" s="2" t="s">
        <v>460</v>
      </c>
      <c r="EG105" s="2" t="s">
        <v>143</v>
      </c>
      <c r="EH105" s="2" t="s">
        <v>132</v>
      </c>
      <c r="EI105" s="4">
        <v>1</v>
      </c>
      <c r="EJ105" s="8">
        <v>86.54</v>
      </c>
      <c r="EK105" s="4"/>
      <c r="EL105" s="8"/>
      <c r="EM105" s="7"/>
      <c r="EN105" s="7"/>
      <c r="EO105" s="2" t="s">
        <v>140</v>
      </c>
      <c r="EP105" s="2" t="s">
        <v>129</v>
      </c>
      <c r="EQ105" s="2" t="s">
        <v>784</v>
      </c>
      <c r="ER105" s="2" t="s">
        <v>261</v>
      </c>
      <c r="ES105" s="2" t="s">
        <v>143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151</v>
      </c>
      <c r="FB105" s="2" t="s">
        <v>129</v>
      </c>
      <c r="FC105" s="2" t="s">
        <v>132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140</v>
      </c>
      <c r="FN105" s="2" t="s">
        <v>129</v>
      </c>
      <c r="FO105" s="2" t="s">
        <v>302</v>
      </c>
      <c r="FP105" s="2" t="s">
        <v>764</v>
      </c>
      <c r="FQ105" s="2" t="s">
        <v>143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129</v>
      </c>
      <c r="GA105" s="2" t="s">
        <v>153</v>
      </c>
      <c r="GB105" s="2" t="s">
        <v>132</v>
      </c>
      <c r="GC105" s="2" t="s">
        <v>143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154</v>
      </c>
      <c r="GN105" s="2" t="s">
        <v>132</v>
      </c>
      <c r="GO105" s="2" t="s">
        <v>143</v>
      </c>
      <c r="GP105" s="2" t="s">
        <v>132</v>
      </c>
      <c r="GQ105" s="4">
        <v>4</v>
      </c>
      <c r="GR105" s="8">
        <v>356</v>
      </c>
      <c r="GS105" s="4"/>
      <c r="GT105" s="8"/>
      <c r="GU105" s="7"/>
      <c r="GV105" s="7"/>
      <c r="GW105" s="2" t="s">
        <v>140</v>
      </c>
      <c r="GX105" s="2" t="s">
        <v>129</v>
      </c>
      <c r="GY105" s="2" t="s">
        <v>304</v>
      </c>
      <c r="GZ105" s="2" t="s">
        <v>1073</v>
      </c>
      <c r="HA105" s="2" t="s">
        <v>143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129</v>
      </c>
      <c r="HK105" s="2" t="s">
        <v>306</v>
      </c>
      <c r="HL105" s="2" t="s">
        <v>132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129</v>
      </c>
      <c r="HW105" s="2" t="s">
        <v>277</v>
      </c>
      <c r="HX105" s="2" t="s">
        <v>132</v>
      </c>
      <c r="HY105" s="2" t="s">
        <v>143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194</v>
      </c>
      <c r="IJ105" s="2" t="s">
        <v>132</v>
      </c>
      <c r="IK105" s="2" t="s">
        <v>143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140</v>
      </c>
      <c r="IT105" s="2" t="s">
        <v>129</v>
      </c>
      <c r="IU105" s="2" t="s">
        <v>784</v>
      </c>
      <c r="IV105" s="2" t="s">
        <v>132</v>
      </c>
      <c r="IW105" s="2" t="s">
        <v>143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151</v>
      </c>
      <c r="JF105" s="2" t="s">
        <v>129</v>
      </c>
      <c r="JG105" s="2" t="s">
        <v>132</v>
      </c>
      <c r="JH105" s="2" t="s">
        <v>132</v>
      </c>
      <c r="JI105" s="2" t="s">
        <v>143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140</v>
      </c>
      <c r="KD105" s="2" t="s">
        <v>195</v>
      </c>
      <c r="KE105" s="2" t="s">
        <v>308</v>
      </c>
      <c r="KF105" s="2" t="s">
        <v>132</v>
      </c>
      <c r="KG105" s="2" t="s">
        <v>143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151</v>
      </c>
      <c r="KP105" s="2" t="s">
        <v>129</v>
      </c>
      <c r="KQ105" s="2" t="s">
        <v>132</v>
      </c>
      <c r="KR105" s="2" t="s">
        <v>132</v>
      </c>
      <c r="KS105" s="2" t="s">
        <v>143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151</v>
      </c>
      <c r="LB105" s="2" t="s">
        <v>129</v>
      </c>
      <c r="LC105" s="2" t="s">
        <v>132</v>
      </c>
      <c r="LD105" s="2" t="s">
        <v>132</v>
      </c>
      <c r="LE105" s="2" t="s">
        <v>143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157</v>
      </c>
      <c r="LN105" s="2" t="s">
        <v>129</v>
      </c>
      <c r="LO105" s="2" t="s">
        <v>132</v>
      </c>
      <c r="LP105" s="2" t="s">
        <v>132</v>
      </c>
      <c r="LQ105" s="2" t="s">
        <v>143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151</v>
      </c>
      <c r="LZ105" s="2" t="s">
        <v>129</v>
      </c>
      <c r="MA105" s="2" t="s">
        <v>132</v>
      </c>
      <c r="MB105" s="2" t="s">
        <v>132</v>
      </c>
      <c r="MC105" s="2" t="s">
        <v>143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151</v>
      </c>
      <c r="ML105" s="2" t="s">
        <v>129</v>
      </c>
      <c r="MM105" s="2" t="s">
        <v>132</v>
      </c>
      <c r="MN105" s="2" t="s">
        <v>132</v>
      </c>
      <c r="MO105" s="2" t="s">
        <v>143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157</v>
      </c>
      <c r="MX105" s="2" t="s">
        <v>129</v>
      </c>
      <c r="MY105" s="2" t="s">
        <v>132</v>
      </c>
      <c r="MZ105" s="2" t="s">
        <v>132</v>
      </c>
      <c r="NA105" s="2" t="s">
        <v>143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151</v>
      </c>
      <c r="NJ105" s="2" t="s">
        <v>129</v>
      </c>
      <c r="NK105" s="2" t="s">
        <v>132</v>
      </c>
      <c r="NL105" s="2" t="s">
        <v>132</v>
      </c>
      <c r="NM105" s="2" t="s">
        <v>143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157</v>
      </c>
      <c r="OH105" s="2" t="s">
        <v>129</v>
      </c>
      <c r="OI105" s="2" t="s">
        <v>132</v>
      </c>
      <c r="OJ105" s="2" t="s">
        <v>132</v>
      </c>
      <c r="OK105" s="2" t="s">
        <v>143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151</v>
      </c>
      <c r="OT105" s="2" t="s">
        <v>129</v>
      </c>
      <c r="OU105" s="2" t="s">
        <v>132</v>
      </c>
      <c r="OV105" s="2" t="s">
        <v>132</v>
      </c>
      <c r="OW105" s="2" t="s">
        <v>143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140</v>
      </c>
      <c r="PR105" s="2" t="s">
        <v>181</v>
      </c>
      <c r="PS105" s="2" t="s">
        <v>233</v>
      </c>
      <c r="PT105" s="2" t="s">
        <v>1395</v>
      </c>
      <c r="PU105" s="2" t="s">
        <v>143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151</v>
      </c>
      <c r="QD105" s="2" t="s">
        <v>129</v>
      </c>
      <c r="QE105" s="2" t="s">
        <v>132</v>
      </c>
      <c r="QF105" s="2" t="s">
        <v>132</v>
      </c>
      <c r="QG105" s="2" t="s">
        <v>143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151</v>
      </c>
      <c r="RB105" s="2" t="s">
        <v>129</v>
      </c>
      <c r="RC105" s="2" t="s">
        <v>132</v>
      </c>
      <c r="RD105" s="2" t="s">
        <v>132</v>
      </c>
      <c r="RE105" s="2" t="s">
        <v>143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181</v>
      </c>
      <c r="RO105" s="2" t="s">
        <v>310</v>
      </c>
      <c r="RP105" s="2" t="s">
        <v>819</v>
      </c>
      <c r="RQ105" s="2" t="s">
        <v>143</v>
      </c>
      <c r="RR105" s="2" t="s">
        <v>132</v>
      </c>
    </row>
    <row r="106">
      <c r="A106" s="2" t="s">
        <v>1396</v>
      </c>
      <c r="B106" s="2" t="s">
        <v>121</v>
      </c>
      <c r="C106" s="2" t="s">
        <v>894</v>
      </c>
      <c r="D106" s="2" t="s">
        <v>779</v>
      </c>
      <c r="E106" s="2" t="s">
        <v>780</v>
      </c>
      <c r="F106" s="2" t="s">
        <v>1397</v>
      </c>
      <c r="G106" s="2" t="s">
        <v>1397</v>
      </c>
      <c r="H106" s="2" t="s">
        <v>1397</v>
      </c>
      <c r="I106" s="2" t="s">
        <v>1398</v>
      </c>
      <c r="J106" s="2" t="s">
        <v>291</v>
      </c>
      <c r="K106" s="2" t="s">
        <v>1399</v>
      </c>
      <c r="L106" s="3">
        <v>54.27</v>
      </c>
      <c r="M106" s="3">
        <v>56.98</v>
      </c>
      <c r="N106" s="3">
        <v>129.99</v>
      </c>
      <c r="O106" s="2" t="s">
        <v>129</v>
      </c>
      <c r="P106" s="2" t="s">
        <v>293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133</v>
      </c>
      <c r="V106" s="2" t="s">
        <v>134</v>
      </c>
      <c r="W106" s="2" t="s">
        <v>135</v>
      </c>
      <c r="X106" s="2" t="s">
        <v>132</v>
      </c>
      <c r="Y106" s="2" t="s">
        <v>294</v>
      </c>
      <c r="Z106" s="4">
        <v>48</v>
      </c>
      <c r="AA106" s="4">
        <f>=ROUNDDOWN(26.6666666666667,0)</f>
      </c>
      <c r="AB106" s="5">
        <v>1.8</v>
      </c>
      <c r="AC106" s="2" t="s">
        <v>132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9</v>
      </c>
      <c r="AQ106" s="8">
        <v>560.03</v>
      </c>
      <c r="AR106" s="4"/>
      <c r="AS106" s="8"/>
      <c r="AT106" s="7"/>
      <c r="AU106" s="7"/>
      <c r="AV106" s="4">
        <v>9</v>
      </c>
      <c r="AW106" s="8">
        <v>560.03</v>
      </c>
      <c r="AX106" s="4"/>
      <c r="AY106" s="8"/>
      <c r="AZ106" s="7"/>
      <c r="BA106" s="7"/>
      <c r="BB106" s="7">
        <v>1</v>
      </c>
      <c r="BC106" s="4">
        <v>9</v>
      </c>
      <c r="BD106" s="8">
        <v>560.03</v>
      </c>
      <c r="BE106" s="4"/>
      <c r="BF106" s="8"/>
      <c r="BG106" s="7"/>
      <c r="BH106" s="7"/>
      <c r="BI106" s="7">
        <v>1</v>
      </c>
      <c r="BJ106" s="4">
        <v>9</v>
      </c>
      <c r="BK106" s="8">
        <v>560.03</v>
      </c>
      <c r="BL106" s="2" t="s">
        <v>1400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140</v>
      </c>
      <c r="BV106" s="2" t="s">
        <v>129</v>
      </c>
      <c r="BW106" s="2" t="s">
        <v>356</v>
      </c>
      <c r="BX106" s="2" t="s">
        <v>335</v>
      </c>
      <c r="BY106" s="2" t="s">
        <v>143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151</v>
      </c>
      <c r="CH106" s="2" t="s">
        <v>129</v>
      </c>
      <c r="CI106" s="2" t="s">
        <v>132</v>
      </c>
      <c r="CJ106" s="2" t="s">
        <v>132</v>
      </c>
      <c r="CK106" s="2" t="s">
        <v>143</v>
      </c>
      <c r="CL106" s="2" t="s">
        <v>132</v>
      </c>
      <c r="CM106" s="4">
        <v>3</v>
      </c>
      <c r="CN106" s="8">
        <v>170.94</v>
      </c>
      <c r="CO106" s="4"/>
      <c r="CP106" s="8"/>
      <c r="CQ106" s="7"/>
      <c r="CR106" s="7"/>
      <c r="CS106" s="2" t="s">
        <v>140</v>
      </c>
      <c r="CT106" s="2" t="s">
        <v>129</v>
      </c>
      <c r="CU106" s="2" t="s">
        <v>294</v>
      </c>
      <c r="CV106" s="2" t="s">
        <v>786</v>
      </c>
      <c r="CW106" s="2" t="s">
        <v>143</v>
      </c>
      <c r="CX106" s="2" t="s">
        <v>132</v>
      </c>
      <c r="CY106" s="4">
        <v>5</v>
      </c>
      <c r="CZ106" s="8">
        <v>330</v>
      </c>
      <c r="DA106" s="4"/>
      <c r="DB106" s="8"/>
      <c r="DC106" s="7"/>
      <c r="DD106" s="7"/>
      <c r="DE106" s="2" t="s">
        <v>140</v>
      </c>
      <c r="DF106" s="2" t="s">
        <v>129</v>
      </c>
      <c r="DG106" s="2" t="s">
        <v>356</v>
      </c>
      <c r="DH106" s="2" t="s">
        <v>358</v>
      </c>
      <c r="DI106" s="2" t="s">
        <v>143</v>
      </c>
      <c r="DJ106" s="2" t="s">
        <v>132</v>
      </c>
      <c r="DK106" s="4">
        <v>1</v>
      </c>
      <c r="DL106" s="8">
        <v>59.09</v>
      </c>
      <c r="DM106" s="4"/>
      <c r="DN106" s="8"/>
      <c r="DO106" s="7"/>
      <c r="DP106" s="7"/>
      <c r="DQ106" s="2" t="s">
        <v>140</v>
      </c>
      <c r="DR106" s="2" t="s">
        <v>129</v>
      </c>
      <c r="DS106" s="2" t="s">
        <v>299</v>
      </c>
      <c r="DT106" s="2" t="s">
        <v>341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129</v>
      </c>
      <c r="EE106" s="2" t="s">
        <v>356</v>
      </c>
      <c r="EF106" s="2" t="s">
        <v>571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129</v>
      </c>
      <c r="EQ106" s="2" t="s">
        <v>446</v>
      </c>
      <c r="ER106" s="2" t="s">
        <v>132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151</v>
      </c>
      <c r="FB106" s="2" t="s">
        <v>129</v>
      </c>
      <c r="FC106" s="2" t="s">
        <v>132</v>
      </c>
      <c r="FD106" s="2" t="s">
        <v>132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140</v>
      </c>
      <c r="FN106" s="2" t="s">
        <v>129</v>
      </c>
      <c r="FO106" s="2" t="s">
        <v>302</v>
      </c>
      <c r="FP106" s="2" t="s">
        <v>259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151</v>
      </c>
      <c r="FZ106" s="2" t="s">
        <v>129</v>
      </c>
      <c r="GA106" s="2" t="s">
        <v>132</v>
      </c>
      <c r="GB106" s="2" t="s">
        <v>132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151</v>
      </c>
      <c r="GL106" s="2" t="s">
        <v>129</v>
      </c>
      <c r="GM106" s="2" t="s">
        <v>132</v>
      </c>
      <c r="GN106" s="2" t="s">
        <v>132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129</v>
      </c>
      <c r="GY106" s="2" t="s">
        <v>304</v>
      </c>
      <c r="GZ106" s="2" t="s">
        <v>1299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129</v>
      </c>
      <c r="HK106" s="2" t="s">
        <v>450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129</v>
      </c>
      <c r="HW106" s="2" t="s">
        <v>277</v>
      </c>
      <c r="HX106" s="2" t="s">
        <v>1401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129</v>
      </c>
      <c r="II106" s="2" t="s">
        <v>194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140</v>
      </c>
      <c r="IT106" s="2" t="s">
        <v>129</v>
      </c>
      <c r="IU106" s="2" t="s">
        <v>356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151</v>
      </c>
      <c r="JF106" s="2" t="s">
        <v>129</v>
      </c>
      <c r="JG106" s="2" t="s">
        <v>132</v>
      </c>
      <c r="JH106" s="2" t="s">
        <v>132</v>
      </c>
      <c r="JI106" s="2" t="s">
        <v>143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140</v>
      </c>
      <c r="KD106" s="2" t="s">
        <v>195</v>
      </c>
      <c r="KE106" s="2" t="s">
        <v>308</v>
      </c>
      <c r="KF106" s="2" t="s">
        <v>1073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151</v>
      </c>
      <c r="KP106" s="2" t="s">
        <v>129</v>
      </c>
      <c r="KQ106" s="2" t="s">
        <v>132</v>
      </c>
      <c r="KR106" s="2" t="s">
        <v>132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151</v>
      </c>
      <c r="LB106" s="2" t="s">
        <v>129</v>
      </c>
      <c r="LC106" s="2" t="s">
        <v>132</v>
      </c>
      <c r="LD106" s="2" t="s">
        <v>132</v>
      </c>
      <c r="LE106" s="2" t="s">
        <v>143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157</v>
      </c>
      <c r="LN106" s="2" t="s">
        <v>129</v>
      </c>
      <c r="LO106" s="2" t="s">
        <v>132</v>
      </c>
      <c r="LP106" s="2" t="s">
        <v>132</v>
      </c>
      <c r="LQ106" s="2" t="s">
        <v>143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151</v>
      </c>
      <c r="LZ106" s="2" t="s">
        <v>129</v>
      </c>
      <c r="MA106" s="2" t="s">
        <v>132</v>
      </c>
      <c r="MB106" s="2" t="s">
        <v>132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151</v>
      </c>
      <c r="ML106" s="2" t="s">
        <v>129</v>
      </c>
      <c r="MM106" s="2" t="s">
        <v>132</v>
      </c>
      <c r="MN106" s="2" t="s">
        <v>132</v>
      </c>
      <c r="MO106" s="2" t="s">
        <v>143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157</v>
      </c>
      <c r="MX106" s="2" t="s">
        <v>129</v>
      </c>
      <c r="MY106" s="2" t="s">
        <v>132</v>
      </c>
      <c r="MZ106" s="2" t="s">
        <v>132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157</v>
      </c>
      <c r="NJ106" s="2" t="s">
        <v>129</v>
      </c>
      <c r="NK106" s="2" t="s">
        <v>132</v>
      </c>
      <c r="NL106" s="2" t="s">
        <v>132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157</v>
      </c>
      <c r="OH106" s="2" t="s">
        <v>129</v>
      </c>
      <c r="OI106" s="2" t="s">
        <v>132</v>
      </c>
      <c r="OJ106" s="2" t="s">
        <v>132</v>
      </c>
      <c r="OK106" s="2" t="s">
        <v>143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151</v>
      </c>
      <c r="OT106" s="2" t="s">
        <v>129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140</v>
      </c>
      <c r="PR106" s="2" t="s">
        <v>181</v>
      </c>
      <c r="PS106" s="2" t="s">
        <v>233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151</v>
      </c>
      <c r="QD106" s="2" t="s">
        <v>129</v>
      </c>
      <c r="QE106" s="2" t="s">
        <v>132</v>
      </c>
      <c r="QF106" s="2" t="s">
        <v>132</v>
      </c>
      <c r="QG106" s="2" t="s">
        <v>143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157</v>
      </c>
      <c r="RB106" s="2" t="s">
        <v>129</v>
      </c>
      <c r="RC106" s="2" t="s">
        <v>132</v>
      </c>
      <c r="RD106" s="2" t="s">
        <v>132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181</v>
      </c>
      <c r="RO106" s="2" t="s">
        <v>310</v>
      </c>
      <c r="RP106" s="2" t="s">
        <v>132</v>
      </c>
      <c r="RQ106" s="2" t="s">
        <v>143</v>
      </c>
      <c r="RR106" s="2" t="s">
        <v>132</v>
      </c>
    </row>
    <row r="107">
      <c r="A107" s="2" t="s">
        <v>1402</v>
      </c>
      <c r="B107" s="2" t="s">
        <v>121</v>
      </c>
      <c r="C107" s="2" t="s">
        <v>894</v>
      </c>
      <c r="D107" s="2" t="s">
        <v>779</v>
      </c>
      <c r="E107" s="2" t="s">
        <v>780</v>
      </c>
      <c r="F107" s="2" t="s">
        <v>1403</v>
      </c>
      <c r="G107" s="2" t="s">
        <v>1403</v>
      </c>
      <c r="H107" s="2" t="s">
        <v>1403</v>
      </c>
      <c r="I107" s="2" t="s">
        <v>1404</v>
      </c>
      <c r="J107" s="2" t="s">
        <v>291</v>
      </c>
      <c r="K107" s="2" t="s">
        <v>392</v>
      </c>
      <c r="L107" s="3">
        <v>55.89</v>
      </c>
      <c r="M107" s="3">
        <v>58.68</v>
      </c>
      <c r="N107" s="3">
        <v>129.99</v>
      </c>
      <c r="O107" s="2" t="s">
        <v>129</v>
      </c>
      <c r="P107" s="2" t="s">
        <v>293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133</v>
      </c>
      <c r="V107" s="2" t="s">
        <v>134</v>
      </c>
      <c r="W107" s="2" t="s">
        <v>440</v>
      </c>
      <c r="X107" s="2" t="s">
        <v>132</v>
      </c>
      <c r="Y107" s="2" t="s">
        <v>294</v>
      </c>
      <c r="Z107" s="4">
        <v>55</v>
      </c>
      <c r="AA107" s="4">
        <f>=ROUNDDOWN(18.3333333333333,0)</f>
      </c>
      <c r="AB107" s="5">
        <v>3</v>
      </c>
      <c r="AC107" s="2" t="s">
        <v>132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8</v>
      </c>
      <c r="AQ107" s="8">
        <v>471.82</v>
      </c>
      <c r="AR107" s="4"/>
      <c r="AS107" s="8"/>
      <c r="AT107" s="7"/>
      <c r="AU107" s="7"/>
      <c r="AV107" s="4">
        <v>8</v>
      </c>
      <c r="AW107" s="8">
        <v>471.82</v>
      </c>
      <c r="AX107" s="4"/>
      <c r="AY107" s="8"/>
      <c r="AZ107" s="7"/>
      <c r="BA107" s="7"/>
      <c r="BB107" s="7">
        <v>1</v>
      </c>
      <c r="BC107" s="4">
        <v>8</v>
      </c>
      <c r="BD107" s="8">
        <v>471.82</v>
      </c>
      <c r="BE107" s="4"/>
      <c r="BF107" s="8"/>
      <c r="BG107" s="7"/>
      <c r="BH107" s="7"/>
      <c r="BI107" s="7">
        <v>1</v>
      </c>
      <c r="BJ107" s="4">
        <v>8</v>
      </c>
      <c r="BK107" s="8">
        <v>471.82</v>
      </c>
      <c r="BL107" s="2" t="s">
        <v>1393</v>
      </c>
      <c r="BM107" s="7">
        <v>1</v>
      </c>
      <c r="BN107" s="7">
        <v>1</v>
      </c>
      <c r="BO107" s="4">
        <v>1</v>
      </c>
      <c r="BP107" s="8">
        <v>29.35</v>
      </c>
      <c r="BQ107" s="4"/>
      <c r="BR107" s="8"/>
      <c r="BS107" s="7"/>
      <c r="BT107" s="7"/>
      <c r="BU107" s="2" t="s">
        <v>140</v>
      </c>
      <c r="BV107" s="2" t="s">
        <v>129</v>
      </c>
      <c r="BW107" s="2" t="s">
        <v>296</v>
      </c>
      <c r="BX107" s="2" t="s">
        <v>1073</v>
      </c>
      <c r="BY107" s="2" t="s">
        <v>143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151</v>
      </c>
      <c r="CH107" s="2" t="s">
        <v>129</v>
      </c>
      <c r="CI107" s="2" t="s">
        <v>132</v>
      </c>
      <c r="CJ107" s="2" t="s">
        <v>132</v>
      </c>
      <c r="CK107" s="2" t="s">
        <v>143</v>
      </c>
      <c r="CL107" s="2" t="s">
        <v>132</v>
      </c>
      <c r="CM107" s="4">
        <v>3</v>
      </c>
      <c r="CN107" s="8">
        <v>198.66</v>
      </c>
      <c r="CO107" s="4"/>
      <c r="CP107" s="8"/>
      <c r="CQ107" s="7"/>
      <c r="CR107" s="7"/>
      <c r="CS107" s="2" t="s">
        <v>140</v>
      </c>
      <c r="CT107" s="2" t="s">
        <v>129</v>
      </c>
      <c r="CU107" s="2" t="s">
        <v>294</v>
      </c>
      <c r="CV107" s="2" t="s">
        <v>356</v>
      </c>
      <c r="CW107" s="2" t="s">
        <v>143</v>
      </c>
      <c r="CX107" s="2" t="s">
        <v>132</v>
      </c>
      <c r="CY107" s="4">
        <v>2</v>
      </c>
      <c r="CZ107" s="8">
        <v>143.46</v>
      </c>
      <c r="DA107" s="4"/>
      <c r="DB107" s="8"/>
      <c r="DC107" s="7"/>
      <c r="DD107" s="7"/>
      <c r="DE107" s="2" t="s">
        <v>140</v>
      </c>
      <c r="DF107" s="2" t="s">
        <v>129</v>
      </c>
      <c r="DG107" s="2" t="s">
        <v>296</v>
      </c>
      <c r="DH107" s="2" t="s">
        <v>1073</v>
      </c>
      <c r="DI107" s="2" t="s">
        <v>143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140</v>
      </c>
      <c r="DR107" s="2" t="s">
        <v>129</v>
      </c>
      <c r="DS107" s="2" t="s">
        <v>299</v>
      </c>
      <c r="DT107" s="2" t="s">
        <v>1405</v>
      </c>
      <c r="DU107" s="2" t="s">
        <v>143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140</v>
      </c>
      <c r="ED107" s="2" t="s">
        <v>129</v>
      </c>
      <c r="EE107" s="2" t="s">
        <v>296</v>
      </c>
      <c r="EF107" s="2" t="s">
        <v>233</v>
      </c>
      <c r="EG107" s="2" t="s">
        <v>143</v>
      </c>
      <c r="EH107" s="2" t="s">
        <v>132</v>
      </c>
      <c r="EI107" s="4">
        <v>1</v>
      </c>
      <c r="EJ107" s="8">
        <v>36.97</v>
      </c>
      <c r="EK107" s="4"/>
      <c r="EL107" s="8"/>
      <c r="EM107" s="7"/>
      <c r="EN107" s="7"/>
      <c r="EO107" s="2" t="s">
        <v>140</v>
      </c>
      <c r="EP107" s="2" t="s">
        <v>129</v>
      </c>
      <c r="EQ107" s="2" t="s">
        <v>446</v>
      </c>
      <c r="ER107" s="2" t="s">
        <v>843</v>
      </c>
      <c r="ES107" s="2" t="s">
        <v>143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151</v>
      </c>
      <c r="FB107" s="2" t="s">
        <v>129</v>
      </c>
      <c r="FC107" s="2" t="s">
        <v>132</v>
      </c>
      <c r="FD107" s="2" t="s">
        <v>132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140</v>
      </c>
      <c r="FN107" s="2" t="s">
        <v>129</v>
      </c>
      <c r="FO107" s="2" t="s">
        <v>302</v>
      </c>
      <c r="FP107" s="2" t="s">
        <v>855</v>
      </c>
      <c r="FQ107" s="2" t="s">
        <v>143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151</v>
      </c>
      <c r="FZ107" s="2" t="s">
        <v>129</v>
      </c>
      <c r="GA107" s="2" t="s">
        <v>132</v>
      </c>
      <c r="GB107" s="2" t="s">
        <v>132</v>
      </c>
      <c r="GC107" s="2" t="s">
        <v>143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151</v>
      </c>
      <c r="GL107" s="2" t="s">
        <v>129</v>
      </c>
      <c r="GM107" s="2" t="s">
        <v>132</v>
      </c>
      <c r="GN107" s="2" t="s">
        <v>132</v>
      </c>
      <c r="GO107" s="2" t="s">
        <v>143</v>
      </c>
      <c r="GP107" s="2" t="s">
        <v>132</v>
      </c>
      <c r="GQ107" s="4">
        <v>1</v>
      </c>
      <c r="GR107" s="8">
        <v>63.38</v>
      </c>
      <c r="GS107" s="4"/>
      <c r="GT107" s="8"/>
      <c r="GU107" s="7"/>
      <c r="GV107" s="7"/>
      <c r="GW107" s="2" t="s">
        <v>140</v>
      </c>
      <c r="GX107" s="2" t="s">
        <v>129</v>
      </c>
      <c r="GY107" s="2" t="s">
        <v>304</v>
      </c>
      <c r="GZ107" s="2" t="s">
        <v>503</v>
      </c>
      <c r="HA107" s="2" t="s">
        <v>143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140</v>
      </c>
      <c r="HJ107" s="2" t="s">
        <v>129</v>
      </c>
      <c r="HK107" s="2" t="s">
        <v>450</v>
      </c>
      <c r="HL107" s="2" t="s">
        <v>1406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129</v>
      </c>
      <c r="HW107" s="2" t="s">
        <v>277</v>
      </c>
      <c r="HX107" s="2" t="s">
        <v>141</v>
      </c>
      <c r="HY107" s="2" t="s">
        <v>143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140</v>
      </c>
      <c r="IH107" s="2" t="s">
        <v>129</v>
      </c>
      <c r="II107" s="2" t="s">
        <v>194</v>
      </c>
      <c r="IJ107" s="2" t="s">
        <v>132</v>
      </c>
      <c r="IK107" s="2" t="s">
        <v>143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140</v>
      </c>
      <c r="IT107" s="2" t="s">
        <v>129</v>
      </c>
      <c r="IU107" s="2" t="s">
        <v>296</v>
      </c>
      <c r="IV107" s="2" t="s">
        <v>132</v>
      </c>
      <c r="IW107" s="2" t="s">
        <v>143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151</v>
      </c>
      <c r="JF107" s="2" t="s">
        <v>129</v>
      </c>
      <c r="JG107" s="2" t="s">
        <v>132</v>
      </c>
      <c r="JH107" s="2" t="s">
        <v>132</v>
      </c>
      <c r="JI107" s="2" t="s">
        <v>143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140</v>
      </c>
      <c r="KD107" s="2" t="s">
        <v>195</v>
      </c>
      <c r="KE107" s="2" t="s">
        <v>308</v>
      </c>
      <c r="KF107" s="2" t="s">
        <v>1042</v>
      </c>
      <c r="KG107" s="2" t="s">
        <v>143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151</v>
      </c>
      <c r="KP107" s="2" t="s">
        <v>129</v>
      </c>
      <c r="KQ107" s="2" t="s">
        <v>132</v>
      </c>
      <c r="KR107" s="2" t="s">
        <v>132</v>
      </c>
      <c r="KS107" s="2" t="s">
        <v>143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151</v>
      </c>
      <c r="LB107" s="2" t="s">
        <v>129</v>
      </c>
      <c r="LC107" s="2" t="s">
        <v>132</v>
      </c>
      <c r="LD107" s="2" t="s">
        <v>132</v>
      </c>
      <c r="LE107" s="2" t="s">
        <v>143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157</v>
      </c>
      <c r="LN107" s="2" t="s">
        <v>129</v>
      </c>
      <c r="LO107" s="2" t="s">
        <v>132</v>
      </c>
      <c r="LP107" s="2" t="s">
        <v>132</v>
      </c>
      <c r="LQ107" s="2" t="s">
        <v>143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151</v>
      </c>
      <c r="LZ107" s="2" t="s">
        <v>129</v>
      </c>
      <c r="MA107" s="2" t="s">
        <v>132</v>
      </c>
      <c r="MB107" s="2" t="s">
        <v>132</v>
      </c>
      <c r="MC107" s="2" t="s">
        <v>143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151</v>
      </c>
      <c r="ML107" s="2" t="s">
        <v>129</v>
      </c>
      <c r="MM107" s="2" t="s">
        <v>132</v>
      </c>
      <c r="MN107" s="2" t="s">
        <v>132</v>
      </c>
      <c r="MO107" s="2" t="s">
        <v>143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157</v>
      </c>
      <c r="MX107" s="2" t="s">
        <v>129</v>
      </c>
      <c r="MY107" s="2" t="s">
        <v>132</v>
      </c>
      <c r="MZ107" s="2" t="s">
        <v>132</v>
      </c>
      <c r="NA107" s="2" t="s">
        <v>143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157</v>
      </c>
      <c r="NJ107" s="2" t="s">
        <v>129</v>
      </c>
      <c r="NK107" s="2" t="s">
        <v>132</v>
      </c>
      <c r="NL107" s="2" t="s">
        <v>132</v>
      </c>
      <c r="NM107" s="2" t="s">
        <v>143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157</v>
      </c>
      <c r="OH107" s="2" t="s">
        <v>129</v>
      </c>
      <c r="OI107" s="2" t="s">
        <v>132</v>
      </c>
      <c r="OJ107" s="2" t="s">
        <v>132</v>
      </c>
      <c r="OK107" s="2" t="s">
        <v>143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151</v>
      </c>
      <c r="OT107" s="2" t="s">
        <v>129</v>
      </c>
      <c r="OU107" s="2" t="s">
        <v>132</v>
      </c>
      <c r="OV107" s="2" t="s">
        <v>132</v>
      </c>
      <c r="OW107" s="2" t="s">
        <v>143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140</v>
      </c>
      <c r="PR107" s="2" t="s">
        <v>181</v>
      </c>
      <c r="PS107" s="2" t="s">
        <v>233</v>
      </c>
      <c r="PT107" s="2" t="s">
        <v>132</v>
      </c>
      <c r="PU107" s="2" t="s">
        <v>143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151</v>
      </c>
      <c r="QD107" s="2" t="s">
        <v>129</v>
      </c>
      <c r="QE107" s="2" t="s">
        <v>132</v>
      </c>
      <c r="QF107" s="2" t="s">
        <v>132</v>
      </c>
      <c r="QG107" s="2" t="s">
        <v>143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157</v>
      </c>
      <c r="RB107" s="2" t="s">
        <v>129</v>
      </c>
      <c r="RC107" s="2" t="s">
        <v>132</v>
      </c>
      <c r="RD107" s="2" t="s">
        <v>132</v>
      </c>
      <c r="RE107" s="2" t="s">
        <v>143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140</v>
      </c>
      <c r="RN107" s="2" t="s">
        <v>181</v>
      </c>
      <c r="RO107" s="2" t="s">
        <v>310</v>
      </c>
      <c r="RP107" s="2" t="s">
        <v>1407</v>
      </c>
      <c r="RQ107" s="2" t="s">
        <v>143</v>
      </c>
      <c r="RR107" s="2" t="s">
        <v>132</v>
      </c>
    </row>
    <row r="108">
      <c r="A108" s="2" t="s">
        <v>1408</v>
      </c>
      <c r="B108" s="2" t="s">
        <v>121</v>
      </c>
      <c r="C108" s="2" t="s">
        <v>894</v>
      </c>
      <c r="D108" s="2" t="s">
        <v>779</v>
      </c>
      <c r="E108" s="2" t="s">
        <v>780</v>
      </c>
      <c r="F108" s="2" t="s">
        <v>1409</v>
      </c>
      <c r="G108" s="2" t="s">
        <v>1409</v>
      </c>
      <c r="H108" s="2" t="s">
        <v>1409</v>
      </c>
      <c r="I108" s="2" t="s">
        <v>1410</v>
      </c>
      <c r="J108" s="2" t="s">
        <v>291</v>
      </c>
      <c r="K108" s="2" t="s">
        <v>1411</v>
      </c>
      <c r="L108" s="3">
        <v>86</v>
      </c>
      <c r="M108" s="3">
        <v>90.3</v>
      </c>
      <c r="N108" s="3">
        <v>179.99</v>
      </c>
      <c r="O108" s="2" t="s">
        <v>129</v>
      </c>
      <c r="P108" s="2" t="s">
        <v>130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133</v>
      </c>
      <c r="V108" s="2" t="s">
        <v>134</v>
      </c>
      <c r="W108" s="2" t="s">
        <v>440</v>
      </c>
      <c r="X108" s="2" t="s">
        <v>470</v>
      </c>
      <c r="Y108" s="2" t="s">
        <v>132</v>
      </c>
      <c r="Z108" s="4"/>
      <c r="AA108" s="4">
        <f>=ROUNDDOWN({0},0)</f>
      </c>
      <c r="AB108" s="5"/>
      <c r="AC108" s="2" t="s">
        <v>286</v>
      </c>
      <c r="AD108" s="4">
        <v>100</v>
      </c>
      <c r="AE108" s="4">
        <v>100</v>
      </c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151</v>
      </c>
      <c r="BV108" s="2" t="s">
        <v>129</v>
      </c>
      <c r="BW108" s="2" t="s">
        <v>132</v>
      </c>
      <c r="BX108" s="2" t="s">
        <v>132</v>
      </c>
      <c r="BY108" s="2" t="s">
        <v>143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1079</v>
      </c>
      <c r="CH108" s="2" t="s">
        <v>129</v>
      </c>
      <c r="CI108" s="2" t="s">
        <v>132</v>
      </c>
      <c r="CJ108" s="2" t="s">
        <v>132</v>
      </c>
      <c r="CK108" s="2" t="s">
        <v>143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129</v>
      </c>
      <c r="CU108" s="2" t="s">
        <v>132</v>
      </c>
      <c r="CV108" s="2" t="s">
        <v>132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151</v>
      </c>
      <c r="DF108" s="2" t="s">
        <v>129</v>
      </c>
      <c r="DG108" s="2" t="s">
        <v>132</v>
      </c>
      <c r="DH108" s="2" t="s">
        <v>132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151</v>
      </c>
      <c r="DR108" s="2" t="s">
        <v>129</v>
      </c>
      <c r="DS108" s="2" t="s">
        <v>132</v>
      </c>
      <c r="DT108" s="2" t="s">
        <v>132</v>
      </c>
      <c r="DU108" s="2" t="s">
        <v>143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150</v>
      </c>
      <c r="ED108" s="2" t="s">
        <v>129</v>
      </c>
      <c r="EE108" s="2" t="s">
        <v>132</v>
      </c>
      <c r="EF108" s="2" t="s">
        <v>132</v>
      </c>
      <c r="EG108" s="2" t="s">
        <v>143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151</v>
      </c>
      <c r="EP108" s="2" t="s">
        <v>129</v>
      </c>
      <c r="EQ108" s="2" t="s">
        <v>132</v>
      </c>
      <c r="ER108" s="2" t="s">
        <v>132</v>
      </c>
      <c r="ES108" s="2" t="s">
        <v>143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151</v>
      </c>
      <c r="FB108" s="2" t="s">
        <v>129</v>
      </c>
      <c r="FC108" s="2" t="s">
        <v>132</v>
      </c>
      <c r="FD108" s="2" t="s">
        <v>132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151</v>
      </c>
      <c r="FN108" s="2" t="s">
        <v>129</v>
      </c>
      <c r="FO108" s="2" t="s">
        <v>132</v>
      </c>
      <c r="FP108" s="2" t="s">
        <v>132</v>
      </c>
      <c r="FQ108" s="2" t="s">
        <v>143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151</v>
      </c>
      <c r="FZ108" s="2" t="s">
        <v>129</v>
      </c>
      <c r="GA108" s="2" t="s">
        <v>132</v>
      </c>
      <c r="GB108" s="2" t="s">
        <v>132</v>
      </c>
      <c r="GC108" s="2" t="s">
        <v>143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151</v>
      </c>
      <c r="GL108" s="2" t="s">
        <v>129</v>
      </c>
      <c r="GM108" s="2" t="s">
        <v>132</v>
      </c>
      <c r="GN108" s="2" t="s">
        <v>132</v>
      </c>
      <c r="GO108" s="2" t="s">
        <v>143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151</v>
      </c>
      <c r="GX108" s="2" t="s">
        <v>129</v>
      </c>
      <c r="GY108" s="2" t="s">
        <v>132</v>
      </c>
      <c r="GZ108" s="2" t="s">
        <v>132</v>
      </c>
      <c r="HA108" s="2" t="s">
        <v>143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151</v>
      </c>
      <c r="HJ108" s="2" t="s">
        <v>129</v>
      </c>
      <c r="HK108" s="2" t="s">
        <v>132</v>
      </c>
      <c r="HL108" s="2" t="s">
        <v>132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151</v>
      </c>
      <c r="HV108" s="2" t="s">
        <v>129</v>
      </c>
      <c r="HW108" s="2" t="s">
        <v>132</v>
      </c>
      <c r="HX108" s="2" t="s">
        <v>132</v>
      </c>
      <c r="HY108" s="2" t="s">
        <v>143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140</v>
      </c>
      <c r="IH108" s="2" t="s">
        <v>129</v>
      </c>
      <c r="II108" s="2" t="s">
        <v>132</v>
      </c>
      <c r="IJ108" s="2" t="s">
        <v>132</v>
      </c>
      <c r="IK108" s="2" t="s">
        <v>143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140</v>
      </c>
      <c r="IT108" s="2" t="s">
        <v>129</v>
      </c>
      <c r="IU108" s="2" t="s">
        <v>132</v>
      </c>
      <c r="IV108" s="2" t="s">
        <v>132</v>
      </c>
      <c r="IW108" s="2" t="s">
        <v>143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151</v>
      </c>
      <c r="JF108" s="2" t="s">
        <v>129</v>
      </c>
      <c r="JG108" s="2" t="s">
        <v>132</v>
      </c>
      <c r="JH108" s="2" t="s">
        <v>132</v>
      </c>
      <c r="JI108" s="2" t="s">
        <v>143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151</v>
      </c>
      <c r="JR108" s="2" t="s">
        <v>129</v>
      </c>
      <c r="JS108" s="2" t="s">
        <v>132</v>
      </c>
      <c r="JT108" s="2" t="s">
        <v>132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151</v>
      </c>
      <c r="KP108" s="2" t="s">
        <v>129</v>
      </c>
      <c r="KQ108" s="2" t="s">
        <v>132</v>
      </c>
      <c r="KR108" s="2" t="s">
        <v>132</v>
      </c>
      <c r="KS108" s="2" t="s">
        <v>143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151</v>
      </c>
      <c r="LB108" s="2" t="s">
        <v>129</v>
      </c>
      <c r="LC108" s="2" t="s">
        <v>132</v>
      </c>
      <c r="LD108" s="2" t="s">
        <v>132</v>
      </c>
      <c r="LE108" s="2" t="s">
        <v>143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157</v>
      </c>
      <c r="LN108" s="2" t="s">
        <v>129</v>
      </c>
      <c r="LO108" s="2" t="s">
        <v>132</v>
      </c>
      <c r="LP108" s="2" t="s">
        <v>132</v>
      </c>
      <c r="LQ108" s="2" t="s">
        <v>143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151</v>
      </c>
      <c r="LZ108" s="2" t="s">
        <v>129</v>
      </c>
      <c r="MA108" s="2" t="s">
        <v>132</v>
      </c>
      <c r="MB108" s="2" t="s">
        <v>132</v>
      </c>
      <c r="MC108" s="2" t="s">
        <v>143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151</v>
      </c>
      <c r="ML108" s="2" t="s">
        <v>129</v>
      </c>
      <c r="MM108" s="2" t="s">
        <v>132</v>
      </c>
      <c r="MN108" s="2" t="s">
        <v>132</v>
      </c>
      <c r="MO108" s="2" t="s">
        <v>143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157</v>
      </c>
      <c r="NJ108" s="2" t="s">
        <v>129</v>
      </c>
      <c r="NK108" s="2" t="s">
        <v>132</v>
      </c>
      <c r="NL108" s="2" t="s">
        <v>132</v>
      </c>
      <c r="NM108" s="2" t="s">
        <v>143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151</v>
      </c>
      <c r="NV108" s="2" t="s">
        <v>129</v>
      </c>
      <c r="NW108" s="2" t="s">
        <v>132</v>
      </c>
      <c r="NX108" s="2" t="s">
        <v>132</v>
      </c>
      <c r="NY108" s="2" t="s">
        <v>143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157</v>
      </c>
      <c r="OH108" s="2" t="s">
        <v>129</v>
      </c>
      <c r="OI108" s="2" t="s">
        <v>132</v>
      </c>
      <c r="OJ108" s="2" t="s">
        <v>132</v>
      </c>
      <c r="OK108" s="2" t="s">
        <v>143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151</v>
      </c>
      <c r="OT108" s="2" t="s">
        <v>129</v>
      </c>
      <c r="OU108" s="2" t="s">
        <v>132</v>
      </c>
      <c r="OV108" s="2" t="s">
        <v>132</v>
      </c>
      <c r="OW108" s="2" t="s">
        <v>143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151</v>
      </c>
      <c r="PF108" s="2" t="s">
        <v>129</v>
      </c>
      <c r="PG108" s="2" t="s">
        <v>132</v>
      </c>
      <c r="PH108" s="2" t="s">
        <v>132</v>
      </c>
      <c r="PI108" s="2" t="s">
        <v>143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151</v>
      </c>
      <c r="QD108" s="2" t="s">
        <v>129</v>
      </c>
      <c r="QE108" s="2" t="s">
        <v>132</v>
      </c>
      <c r="QF108" s="2" t="s">
        <v>132</v>
      </c>
      <c r="QG108" s="2" t="s">
        <v>143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157</v>
      </c>
      <c r="RB108" s="2" t="s">
        <v>129</v>
      </c>
      <c r="RC108" s="2" t="s">
        <v>132</v>
      </c>
      <c r="RD108" s="2" t="s">
        <v>132</v>
      </c>
      <c r="RE108" s="2" t="s">
        <v>143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1412</v>
      </c>
      <c r="B109" s="2" t="s">
        <v>121</v>
      </c>
      <c r="C109" s="2" t="s">
        <v>894</v>
      </c>
      <c r="D109" s="2" t="s">
        <v>779</v>
      </c>
      <c r="E109" s="2" t="s">
        <v>780</v>
      </c>
      <c r="F109" s="2" t="s">
        <v>1413</v>
      </c>
      <c r="G109" s="2" t="s">
        <v>132</v>
      </c>
      <c r="H109" s="2" t="s">
        <v>132</v>
      </c>
      <c r="I109" s="2" t="s">
        <v>1414</v>
      </c>
      <c r="J109" s="2" t="s">
        <v>291</v>
      </c>
      <c r="K109" s="2" t="s">
        <v>420</v>
      </c>
      <c r="L109" s="3">
        <v>95</v>
      </c>
      <c r="M109" s="3">
        <v>100</v>
      </c>
      <c r="N109" s="3">
        <v>199.99</v>
      </c>
      <c r="O109" s="2" t="s">
        <v>1147</v>
      </c>
      <c r="P109" s="2" t="s">
        <v>293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132</v>
      </c>
      <c r="V109" s="2" t="s">
        <v>162</v>
      </c>
      <c r="W109" s="2" t="s">
        <v>470</v>
      </c>
      <c r="X109" s="2" t="s">
        <v>132</v>
      </c>
      <c r="Y109" s="2" t="s">
        <v>514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140</v>
      </c>
      <c r="BV109" s="2" t="s">
        <v>181</v>
      </c>
      <c r="BW109" s="2" t="s">
        <v>1415</v>
      </c>
      <c r="BX109" s="2" t="s">
        <v>1416</v>
      </c>
      <c r="BY109" s="2" t="s">
        <v>143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151</v>
      </c>
      <c r="CH109" s="2" t="s">
        <v>181</v>
      </c>
      <c r="CI109" s="2" t="s">
        <v>132</v>
      </c>
      <c r="CJ109" s="2" t="s">
        <v>132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140</v>
      </c>
      <c r="CT109" s="2" t="s">
        <v>181</v>
      </c>
      <c r="CU109" s="2" t="s">
        <v>1417</v>
      </c>
      <c r="CV109" s="2" t="s">
        <v>1364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140</v>
      </c>
      <c r="DF109" s="2" t="s">
        <v>181</v>
      </c>
      <c r="DG109" s="2" t="s">
        <v>1417</v>
      </c>
      <c r="DH109" s="2" t="s">
        <v>1418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157</v>
      </c>
      <c r="DR109" s="2" t="s">
        <v>181</v>
      </c>
      <c r="DS109" s="2" t="s">
        <v>132</v>
      </c>
      <c r="DT109" s="2" t="s">
        <v>132</v>
      </c>
      <c r="DU109" s="2" t="s">
        <v>143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181</v>
      </c>
      <c r="EE109" s="2" t="s">
        <v>1366</v>
      </c>
      <c r="EF109" s="2" t="s">
        <v>132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132</v>
      </c>
      <c r="EP109" s="2" t="s">
        <v>132</v>
      </c>
      <c r="EQ109" s="2" t="s">
        <v>132</v>
      </c>
      <c r="ER109" s="2" t="s">
        <v>132</v>
      </c>
      <c r="ES109" s="2" t="s">
        <v>132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157</v>
      </c>
      <c r="FB109" s="2" t="s">
        <v>129</v>
      </c>
      <c r="FC109" s="2" t="s">
        <v>132</v>
      </c>
      <c r="FD109" s="2" t="s">
        <v>132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140</v>
      </c>
      <c r="FN109" s="2" t="s">
        <v>181</v>
      </c>
      <c r="FO109" s="2" t="s">
        <v>524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151</v>
      </c>
      <c r="FZ109" s="2" t="s">
        <v>181</v>
      </c>
      <c r="GA109" s="2" t="s">
        <v>132</v>
      </c>
      <c r="GB109" s="2" t="s">
        <v>132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151</v>
      </c>
      <c r="HV109" s="2" t="s">
        <v>181</v>
      </c>
      <c r="HW109" s="2" t="s">
        <v>1419</v>
      </c>
      <c r="HX109" s="2" t="s">
        <v>132</v>
      </c>
      <c r="HY109" s="2" t="s">
        <v>143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157</v>
      </c>
      <c r="IT109" s="2" t="s">
        <v>181</v>
      </c>
      <c r="IU109" s="2" t="s">
        <v>1417</v>
      </c>
      <c r="IV109" s="2" t="s">
        <v>1420</v>
      </c>
      <c r="IW109" s="2" t="s">
        <v>143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140</v>
      </c>
      <c r="KD109" s="2" t="s">
        <v>181</v>
      </c>
      <c r="KE109" s="2" t="s">
        <v>1417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151</v>
      </c>
      <c r="KP109" s="2" t="s">
        <v>181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157</v>
      </c>
      <c r="LN109" s="2" t="s">
        <v>181</v>
      </c>
      <c r="LO109" s="2" t="s">
        <v>132</v>
      </c>
      <c r="LP109" s="2" t="s">
        <v>132</v>
      </c>
      <c r="LQ109" s="2" t="s">
        <v>143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151</v>
      </c>
      <c r="LZ109" s="2" t="s">
        <v>181</v>
      </c>
      <c r="MA109" s="2" t="s">
        <v>132</v>
      </c>
      <c r="MB109" s="2" t="s">
        <v>132</v>
      </c>
      <c r="MC109" s="2" t="s">
        <v>143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157</v>
      </c>
      <c r="NJ109" s="2" t="s">
        <v>181</v>
      </c>
      <c r="NK109" s="2" t="s">
        <v>132</v>
      </c>
      <c r="NL109" s="2" t="s">
        <v>132</v>
      </c>
      <c r="NM109" s="2" t="s">
        <v>143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151</v>
      </c>
      <c r="OT109" s="2" t="s">
        <v>181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151</v>
      </c>
      <c r="PR109" s="2" t="s">
        <v>181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151</v>
      </c>
      <c r="QP109" s="2" t="s">
        <v>181</v>
      </c>
      <c r="QQ109" s="2" t="s">
        <v>132</v>
      </c>
      <c r="QR109" s="2" t="s">
        <v>132</v>
      </c>
      <c r="QS109" s="2" t="s">
        <v>143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157</v>
      </c>
      <c r="RB109" s="2" t="s">
        <v>181</v>
      </c>
      <c r="RC109" s="2" t="s">
        <v>132</v>
      </c>
      <c r="RD109" s="2" t="s">
        <v>132</v>
      </c>
      <c r="RE109" s="2" t="s">
        <v>143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151</v>
      </c>
      <c r="RN109" s="2" t="s">
        <v>181</v>
      </c>
      <c r="RO109" s="2" t="s">
        <v>132</v>
      </c>
      <c r="RP109" s="2" t="s">
        <v>132</v>
      </c>
      <c r="RQ109" s="2" t="s">
        <v>143</v>
      </c>
      <c r="RR109" s="2" t="s">
        <v>132</v>
      </c>
    </row>
    <row r="110">
      <c r="A110" s="2" t="s">
        <v>1421</v>
      </c>
      <c r="B110" s="2" t="s">
        <v>121</v>
      </c>
      <c r="C110" s="2" t="s">
        <v>894</v>
      </c>
      <c r="D110" s="2" t="s">
        <v>779</v>
      </c>
      <c r="E110" s="2" t="s">
        <v>780</v>
      </c>
      <c r="F110" s="2" t="s">
        <v>1422</v>
      </c>
      <c r="G110" s="2" t="s">
        <v>132</v>
      </c>
      <c r="H110" s="2" t="s">
        <v>132</v>
      </c>
      <c r="I110" s="2" t="s">
        <v>1423</v>
      </c>
      <c r="J110" s="2" t="s">
        <v>291</v>
      </c>
      <c r="K110" s="2" t="s">
        <v>457</v>
      </c>
      <c r="L110" s="3">
        <v>195</v>
      </c>
      <c r="M110" s="3">
        <v>200</v>
      </c>
      <c r="N110" s="3">
        <v>399</v>
      </c>
      <c r="O110" s="2" t="s">
        <v>1147</v>
      </c>
      <c r="P110" s="2" t="s">
        <v>293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132</v>
      </c>
      <c r="V110" s="2" t="s">
        <v>162</v>
      </c>
      <c r="W110" s="2" t="s">
        <v>470</v>
      </c>
      <c r="X110" s="2" t="s">
        <v>132</v>
      </c>
      <c r="Y110" s="2" t="s">
        <v>514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140</v>
      </c>
      <c r="BV110" s="2" t="s">
        <v>181</v>
      </c>
      <c r="BW110" s="2" t="s">
        <v>1415</v>
      </c>
      <c r="BX110" s="2" t="s">
        <v>1424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151</v>
      </c>
      <c r="CH110" s="2" t="s">
        <v>181</v>
      </c>
      <c r="CI110" s="2" t="s">
        <v>132</v>
      </c>
      <c r="CJ110" s="2" t="s">
        <v>132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181</v>
      </c>
      <c r="CU110" s="2" t="s">
        <v>1417</v>
      </c>
      <c r="CV110" s="2" t="s">
        <v>1425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181</v>
      </c>
      <c r="DG110" s="2" t="s">
        <v>1417</v>
      </c>
      <c r="DH110" s="2" t="s">
        <v>1426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151</v>
      </c>
      <c r="DR110" s="2" t="s">
        <v>181</v>
      </c>
      <c r="DS110" s="2" t="s">
        <v>132</v>
      </c>
      <c r="DT110" s="2" t="s">
        <v>132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155</v>
      </c>
      <c r="ED110" s="2" t="s">
        <v>181</v>
      </c>
      <c r="EE110" s="2" t="s">
        <v>132</v>
      </c>
      <c r="EF110" s="2" t="s">
        <v>132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132</v>
      </c>
      <c r="EP110" s="2" t="s">
        <v>132</v>
      </c>
      <c r="EQ110" s="2" t="s">
        <v>132</v>
      </c>
      <c r="ER110" s="2" t="s">
        <v>132</v>
      </c>
      <c r="ES110" s="2" t="s">
        <v>132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157</v>
      </c>
      <c r="FB110" s="2" t="s">
        <v>129</v>
      </c>
      <c r="FC110" s="2" t="s">
        <v>132</v>
      </c>
      <c r="FD110" s="2" t="s">
        <v>132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152</v>
      </c>
      <c r="FN110" s="2" t="s">
        <v>181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151</v>
      </c>
      <c r="FZ110" s="2" t="s">
        <v>181</v>
      </c>
      <c r="GA110" s="2" t="s">
        <v>132</v>
      </c>
      <c r="GB110" s="2" t="s">
        <v>132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132</v>
      </c>
      <c r="GL110" s="2" t="s">
        <v>132</v>
      </c>
      <c r="GM110" s="2" t="s">
        <v>132</v>
      </c>
      <c r="GN110" s="2" t="s">
        <v>132</v>
      </c>
      <c r="GO110" s="2" t="s">
        <v>132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181</v>
      </c>
      <c r="HW110" s="2" t="s">
        <v>1419</v>
      </c>
      <c r="HX110" s="2" t="s">
        <v>1427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132</v>
      </c>
      <c r="IH110" s="2" t="s">
        <v>132</v>
      </c>
      <c r="II110" s="2" t="s">
        <v>132</v>
      </c>
      <c r="IJ110" s="2" t="s">
        <v>132</v>
      </c>
      <c r="IK110" s="2" t="s">
        <v>132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157</v>
      </c>
      <c r="IT110" s="2" t="s">
        <v>181</v>
      </c>
      <c r="IU110" s="2" t="s">
        <v>1417</v>
      </c>
      <c r="IV110" s="2" t="s">
        <v>1204</v>
      </c>
      <c r="IW110" s="2" t="s">
        <v>143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140</v>
      </c>
      <c r="KD110" s="2" t="s">
        <v>181</v>
      </c>
      <c r="KE110" s="2" t="s">
        <v>1417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151</v>
      </c>
      <c r="KP110" s="2" t="s">
        <v>181</v>
      </c>
      <c r="KQ110" s="2" t="s">
        <v>132</v>
      </c>
      <c r="KR110" s="2" t="s">
        <v>132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157</v>
      </c>
      <c r="LN110" s="2" t="s">
        <v>181</v>
      </c>
      <c r="LO110" s="2" t="s">
        <v>132</v>
      </c>
      <c r="LP110" s="2" t="s">
        <v>132</v>
      </c>
      <c r="LQ110" s="2" t="s">
        <v>143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151</v>
      </c>
      <c r="LZ110" s="2" t="s">
        <v>181</v>
      </c>
      <c r="MA110" s="2" t="s">
        <v>132</v>
      </c>
      <c r="MB110" s="2" t="s">
        <v>132</v>
      </c>
      <c r="MC110" s="2" t="s">
        <v>143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157</v>
      </c>
      <c r="NJ110" s="2" t="s">
        <v>181</v>
      </c>
      <c r="NK110" s="2" t="s">
        <v>132</v>
      </c>
      <c r="NL110" s="2" t="s">
        <v>132</v>
      </c>
      <c r="NM110" s="2" t="s">
        <v>143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157</v>
      </c>
      <c r="OH110" s="2" t="s">
        <v>129</v>
      </c>
      <c r="OI110" s="2" t="s">
        <v>132</v>
      </c>
      <c r="OJ110" s="2" t="s">
        <v>132</v>
      </c>
      <c r="OK110" s="2" t="s">
        <v>143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151</v>
      </c>
      <c r="OT110" s="2" t="s">
        <v>181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151</v>
      </c>
      <c r="PR110" s="2" t="s">
        <v>181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151</v>
      </c>
      <c r="QP110" s="2" t="s">
        <v>181</v>
      </c>
      <c r="QQ110" s="2" t="s">
        <v>132</v>
      </c>
      <c r="QR110" s="2" t="s">
        <v>132</v>
      </c>
      <c r="QS110" s="2" t="s">
        <v>143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157</v>
      </c>
      <c r="RB110" s="2" t="s">
        <v>181</v>
      </c>
      <c r="RC110" s="2" t="s">
        <v>132</v>
      </c>
      <c r="RD110" s="2" t="s">
        <v>132</v>
      </c>
      <c r="RE110" s="2" t="s">
        <v>143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151</v>
      </c>
      <c r="RN110" s="2" t="s">
        <v>181</v>
      </c>
      <c r="RO110" s="2" t="s">
        <v>132</v>
      </c>
      <c r="RP110" s="2" t="s">
        <v>132</v>
      </c>
      <c r="RQ110" s="2" t="s">
        <v>143</v>
      </c>
      <c r="RR110" s="2" t="s">
        <v>132</v>
      </c>
    </row>
    <row r="111">
      <c r="A111" s="2" t="s">
        <v>1428</v>
      </c>
      <c r="B111" s="2" t="s">
        <v>121</v>
      </c>
      <c r="C111" s="2" t="s">
        <v>894</v>
      </c>
      <c r="D111" s="2" t="s">
        <v>779</v>
      </c>
      <c r="E111" s="2" t="s">
        <v>780</v>
      </c>
      <c r="F111" s="2" t="s">
        <v>1082</v>
      </c>
      <c r="G111" s="2" t="s">
        <v>1082</v>
      </c>
      <c r="H111" s="2" t="s">
        <v>1082</v>
      </c>
      <c r="I111" s="2" t="s">
        <v>1429</v>
      </c>
      <c r="J111" s="2" t="s">
        <v>291</v>
      </c>
      <c r="K111" s="2" t="s">
        <v>1084</v>
      </c>
      <c r="L111" s="3">
        <v>76</v>
      </c>
      <c r="M111" s="3">
        <v>79.8</v>
      </c>
      <c r="N111" s="3">
        <v>159.99</v>
      </c>
      <c r="O111" s="2" t="s">
        <v>129</v>
      </c>
      <c r="P111" s="2" t="s">
        <v>130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133</v>
      </c>
      <c r="V111" s="2" t="s">
        <v>134</v>
      </c>
      <c r="W111" s="2" t="s">
        <v>739</v>
      </c>
      <c r="X111" s="2" t="s">
        <v>470</v>
      </c>
      <c r="Y111" s="2" t="s">
        <v>132</v>
      </c>
      <c r="Z111" s="4"/>
      <c r="AA111" s="4">
        <f>=ROUNDDOWN({0},0)</f>
      </c>
      <c r="AB111" s="5"/>
      <c r="AC111" s="2" t="s">
        <v>777</v>
      </c>
      <c r="AD111" s="4">
        <v>100</v>
      </c>
      <c r="AE111" s="4">
        <v>100</v>
      </c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151</v>
      </c>
      <c r="BV111" s="2" t="s">
        <v>129</v>
      </c>
      <c r="BW111" s="2" t="s">
        <v>132</v>
      </c>
      <c r="BX111" s="2" t="s">
        <v>132</v>
      </c>
      <c r="BY111" s="2" t="s">
        <v>143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1079</v>
      </c>
      <c r="CH111" s="2" t="s">
        <v>129</v>
      </c>
      <c r="CI111" s="2" t="s">
        <v>132</v>
      </c>
      <c r="CJ111" s="2" t="s">
        <v>132</v>
      </c>
      <c r="CK111" s="2" t="s">
        <v>143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129</v>
      </c>
      <c r="CU111" s="2" t="s">
        <v>132</v>
      </c>
      <c r="CV111" s="2" t="s">
        <v>132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151</v>
      </c>
      <c r="DF111" s="2" t="s">
        <v>129</v>
      </c>
      <c r="DG111" s="2" t="s">
        <v>132</v>
      </c>
      <c r="DH111" s="2" t="s">
        <v>132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151</v>
      </c>
      <c r="DR111" s="2" t="s">
        <v>129</v>
      </c>
      <c r="DS111" s="2" t="s">
        <v>132</v>
      </c>
      <c r="DT111" s="2" t="s">
        <v>132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150</v>
      </c>
      <c r="ED111" s="2" t="s">
        <v>129</v>
      </c>
      <c r="EE111" s="2" t="s">
        <v>132</v>
      </c>
      <c r="EF111" s="2" t="s">
        <v>132</v>
      </c>
      <c r="EG111" s="2" t="s">
        <v>143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151</v>
      </c>
      <c r="EP111" s="2" t="s">
        <v>129</v>
      </c>
      <c r="EQ111" s="2" t="s">
        <v>132</v>
      </c>
      <c r="ER111" s="2" t="s">
        <v>132</v>
      </c>
      <c r="ES111" s="2" t="s">
        <v>143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151</v>
      </c>
      <c r="FB111" s="2" t="s">
        <v>129</v>
      </c>
      <c r="FC111" s="2" t="s">
        <v>132</v>
      </c>
      <c r="FD111" s="2" t="s">
        <v>132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151</v>
      </c>
      <c r="FN111" s="2" t="s">
        <v>129</v>
      </c>
      <c r="FO111" s="2" t="s">
        <v>132</v>
      </c>
      <c r="FP111" s="2" t="s">
        <v>132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151</v>
      </c>
      <c r="FZ111" s="2" t="s">
        <v>129</v>
      </c>
      <c r="GA111" s="2" t="s">
        <v>132</v>
      </c>
      <c r="GB111" s="2" t="s">
        <v>132</v>
      </c>
      <c r="GC111" s="2" t="s">
        <v>143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151</v>
      </c>
      <c r="GL111" s="2" t="s">
        <v>129</v>
      </c>
      <c r="GM111" s="2" t="s">
        <v>132</v>
      </c>
      <c r="GN111" s="2" t="s">
        <v>132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151</v>
      </c>
      <c r="GX111" s="2" t="s">
        <v>129</v>
      </c>
      <c r="GY111" s="2" t="s">
        <v>132</v>
      </c>
      <c r="GZ111" s="2" t="s">
        <v>132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151</v>
      </c>
      <c r="HJ111" s="2" t="s">
        <v>129</v>
      </c>
      <c r="HK111" s="2" t="s">
        <v>132</v>
      </c>
      <c r="HL111" s="2" t="s">
        <v>132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151</v>
      </c>
      <c r="HV111" s="2" t="s">
        <v>129</v>
      </c>
      <c r="HW111" s="2" t="s">
        <v>132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140</v>
      </c>
      <c r="IH111" s="2" t="s">
        <v>129</v>
      </c>
      <c r="II111" s="2" t="s">
        <v>132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140</v>
      </c>
      <c r="IT111" s="2" t="s">
        <v>129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151</v>
      </c>
      <c r="JF111" s="2" t="s">
        <v>129</v>
      </c>
      <c r="JG111" s="2" t="s">
        <v>132</v>
      </c>
      <c r="JH111" s="2" t="s">
        <v>132</v>
      </c>
      <c r="JI111" s="2" t="s">
        <v>143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151</v>
      </c>
      <c r="JR111" s="2" t="s">
        <v>129</v>
      </c>
      <c r="JS111" s="2" t="s">
        <v>132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151</v>
      </c>
      <c r="KP111" s="2" t="s">
        <v>129</v>
      </c>
      <c r="KQ111" s="2" t="s">
        <v>132</v>
      </c>
      <c r="KR111" s="2" t="s">
        <v>132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151</v>
      </c>
      <c r="LB111" s="2" t="s">
        <v>129</v>
      </c>
      <c r="LC111" s="2" t="s">
        <v>132</v>
      </c>
      <c r="LD111" s="2" t="s">
        <v>132</v>
      </c>
      <c r="LE111" s="2" t="s">
        <v>143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157</v>
      </c>
      <c r="LN111" s="2" t="s">
        <v>129</v>
      </c>
      <c r="LO111" s="2" t="s">
        <v>132</v>
      </c>
      <c r="LP111" s="2" t="s">
        <v>132</v>
      </c>
      <c r="LQ111" s="2" t="s">
        <v>143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151</v>
      </c>
      <c r="LZ111" s="2" t="s">
        <v>129</v>
      </c>
      <c r="MA111" s="2" t="s">
        <v>132</v>
      </c>
      <c r="MB111" s="2" t="s">
        <v>132</v>
      </c>
      <c r="MC111" s="2" t="s">
        <v>143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151</v>
      </c>
      <c r="ML111" s="2" t="s">
        <v>129</v>
      </c>
      <c r="MM111" s="2" t="s">
        <v>132</v>
      </c>
      <c r="MN111" s="2" t="s">
        <v>132</v>
      </c>
      <c r="MO111" s="2" t="s">
        <v>143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157</v>
      </c>
      <c r="NJ111" s="2" t="s">
        <v>129</v>
      </c>
      <c r="NK111" s="2" t="s">
        <v>132</v>
      </c>
      <c r="NL111" s="2" t="s">
        <v>132</v>
      </c>
      <c r="NM111" s="2" t="s">
        <v>143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151</v>
      </c>
      <c r="NV111" s="2" t="s">
        <v>129</v>
      </c>
      <c r="NW111" s="2" t="s">
        <v>132</v>
      </c>
      <c r="NX111" s="2" t="s">
        <v>132</v>
      </c>
      <c r="NY111" s="2" t="s">
        <v>143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157</v>
      </c>
      <c r="OH111" s="2" t="s">
        <v>129</v>
      </c>
      <c r="OI111" s="2" t="s">
        <v>132</v>
      </c>
      <c r="OJ111" s="2" t="s">
        <v>132</v>
      </c>
      <c r="OK111" s="2" t="s">
        <v>143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151</v>
      </c>
      <c r="OT111" s="2" t="s">
        <v>129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151</v>
      </c>
      <c r="PF111" s="2" t="s">
        <v>129</v>
      </c>
      <c r="PG111" s="2" t="s">
        <v>132</v>
      </c>
      <c r="PH111" s="2" t="s">
        <v>132</v>
      </c>
      <c r="PI111" s="2" t="s">
        <v>143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151</v>
      </c>
      <c r="QD111" s="2" t="s">
        <v>129</v>
      </c>
      <c r="QE111" s="2" t="s">
        <v>132</v>
      </c>
      <c r="QF111" s="2" t="s">
        <v>132</v>
      </c>
      <c r="QG111" s="2" t="s">
        <v>143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157</v>
      </c>
      <c r="RB111" s="2" t="s">
        <v>129</v>
      </c>
      <c r="RC111" s="2" t="s">
        <v>132</v>
      </c>
      <c r="RD111" s="2" t="s">
        <v>132</v>
      </c>
      <c r="RE111" s="2" t="s">
        <v>143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132</v>
      </c>
      <c r="RN111" s="2" t="s">
        <v>132</v>
      </c>
      <c r="RO111" s="2" t="s">
        <v>132</v>
      </c>
      <c r="RP111" s="2" t="s">
        <v>132</v>
      </c>
      <c r="RQ111" s="2" t="s">
        <v>132</v>
      </c>
      <c r="RR111" s="2" t="s">
        <v>132</v>
      </c>
    </row>
    <row r="112">
      <c r="A112" s="2" t="s">
        <v>1430</v>
      </c>
      <c r="B112" s="2" t="s">
        <v>121</v>
      </c>
      <c r="C112" s="2" t="s">
        <v>894</v>
      </c>
      <c r="D112" s="2" t="s">
        <v>779</v>
      </c>
      <c r="E112" s="2" t="s">
        <v>1144</v>
      </c>
      <c r="F112" s="2" t="s">
        <v>1145</v>
      </c>
      <c r="G112" s="2" t="s">
        <v>132</v>
      </c>
      <c r="H112" s="2" t="s">
        <v>132</v>
      </c>
      <c r="I112" s="2" t="s">
        <v>132</v>
      </c>
      <c r="J112" s="2" t="s">
        <v>1431</v>
      </c>
      <c r="K112" s="2" t="s">
        <v>698</v>
      </c>
      <c r="L112" s="3">
        <v>183.18</v>
      </c>
      <c r="M112" s="3"/>
      <c r="N112" s="3"/>
      <c r="O112" s="2" t="s">
        <v>1432</v>
      </c>
      <c r="P112" s="2" t="s">
        <v>132</v>
      </c>
      <c r="Q112" s="2" t="s">
        <v>132</v>
      </c>
      <c r="R112" s="2" t="s">
        <v>31</v>
      </c>
      <c r="S112" s="2" t="s">
        <v>132</v>
      </c>
      <c r="T112" s="2" t="s">
        <v>132</v>
      </c>
      <c r="U112" s="2" t="s">
        <v>132</v>
      </c>
      <c r="V112" s="2" t="s">
        <v>132</v>
      </c>
      <c r="W112" s="2" t="s">
        <v>132</v>
      </c>
      <c r="X112" s="2" t="s">
        <v>132</v>
      </c>
      <c r="Y112" s="2" t="s">
        <v>132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132</v>
      </c>
      <c r="FB112" s="2" t="s">
        <v>132</v>
      </c>
      <c r="FC112" s="2" t="s">
        <v>132</v>
      </c>
      <c r="FD112" s="2" t="s">
        <v>132</v>
      </c>
      <c r="FE112" s="2" t="s">
        <v>132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1433</v>
      </c>
      <c r="B113" s="2" t="s">
        <v>121</v>
      </c>
      <c r="C113" s="2" t="s">
        <v>894</v>
      </c>
      <c r="D113" s="2" t="s">
        <v>779</v>
      </c>
      <c r="E113" s="2" t="s">
        <v>1144</v>
      </c>
      <c r="F113" s="2" t="s">
        <v>1145</v>
      </c>
      <c r="G113" s="2" t="s">
        <v>132</v>
      </c>
      <c r="H113" s="2" t="s">
        <v>132</v>
      </c>
      <c r="I113" s="2" t="s">
        <v>132</v>
      </c>
      <c r="J113" s="2" t="s">
        <v>1434</v>
      </c>
      <c r="K113" s="2" t="s">
        <v>1150</v>
      </c>
      <c r="L113" s="3">
        <v>46.82</v>
      </c>
      <c r="M113" s="3"/>
      <c r="N113" s="3"/>
      <c r="O113" s="2" t="s">
        <v>1432</v>
      </c>
      <c r="P113" s="2" t="s">
        <v>132</v>
      </c>
      <c r="Q113" s="2" t="s">
        <v>132</v>
      </c>
      <c r="R113" s="2" t="s">
        <v>31</v>
      </c>
      <c r="S113" s="2" t="s">
        <v>132</v>
      </c>
      <c r="T113" s="2" t="s">
        <v>132</v>
      </c>
      <c r="U113" s="2" t="s">
        <v>132</v>
      </c>
      <c r="V113" s="2" t="s">
        <v>132</v>
      </c>
      <c r="W113" s="2" t="s">
        <v>132</v>
      </c>
      <c r="X113" s="2" t="s">
        <v>132</v>
      </c>
      <c r="Y113" s="2" t="s">
        <v>132</v>
      </c>
      <c r="Z113" s="4"/>
      <c r="AA113" s="4">
        <f>=ROUNDDOWN({0},0)</f>
      </c>
      <c r="AB113" s="5"/>
      <c r="AC113" s="2" t="s">
        <v>132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/>
      <c r="BJ113" s="4"/>
      <c r="BK113" s="8"/>
      <c r="BL113" s="2" t="s">
        <v>132</v>
      </c>
      <c r="BM113" s="7"/>
      <c r="BN113" s="7"/>
      <c r="BO113" s="4"/>
      <c r="BP113" s="8"/>
      <c r="BQ113" s="4"/>
      <c r="BR113" s="8"/>
      <c r="BS113" s="7"/>
      <c r="BT113" s="7"/>
      <c r="BU113" s="2" t="s">
        <v>132</v>
      </c>
      <c r="BV113" s="2" t="s">
        <v>132</v>
      </c>
      <c r="BW113" s="2" t="s">
        <v>132</v>
      </c>
      <c r="BX113" s="2" t="s">
        <v>132</v>
      </c>
      <c r="BY113" s="2" t="s">
        <v>132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132</v>
      </c>
      <c r="CH113" s="2" t="s">
        <v>132</v>
      </c>
      <c r="CI113" s="2" t="s">
        <v>132</v>
      </c>
      <c r="CJ113" s="2" t="s">
        <v>132</v>
      </c>
      <c r="CK113" s="2" t="s">
        <v>132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132</v>
      </c>
      <c r="CT113" s="2" t="s">
        <v>132</v>
      </c>
      <c r="CU113" s="2" t="s">
        <v>132</v>
      </c>
      <c r="CV113" s="2" t="s">
        <v>132</v>
      </c>
      <c r="CW113" s="2" t="s">
        <v>132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132</v>
      </c>
      <c r="DF113" s="2" t="s">
        <v>132</v>
      </c>
      <c r="DG113" s="2" t="s">
        <v>132</v>
      </c>
      <c r="DH113" s="2" t="s">
        <v>132</v>
      </c>
      <c r="DI113" s="2" t="s">
        <v>132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132</v>
      </c>
      <c r="DR113" s="2" t="s">
        <v>132</v>
      </c>
      <c r="DS113" s="2" t="s">
        <v>132</v>
      </c>
      <c r="DT113" s="2" t="s">
        <v>132</v>
      </c>
      <c r="DU113" s="2" t="s">
        <v>132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132</v>
      </c>
      <c r="ED113" s="2" t="s">
        <v>132</v>
      </c>
      <c r="EE113" s="2" t="s">
        <v>132</v>
      </c>
      <c r="EF113" s="2" t="s">
        <v>132</v>
      </c>
      <c r="EG113" s="2" t="s">
        <v>132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132</v>
      </c>
      <c r="EP113" s="2" t="s">
        <v>132</v>
      </c>
      <c r="EQ113" s="2" t="s">
        <v>132</v>
      </c>
      <c r="ER113" s="2" t="s">
        <v>132</v>
      </c>
      <c r="ES113" s="2" t="s">
        <v>132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132</v>
      </c>
      <c r="FB113" s="2" t="s">
        <v>132</v>
      </c>
      <c r="FC113" s="2" t="s">
        <v>132</v>
      </c>
      <c r="FD113" s="2" t="s">
        <v>132</v>
      </c>
      <c r="FE113" s="2" t="s">
        <v>132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132</v>
      </c>
      <c r="FN113" s="2" t="s">
        <v>132</v>
      </c>
      <c r="FO113" s="2" t="s">
        <v>132</v>
      </c>
      <c r="FP113" s="2" t="s">
        <v>132</v>
      </c>
      <c r="FQ113" s="2" t="s">
        <v>132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132</v>
      </c>
      <c r="FZ113" s="2" t="s">
        <v>132</v>
      </c>
      <c r="GA113" s="2" t="s">
        <v>132</v>
      </c>
      <c r="GB113" s="2" t="s">
        <v>132</v>
      </c>
      <c r="GC113" s="2" t="s">
        <v>132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132</v>
      </c>
      <c r="GL113" s="2" t="s">
        <v>132</v>
      </c>
      <c r="GM113" s="2" t="s">
        <v>132</v>
      </c>
      <c r="GN113" s="2" t="s">
        <v>132</v>
      </c>
      <c r="GO113" s="2" t="s">
        <v>132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132</v>
      </c>
      <c r="GX113" s="2" t="s">
        <v>132</v>
      </c>
      <c r="GY113" s="2" t="s">
        <v>132</v>
      </c>
      <c r="GZ113" s="2" t="s">
        <v>132</v>
      </c>
      <c r="HA113" s="2" t="s">
        <v>132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132</v>
      </c>
      <c r="HJ113" s="2" t="s">
        <v>132</v>
      </c>
      <c r="HK113" s="2" t="s">
        <v>132</v>
      </c>
      <c r="HL113" s="2" t="s">
        <v>132</v>
      </c>
      <c r="HM113" s="2" t="s">
        <v>132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132</v>
      </c>
      <c r="HV113" s="2" t="s">
        <v>132</v>
      </c>
      <c r="HW113" s="2" t="s">
        <v>132</v>
      </c>
      <c r="HX113" s="2" t="s">
        <v>132</v>
      </c>
      <c r="HY113" s="2" t="s">
        <v>132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132</v>
      </c>
      <c r="IH113" s="2" t="s">
        <v>132</v>
      </c>
      <c r="II113" s="2" t="s">
        <v>132</v>
      </c>
      <c r="IJ113" s="2" t="s">
        <v>132</v>
      </c>
      <c r="IK113" s="2" t="s">
        <v>132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132</v>
      </c>
      <c r="IT113" s="2" t="s">
        <v>132</v>
      </c>
      <c r="IU113" s="2" t="s">
        <v>132</v>
      </c>
      <c r="IV113" s="2" t="s">
        <v>132</v>
      </c>
      <c r="IW113" s="2" t="s">
        <v>132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132</v>
      </c>
      <c r="JF113" s="2" t="s">
        <v>132</v>
      </c>
      <c r="JG113" s="2" t="s">
        <v>132</v>
      </c>
      <c r="JH113" s="2" t="s">
        <v>132</v>
      </c>
      <c r="JI113" s="2" t="s">
        <v>132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132</v>
      </c>
      <c r="JR113" s="2" t="s">
        <v>132</v>
      </c>
      <c r="JS113" s="2" t="s">
        <v>132</v>
      </c>
      <c r="JT113" s="2" t="s">
        <v>132</v>
      </c>
      <c r="JU113" s="2" t="s">
        <v>132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132</v>
      </c>
      <c r="KD113" s="2" t="s">
        <v>132</v>
      </c>
      <c r="KE113" s="2" t="s">
        <v>132</v>
      </c>
      <c r="KF113" s="2" t="s">
        <v>132</v>
      </c>
      <c r="KG113" s="2" t="s">
        <v>132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132</v>
      </c>
      <c r="RB113" s="2" t="s">
        <v>132</v>
      </c>
      <c r="RC113" s="2" t="s">
        <v>132</v>
      </c>
      <c r="RD113" s="2" t="s">
        <v>132</v>
      </c>
      <c r="RE113" s="2" t="s">
        <v>132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132</v>
      </c>
      <c r="RN113" s="2" t="s">
        <v>132</v>
      </c>
      <c r="RO113" s="2" t="s">
        <v>132</v>
      </c>
      <c r="RP113" s="2" t="s">
        <v>132</v>
      </c>
      <c r="RQ113" s="2" t="s">
        <v>132</v>
      </c>
      <c r="RR113" s="2" t="s">
        <v>132</v>
      </c>
    </row>
    <row r="114">
      <c r="A114" s="2" t="s">
        <v>1435</v>
      </c>
      <c r="B114" s="2" t="s">
        <v>121</v>
      </c>
      <c r="C114" s="2" t="s">
        <v>894</v>
      </c>
      <c r="D114" s="2" t="s">
        <v>1436</v>
      </c>
      <c r="E114" s="2" t="s">
        <v>1437</v>
      </c>
      <c r="F114" s="2" t="s">
        <v>1438</v>
      </c>
      <c r="G114" s="2" t="s">
        <v>1438</v>
      </c>
      <c r="H114" s="2" t="s">
        <v>1438</v>
      </c>
      <c r="I114" s="2" t="s">
        <v>1439</v>
      </c>
      <c r="J114" s="2" t="s">
        <v>291</v>
      </c>
      <c r="K114" s="2" t="s">
        <v>1440</v>
      </c>
      <c r="L114" s="3">
        <v>68.4</v>
      </c>
      <c r="M114" s="3">
        <v>71.82</v>
      </c>
      <c r="N114" s="3">
        <v>149.99</v>
      </c>
      <c r="O114" s="2" t="s">
        <v>129</v>
      </c>
      <c r="P114" s="2" t="s">
        <v>258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133</v>
      </c>
      <c r="V114" s="2" t="s">
        <v>134</v>
      </c>
      <c r="W114" s="2" t="s">
        <v>704</v>
      </c>
      <c r="X114" s="2" t="s">
        <v>739</v>
      </c>
      <c r="Y114" s="2" t="s">
        <v>864</v>
      </c>
      <c r="Z114" s="4">
        <v>14</v>
      </c>
      <c r="AA114" s="4">
        <f>=ROUNDDOWN(2,0)</f>
      </c>
      <c r="AB114" s="5">
        <v>7</v>
      </c>
      <c r="AC114" s="2" t="s">
        <v>208</v>
      </c>
      <c r="AD114" s="4">
        <v>120</v>
      </c>
      <c r="AE114" s="4">
        <v>120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59</v>
      </c>
      <c r="AQ114" s="8">
        <v>4039.73</v>
      </c>
      <c r="AR114" s="4"/>
      <c r="AS114" s="8"/>
      <c r="AT114" s="7"/>
      <c r="AU114" s="7"/>
      <c r="AV114" s="4">
        <v>59</v>
      </c>
      <c r="AW114" s="8">
        <v>4039.73</v>
      </c>
      <c r="AX114" s="4"/>
      <c r="AY114" s="8"/>
      <c r="AZ114" s="7"/>
      <c r="BA114" s="7"/>
      <c r="BB114" s="7">
        <v>1</v>
      </c>
      <c r="BC114" s="4">
        <v>59</v>
      </c>
      <c r="BD114" s="8">
        <v>4039.73</v>
      </c>
      <c r="BE114" s="4"/>
      <c r="BF114" s="8"/>
      <c r="BG114" s="7"/>
      <c r="BH114" s="7"/>
      <c r="BI114" s="7">
        <v>1</v>
      </c>
      <c r="BJ114" s="4">
        <v>59</v>
      </c>
      <c r="BK114" s="8">
        <v>4039.73</v>
      </c>
      <c r="BL114" s="2" t="s">
        <v>1441</v>
      </c>
      <c r="BM114" s="7">
        <v>1</v>
      </c>
      <c r="BN114" s="7">
        <v>1</v>
      </c>
      <c r="BO114" s="4">
        <v>49</v>
      </c>
      <c r="BP114" s="8">
        <v>3235.32</v>
      </c>
      <c r="BQ114" s="4"/>
      <c r="BR114" s="8"/>
      <c r="BS114" s="7"/>
      <c r="BT114" s="7"/>
      <c r="BU114" s="2" t="s">
        <v>140</v>
      </c>
      <c r="BV114" s="2" t="s">
        <v>129</v>
      </c>
      <c r="BW114" s="2" t="s">
        <v>866</v>
      </c>
      <c r="BX114" s="2" t="s">
        <v>870</v>
      </c>
      <c r="BY114" s="2" t="s">
        <v>143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152</v>
      </c>
      <c r="CH114" s="2" t="s">
        <v>129</v>
      </c>
      <c r="CI114" s="2" t="s">
        <v>132</v>
      </c>
      <c r="CJ114" s="2" t="s">
        <v>132</v>
      </c>
      <c r="CK114" s="2" t="s">
        <v>143</v>
      </c>
      <c r="CL114" s="2" t="s">
        <v>132</v>
      </c>
      <c r="CM114" s="4">
        <v>1</v>
      </c>
      <c r="CN114" s="8">
        <v>68.23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864</v>
      </c>
      <c r="CV114" s="2" t="s">
        <v>1292</v>
      </c>
      <c r="CW114" s="2" t="s">
        <v>143</v>
      </c>
      <c r="CX114" s="2" t="s">
        <v>132</v>
      </c>
      <c r="CY114" s="4">
        <v>3</v>
      </c>
      <c r="CZ114" s="8">
        <v>249.48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869</v>
      </c>
      <c r="DH114" s="2" t="s">
        <v>789</v>
      </c>
      <c r="DI114" s="2" t="s">
        <v>143</v>
      </c>
      <c r="DJ114" s="2" t="s">
        <v>132</v>
      </c>
      <c r="DK114" s="4">
        <v>4</v>
      </c>
      <c r="DL114" s="8">
        <v>338.68</v>
      </c>
      <c r="DM114" s="4"/>
      <c r="DN114" s="8"/>
      <c r="DO114" s="7"/>
      <c r="DP114" s="7"/>
      <c r="DQ114" s="2" t="s">
        <v>140</v>
      </c>
      <c r="DR114" s="2" t="s">
        <v>129</v>
      </c>
      <c r="DS114" s="2" t="s">
        <v>266</v>
      </c>
      <c r="DT114" s="2" t="s">
        <v>741</v>
      </c>
      <c r="DU114" s="2" t="s">
        <v>143</v>
      </c>
      <c r="DV114" s="2" t="s">
        <v>132</v>
      </c>
      <c r="DW114" s="4">
        <v>1</v>
      </c>
      <c r="DX114" s="8">
        <v>76.2</v>
      </c>
      <c r="DY114" s="4"/>
      <c r="DZ114" s="8"/>
      <c r="EA114" s="7"/>
      <c r="EB114" s="7"/>
      <c r="EC114" s="2" t="s">
        <v>140</v>
      </c>
      <c r="ED114" s="2" t="s">
        <v>129</v>
      </c>
      <c r="EE114" s="2" t="s">
        <v>864</v>
      </c>
      <c r="EF114" s="2" t="s">
        <v>1442</v>
      </c>
      <c r="EG114" s="2" t="s">
        <v>143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150</v>
      </c>
      <c r="EP114" s="2" t="s">
        <v>129</v>
      </c>
      <c r="EQ114" s="2" t="s">
        <v>132</v>
      </c>
      <c r="ER114" s="2" t="s">
        <v>132</v>
      </c>
      <c r="ES114" s="2" t="s">
        <v>143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151</v>
      </c>
      <c r="FB114" s="2" t="s">
        <v>129</v>
      </c>
      <c r="FC114" s="2" t="s">
        <v>132</v>
      </c>
      <c r="FD114" s="2" t="s">
        <v>132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272</v>
      </c>
      <c r="FP114" s="2" t="s">
        <v>886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129</v>
      </c>
      <c r="GA114" s="2" t="s">
        <v>1339</v>
      </c>
      <c r="GB114" s="2" t="s">
        <v>132</v>
      </c>
      <c r="GC114" s="2" t="s">
        <v>143</v>
      </c>
      <c r="GD114" s="2" t="s">
        <v>132</v>
      </c>
      <c r="GE114" s="4">
        <v>1</v>
      </c>
      <c r="GF114" s="8">
        <v>71.82</v>
      </c>
      <c r="GG114" s="4"/>
      <c r="GH114" s="8"/>
      <c r="GI114" s="7"/>
      <c r="GJ114" s="7"/>
      <c r="GK114" s="2" t="s">
        <v>140</v>
      </c>
      <c r="GL114" s="2" t="s">
        <v>129</v>
      </c>
      <c r="GM114" s="2" t="s">
        <v>1338</v>
      </c>
      <c r="GN114" s="2" t="s">
        <v>286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151</v>
      </c>
      <c r="GX114" s="2" t="s">
        <v>129</v>
      </c>
      <c r="GY114" s="2" t="s">
        <v>132</v>
      </c>
      <c r="GZ114" s="2" t="s">
        <v>132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433</v>
      </c>
      <c r="HL114" s="2" t="s">
        <v>309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129</v>
      </c>
      <c r="HW114" s="2" t="s">
        <v>277</v>
      </c>
      <c r="HX114" s="2" t="s">
        <v>760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129</v>
      </c>
      <c r="II114" s="2" t="s">
        <v>194</v>
      </c>
      <c r="IJ114" s="2" t="s">
        <v>132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129</v>
      </c>
      <c r="IU114" s="2" t="s">
        <v>864</v>
      </c>
      <c r="IV114" s="2" t="s">
        <v>132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151</v>
      </c>
      <c r="JF114" s="2" t="s">
        <v>129</v>
      </c>
      <c r="JG114" s="2" t="s">
        <v>132</v>
      </c>
      <c r="JH114" s="2" t="s">
        <v>132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152</v>
      </c>
      <c r="KD114" s="2" t="s">
        <v>129</v>
      </c>
      <c r="KE114" s="2" t="s">
        <v>132</v>
      </c>
      <c r="KF114" s="2" t="s">
        <v>132</v>
      </c>
      <c r="KG114" s="2" t="s">
        <v>143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151</v>
      </c>
      <c r="KP114" s="2" t="s">
        <v>129</v>
      </c>
      <c r="KQ114" s="2" t="s">
        <v>132</v>
      </c>
      <c r="KR114" s="2" t="s">
        <v>132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151</v>
      </c>
      <c r="LB114" s="2" t="s">
        <v>129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157</v>
      </c>
      <c r="LN114" s="2" t="s">
        <v>129</v>
      </c>
      <c r="LO114" s="2" t="s">
        <v>132</v>
      </c>
      <c r="LP114" s="2" t="s">
        <v>132</v>
      </c>
      <c r="LQ114" s="2" t="s">
        <v>143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151</v>
      </c>
      <c r="LZ114" s="2" t="s">
        <v>129</v>
      </c>
      <c r="MA114" s="2" t="s">
        <v>132</v>
      </c>
      <c r="MB114" s="2" t="s">
        <v>132</v>
      </c>
      <c r="MC114" s="2" t="s">
        <v>143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151</v>
      </c>
      <c r="ML114" s="2" t="s">
        <v>129</v>
      </c>
      <c r="MM114" s="2" t="s">
        <v>132</v>
      </c>
      <c r="MN114" s="2" t="s">
        <v>132</v>
      </c>
      <c r="MO114" s="2" t="s">
        <v>143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157</v>
      </c>
      <c r="MX114" s="2" t="s">
        <v>129</v>
      </c>
      <c r="MY114" s="2" t="s">
        <v>132</v>
      </c>
      <c r="MZ114" s="2" t="s">
        <v>132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151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157</v>
      </c>
      <c r="OH114" s="2" t="s">
        <v>129</v>
      </c>
      <c r="OI114" s="2" t="s">
        <v>132</v>
      </c>
      <c r="OJ114" s="2" t="s">
        <v>132</v>
      </c>
      <c r="OK114" s="2" t="s">
        <v>143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151</v>
      </c>
      <c r="OT114" s="2" t="s">
        <v>129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181</v>
      </c>
      <c r="PS114" s="2" t="s">
        <v>278</v>
      </c>
      <c r="PT114" s="2" t="s">
        <v>132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151</v>
      </c>
      <c r="QD114" s="2" t="s">
        <v>129</v>
      </c>
      <c r="QE114" s="2" t="s">
        <v>132</v>
      </c>
      <c r="QF114" s="2" t="s">
        <v>132</v>
      </c>
      <c r="QG114" s="2" t="s">
        <v>143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157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181</v>
      </c>
      <c r="RO114" s="2" t="s">
        <v>722</v>
      </c>
      <c r="RP114" s="2" t="s">
        <v>278</v>
      </c>
      <c r="RQ114" s="2" t="s">
        <v>143</v>
      </c>
      <c r="RR114" s="2" t="s">
        <v>132</v>
      </c>
    </row>
    <row r="115">
      <c r="A115" s="2" t="s">
        <v>1443</v>
      </c>
      <c r="B115" s="2" t="s">
        <v>121</v>
      </c>
      <c r="C115" s="2" t="s">
        <v>894</v>
      </c>
      <c r="D115" s="2" t="s">
        <v>123</v>
      </c>
      <c r="E115" s="2" t="s">
        <v>124</v>
      </c>
      <c r="F115" s="2" t="s">
        <v>1444</v>
      </c>
      <c r="G115" s="2" t="s">
        <v>1444</v>
      </c>
      <c r="H115" s="2" t="s">
        <v>1444</v>
      </c>
      <c r="I115" s="2" t="s">
        <v>1445</v>
      </c>
      <c r="J115" s="2" t="s">
        <v>291</v>
      </c>
      <c r="K115" s="2" t="s">
        <v>439</v>
      </c>
      <c r="L115" s="3">
        <v>43</v>
      </c>
      <c r="M115" s="3">
        <v>45.15</v>
      </c>
      <c r="N115" s="3">
        <v>89.99</v>
      </c>
      <c r="O115" s="2" t="s">
        <v>726</v>
      </c>
      <c r="P115" s="2" t="s">
        <v>293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133</v>
      </c>
      <c r="V115" s="2" t="s">
        <v>134</v>
      </c>
      <c r="W115" s="2" t="s">
        <v>470</v>
      </c>
      <c r="X115" s="2" t="s">
        <v>1248</v>
      </c>
      <c r="Y115" s="2" t="s">
        <v>422</v>
      </c>
      <c r="Z115" s="4">
        <v>5</v>
      </c>
      <c r="AA115" s="4">
        <f>=ROUNDDOWN(2.5,0)</f>
      </c>
      <c r="AB115" s="5">
        <v>2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19</v>
      </c>
      <c r="AQ115" s="8">
        <v>543.45</v>
      </c>
      <c r="AR115" s="4"/>
      <c r="AS115" s="8"/>
      <c r="AT115" s="7"/>
      <c r="AU115" s="7"/>
      <c r="AV115" s="4">
        <v>19</v>
      </c>
      <c r="AW115" s="8">
        <v>543.45</v>
      </c>
      <c r="AX115" s="4"/>
      <c r="AY115" s="8"/>
      <c r="AZ115" s="7"/>
      <c r="BA115" s="7"/>
      <c r="BB115" s="7">
        <v>1</v>
      </c>
      <c r="BC115" s="4">
        <v>19</v>
      </c>
      <c r="BD115" s="8">
        <v>543.45</v>
      </c>
      <c r="BE115" s="4"/>
      <c r="BF115" s="8"/>
      <c r="BG115" s="7"/>
      <c r="BH115" s="7"/>
      <c r="BI115" s="7">
        <v>1</v>
      </c>
      <c r="BJ115" s="4">
        <v>19</v>
      </c>
      <c r="BK115" s="8">
        <v>543.45</v>
      </c>
      <c r="BL115" s="2" t="s">
        <v>1446</v>
      </c>
      <c r="BM115" s="7">
        <v>1</v>
      </c>
      <c r="BN115" s="7">
        <v>1</v>
      </c>
      <c r="BO115" s="4">
        <v>12</v>
      </c>
      <c r="BP115" s="8">
        <v>202.96</v>
      </c>
      <c r="BQ115" s="4"/>
      <c r="BR115" s="8"/>
      <c r="BS115" s="7"/>
      <c r="BT115" s="7"/>
      <c r="BU115" s="2" t="s">
        <v>140</v>
      </c>
      <c r="BV115" s="2" t="s">
        <v>129</v>
      </c>
      <c r="BW115" s="2" t="s">
        <v>424</v>
      </c>
      <c r="BX115" s="2" t="s">
        <v>1197</v>
      </c>
      <c r="BY115" s="2" t="s">
        <v>143</v>
      </c>
      <c r="BZ115" s="2" t="s">
        <v>132</v>
      </c>
      <c r="CA115" s="4">
        <v>3</v>
      </c>
      <c r="CB115" s="8">
        <v>148.35</v>
      </c>
      <c r="CC115" s="4"/>
      <c r="CD115" s="8"/>
      <c r="CE115" s="7"/>
      <c r="CF115" s="7"/>
      <c r="CG115" s="2" t="s">
        <v>140</v>
      </c>
      <c r="CH115" s="2" t="s">
        <v>129</v>
      </c>
      <c r="CI115" s="2" t="s">
        <v>132</v>
      </c>
      <c r="CJ115" s="2" t="s">
        <v>713</v>
      </c>
      <c r="CK115" s="2" t="s">
        <v>143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140</v>
      </c>
      <c r="CT115" s="2" t="s">
        <v>129</v>
      </c>
      <c r="CU115" s="2" t="s">
        <v>341</v>
      </c>
      <c r="CV115" s="2" t="s">
        <v>430</v>
      </c>
      <c r="CW115" s="2" t="s">
        <v>143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140</v>
      </c>
      <c r="DF115" s="2" t="s">
        <v>129</v>
      </c>
      <c r="DG115" s="2" t="s">
        <v>832</v>
      </c>
      <c r="DH115" s="2" t="s">
        <v>474</v>
      </c>
      <c r="DI115" s="2" t="s">
        <v>143</v>
      </c>
      <c r="DJ115" s="2" t="s">
        <v>132</v>
      </c>
      <c r="DK115" s="4">
        <v>2</v>
      </c>
      <c r="DL115" s="8">
        <v>101.14</v>
      </c>
      <c r="DM115" s="4"/>
      <c r="DN115" s="8"/>
      <c r="DO115" s="7"/>
      <c r="DP115" s="7"/>
      <c r="DQ115" s="2" t="s">
        <v>140</v>
      </c>
      <c r="DR115" s="2" t="s">
        <v>129</v>
      </c>
      <c r="DS115" s="2" t="s">
        <v>266</v>
      </c>
      <c r="DT115" s="2" t="s">
        <v>938</v>
      </c>
      <c r="DU115" s="2" t="s">
        <v>143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129</v>
      </c>
      <c r="EE115" s="2" t="s">
        <v>303</v>
      </c>
      <c r="EF115" s="2" t="s">
        <v>1447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270</v>
      </c>
      <c r="EP115" s="2" t="s">
        <v>129</v>
      </c>
      <c r="EQ115" s="2" t="s">
        <v>132</v>
      </c>
      <c r="ER115" s="2" t="s">
        <v>132</v>
      </c>
      <c r="ES115" s="2" t="s">
        <v>143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129</v>
      </c>
      <c r="FC115" s="2" t="s">
        <v>271</v>
      </c>
      <c r="FD115" s="2" t="s">
        <v>132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129</v>
      </c>
      <c r="FO115" s="2" t="s">
        <v>272</v>
      </c>
      <c r="FP115" s="2" t="s">
        <v>132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129</v>
      </c>
      <c r="GA115" s="2" t="s">
        <v>687</v>
      </c>
      <c r="GB115" s="2" t="s">
        <v>132</v>
      </c>
      <c r="GC115" s="2" t="s">
        <v>143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129</v>
      </c>
      <c r="GM115" s="2" t="s">
        <v>273</v>
      </c>
      <c r="GN115" s="2" t="s">
        <v>132</v>
      </c>
      <c r="GO115" s="2" t="s">
        <v>143</v>
      </c>
      <c r="GP115" s="2" t="s">
        <v>132</v>
      </c>
      <c r="GQ115" s="4">
        <v>2</v>
      </c>
      <c r="GR115" s="8">
        <v>91</v>
      </c>
      <c r="GS115" s="4"/>
      <c r="GT115" s="8"/>
      <c r="GU115" s="7"/>
      <c r="GV115" s="7"/>
      <c r="GW115" s="2" t="s">
        <v>140</v>
      </c>
      <c r="GX115" s="2" t="s">
        <v>129</v>
      </c>
      <c r="GY115" s="2" t="s">
        <v>761</v>
      </c>
      <c r="GZ115" s="2" t="s">
        <v>885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129</v>
      </c>
      <c r="HK115" s="2" t="s">
        <v>433</v>
      </c>
      <c r="HL115" s="2" t="s">
        <v>132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129</v>
      </c>
      <c r="HW115" s="2" t="s">
        <v>277</v>
      </c>
      <c r="HX115" s="2" t="s">
        <v>132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129</v>
      </c>
      <c r="II115" s="2" t="s">
        <v>194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129</v>
      </c>
      <c r="IU115" s="2" t="s">
        <v>341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151</v>
      </c>
      <c r="JF115" s="2" t="s">
        <v>129</v>
      </c>
      <c r="JG115" s="2" t="s">
        <v>132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152</v>
      </c>
      <c r="KD115" s="2" t="s">
        <v>129</v>
      </c>
      <c r="KE115" s="2" t="s">
        <v>132</v>
      </c>
      <c r="KF115" s="2" t="s">
        <v>132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151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151</v>
      </c>
      <c r="LB115" s="2" t="s">
        <v>129</v>
      </c>
      <c r="LC115" s="2" t="s">
        <v>132</v>
      </c>
      <c r="LD115" s="2" t="s">
        <v>132</v>
      </c>
      <c r="LE115" s="2" t="s">
        <v>143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157</v>
      </c>
      <c r="LN115" s="2" t="s">
        <v>129</v>
      </c>
      <c r="LO115" s="2" t="s">
        <v>132</v>
      </c>
      <c r="LP115" s="2" t="s">
        <v>132</v>
      </c>
      <c r="LQ115" s="2" t="s">
        <v>143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151</v>
      </c>
      <c r="LZ115" s="2" t="s">
        <v>129</v>
      </c>
      <c r="MA115" s="2" t="s">
        <v>132</v>
      </c>
      <c r="MB115" s="2" t="s">
        <v>132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151</v>
      </c>
      <c r="ML115" s="2" t="s">
        <v>129</v>
      </c>
      <c r="MM115" s="2" t="s">
        <v>132</v>
      </c>
      <c r="MN115" s="2" t="s">
        <v>132</v>
      </c>
      <c r="MO115" s="2" t="s">
        <v>143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157</v>
      </c>
      <c r="MX115" s="2" t="s">
        <v>129</v>
      </c>
      <c r="MY115" s="2" t="s">
        <v>132</v>
      </c>
      <c r="MZ115" s="2" t="s">
        <v>132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157</v>
      </c>
      <c r="NJ115" s="2" t="s">
        <v>129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157</v>
      </c>
      <c r="OH115" s="2" t="s">
        <v>129</v>
      </c>
      <c r="OI115" s="2" t="s">
        <v>132</v>
      </c>
      <c r="OJ115" s="2" t="s">
        <v>132</v>
      </c>
      <c r="OK115" s="2" t="s">
        <v>143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151</v>
      </c>
      <c r="OT115" s="2" t="s">
        <v>129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181</v>
      </c>
      <c r="PS115" s="2" t="s">
        <v>278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151</v>
      </c>
      <c r="QD115" s="2" t="s">
        <v>129</v>
      </c>
      <c r="QE115" s="2" t="s">
        <v>132</v>
      </c>
      <c r="QF115" s="2" t="s">
        <v>132</v>
      </c>
      <c r="QG115" s="2" t="s">
        <v>143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157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181</v>
      </c>
      <c r="RO115" s="2" t="s">
        <v>303</v>
      </c>
      <c r="RP115" s="2" t="s">
        <v>132</v>
      </c>
      <c r="RQ115" s="2" t="s">
        <v>143</v>
      </c>
      <c r="RR115" s="2" t="s">
        <v>132</v>
      </c>
    </row>
    <row r="116">
      <c r="A116" s="2" t="s">
        <v>1448</v>
      </c>
      <c r="B116" s="2" t="s">
        <v>121</v>
      </c>
      <c r="C116" s="2" t="s">
        <v>894</v>
      </c>
      <c r="D116" s="2" t="s">
        <v>123</v>
      </c>
      <c r="E116" s="2" t="s">
        <v>124</v>
      </c>
      <c r="F116" s="2" t="s">
        <v>1449</v>
      </c>
      <c r="G116" s="2" t="s">
        <v>1449</v>
      </c>
      <c r="H116" s="2" t="s">
        <v>1449</v>
      </c>
      <c r="I116" s="2" t="s">
        <v>1450</v>
      </c>
      <c r="J116" s="2" t="s">
        <v>291</v>
      </c>
      <c r="K116" s="2" t="s">
        <v>1440</v>
      </c>
      <c r="L116" s="3">
        <v>81</v>
      </c>
      <c r="M116" s="3">
        <v>85.05</v>
      </c>
      <c r="N116" s="3">
        <v>189.99</v>
      </c>
      <c r="O116" s="2" t="s">
        <v>129</v>
      </c>
      <c r="P116" s="2" t="s">
        <v>293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133</v>
      </c>
      <c r="V116" s="2" t="s">
        <v>134</v>
      </c>
      <c r="W116" s="2" t="s">
        <v>470</v>
      </c>
      <c r="X116" s="2" t="s">
        <v>1248</v>
      </c>
      <c r="Y116" s="2" t="s">
        <v>422</v>
      </c>
      <c r="Z116" s="4">
        <v>78</v>
      </c>
      <c r="AA116" s="4">
        <f>=ROUNDDOWN(39,0)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3</v>
      </c>
      <c r="AQ116" s="8">
        <v>378.45</v>
      </c>
      <c r="AR116" s="4"/>
      <c r="AS116" s="8"/>
      <c r="AT116" s="7"/>
      <c r="AU116" s="7"/>
      <c r="AV116" s="4">
        <v>3</v>
      </c>
      <c r="AW116" s="8">
        <v>378.45</v>
      </c>
      <c r="AX116" s="4"/>
      <c r="AY116" s="8"/>
      <c r="AZ116" s="7"/>
      <c r="BA116" s="7"/>
      <c r="BB116" s="7">
        <v>1</v>
      </c>
      <c r="BC116" s="4">
        <v>3</v>
      </c>
      <c r="BD116" s="8">
        <v>378.45</v>
      </c>
      <c r="BE116" s="4"/>
      <c r="BF116" s="8"/>
      <c r="BG116" s="7"/>
      <c r="BH116" s="7"/>
      <c r="BI116" s="7">
        <v>1</v>
      </c>
      <c r="BJ116" s="4">
        <v>3</v>
      </c>
      <c r="BK116" s="8">
        <v>378.45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129</v>
      </c>
      <c r="BW116" s="2" t="s">
        <v>424</v>
      </c>
      <c r="BX116" s="2" t="s">
        <v>1451</v>
      </c>
      <c r="BY116" s="2" t="s">
        <v>143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129</v>
      </c>
      <c r="CI116" s="2" t="s">
        <v>132</v>
      </c>
      <c r="CJ116" s="2" t="s">
        <v>132</v>
      </c>
      <c r="CK116" s="2" t="s">
        <v>143</v>
      </c>
      <c r="CL116" s="2" t="s">
        <v>132</v>
      </c>
      <c r="CM116" s="4">
        <v>3</v>
      </c>
      <c r="CN116" s="8">
        <v>378.45</v>
      </c>
      <c r="CO116" s="4"/>
      <c r="CP116" s="8"/>
      <c r="CQ116" s="7"/>
      <c r="CR116" s="7"/>
      <c r="CS116" s="2" t="s">
        <v>140</v>
      </c>
      <c r="CT116" s="2" t="s">
        <v>129</v>
      </c>
      <c r="CU116" s="2" t="s">
        <v>341</v>
      </c>
      <c r="CV116" s="2" t="s">
        <v>1452</v>
      </c>
      <c r="CW116" s="2" t="s">
        <v>143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140</v>
      </c>
      <c r="DF116" s="2" t="s">
        <v>129</v>
      </c>
      <c r="DG116" s="2" t="s">
        <v>832</v>
      </c>
      <c r="DH116" s="2" t="s">
        <v>132</v>
      </c>
      <c r="DI116" s="2" t="s">
        <v>143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140</v>
      </c>
      <c r="DR116" s="2" t="s">
        <v>129</v>
      </c>
      <c r="DS116" s="2" t="s">
        <v>266</v>
      </c>
      <c r="DT116" s="2" t="s">
        <v>1251</v>
      </c>
      <c r="DU116" s="2" t="s">
        <v>143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129</v>
      </c>
      <c r="EE116" s="2" t="s">
        <v>303</v>
      </c>
      <c r="EF116" s="2" t="s">
        <v>757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270</v>
      </c>
      <c r="EP116" s="2" t="s">
        <v>129</v>
      </c>
      <c r="EQ116" s="2" t="s">
        <v>132</v>
      </c>
      <c r="ER116" s="2" t="s">
        <v>132</v>
      </c>
      <c r="ES116" s="2" t="s">
        <v>143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140</v>
      </c>
      <c r="FB116" s="2" t="s">
        <v>129</v>
      </c>
      <c r="FC116" s="2" t="s">
        <v>271</v>
      </c>
      <c r="FD116" s="2" t="s">
        <v>132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129</v>
      </c>
      <c r="FO116" s="2" t="s">
        <v>272</v>
      </c>
      <c r="FP116" s="2" t="s">
        <v>132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151</v>
      </c>
      <c r="FZ116" s="2" t="s">
        <v>129</v>
      </c>
      <c r="GA116" s="2" t="s">
        <v>132</v>
      </c>
      <c r="GB116" s="2" t="s">
        <v>132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151</v>
      </c>
      <c r="GL116" s="2" t="s">
        <v>129</v>
      </c>
      <c r="GM116" s="2" t="s">
        <v>132</v>
      </c>
      <c r="GN116" s="2" t="s">
        <v>132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129</v>
      </c>
      <c r="GY116" s="2" t="s">
        <v>761</v>
      </c>
      <c r="GZ116" s="2" t="s">
        <v>132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129</v>
      </c>
      <c r="HK116" s="2" t="s">
        <v>433</v>
      </c>
      <c r="HL116" s="2" t="s">
        <v>132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129</v>
      </c>
      <c r="HW116" s="2" t="s">
        <v>277</v>
      </c>
      <c r="HX116" s="2" t="s">
        <v>1453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140</v>
      </c>
      <c r="IH116" s="2" t="s">
        <v>129</v>
      </c>
      <c r="II116" s="2" t="s">
        <v>194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129</v>
      </c>
      <c r="IU116" s="2" t="s">
        <v>341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151</v>
      </c>
      <c r="JF116" s="2" t="s">
        <v>129</v>
      </c>
      <c r="JG116" s="2" t="s">
        <v>132</v>
      </c>
      <c r="JH116" s="2" t="s">
        <v>132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132</v>
      </c>
      <c r="JR116" s="2" t="s">
        <v>132</v>
      </c>
      <c r="JS116" s="2" t="s">
        <v>132</v>
      </c>
      <c r="JT116" s="2" t="s">
        <v>132</v>
      </c>
      <c r="JU116" s="2" t="s">
        <v>132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152</v>
      </c>
      <c r="KD116" s="2" t="s">
        <v>129</v>
      </c>
      <c r="KE116" s="2" t="s">
        <v>132</v>
      </c>
      <c r="KF116" s="2" t="s">
        <v>132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151</v>
      </c>
      <c r="KP116" s="2" t="s">
        <v>129</v>
      </c>
      <c r="KQ116" s="2" t="s">
        <v>132</v>
      </c>
      <c r="KR116" s="2" t="s">
        <v>132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151</v>
      </c>
      <c r="LB116" s="2" t="s">
        <v>129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157</v>
      </c>
      <c r="LN116" s="2" t="s">
        <v>129</v>
      </c>
      <c r="LO116" s="2" t="s">
        <v>132</v>
      </c>
      <c r="LP116" s="2" t="s">
        <v>132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151</v>
      </c>
      <c r="LZ116" s="2" t="s">
        <v>129</v>
      </c>
      <c r="MA116" s="2" t="s">
        <v>132</v>
      </c>
      <c r="MB116" s="2" t="s">
        <v>132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151</v>
      </c>
      <c r="ML116" s="2" t="s">
        <v>129</v>
      </c>
      <c r="MM116" s="2" t="s">
        <v>132</v>
      </c>
      <c r="MN116" s="2" t="s">
        <v>132</v>
      </c>
      <c r="MO116" s="2" t="s">
        <v>143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157</v>
      </c>
      <c r="MX116" s="2" t="s">
        <v>129</v>
      </c>
      <c r="MY116" s="2" t="s">
        <v>132</v>
      </c>
      <c r="MZ116" s="2" t="s">
        <v>132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157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157</v>
      </c>
      <c r="OH116" s="2" t="s">
        <v>129</v>
      </c>
      <c r="OI116" s="2" t="s">
        <v>132</v>
      </c>
      <c r="OJ116" s="2" t="s">
        <v>132</v>
      </c>
      <c r="OK116" s="2" t="s">
        <v>143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151</v>
      </c>
      <c r="OT116" s="2" t="s">
        <v>129</v>
      </c>
      <c r="OU116" s="2" t="s">
        <v>132</v>
      </c>
      <c r="OV116" s="2" t="s">
        <v>132</v>
      </c>
      <c r="OW116" s="2" t="s">
        <v>143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140</v>
      </c>
      <c r="PR116" s="2" t="s">
        <v>181</v>
      </c>
      <c r="PS116" s="2" t="s">
        <v>278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151</v>
      </c>
      <c r="QD116" s="2" t="s">
        <v>129</v>
      </c>
      <c r="QE116" s="2" t="s">
        <v>132</v>
      </c>
      <c r="QF116" s="2" t="s">
        <v>132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157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181</v>
      </c>
      <c r="RO116" s="2" t="s">
        <v>303</v>
      </c>
      <c r="RP116" s="2" t="s">
        <v>132</v>
      </c>
      <c r="RQ116" s="2" t="s">
        <v>143</v>
      </c>
      <c r="RR116" s="2" t="s">
        <v>132</v>
      </c>
    </row>
    <row r="117">
      <c r="A117" s="2" t="s">
        <v>1454</v>
      </c>
      <c r="B117" s="2" t="s">
        <v>121</v>
      </c>
      <c r="C117" s="2" t="s">
        <v>894</v>
      </c>
      <c r="D117" s="2" t="s">
        <v>123</v>
      </c>
      <c r="E117" s="2" t="s">
        <v>124</v>
      </c>
      <c r="F117" s="2" t="s">
        <v>1455</v>
      </c>
      <c r="G117" s="2" t="s">
        <v>1455</v>
      </c>
      <c r="H117" s="2" t="s">
        <v>1455</v>
      </c>
      <c r="I117" s="2" t="s">
        <v>1456</v>
      </c>
      <c r="J117" s="2" t="s">
        <v>291</v>
      </c>
      <c r="K117" s="2" t="s">
        <v>1440</v>
      </c>
      <c r="L117" s="3">
        <v>67</v>
      </c>
      <c r="M117" s="3">
        <v>70.35</v>
      </c>
      <c r="N117" s="3">
        <v>139.99</v>
      </c>
      <c r="O117" s="2" t="s">
        <v>129</v>
      </c>
      <c r="P117" s="2" t="s">
        <v>293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133</v>
      </c>
      <c r="V117" s="2" t="s">
        <v>134</v>
      </c>
      <c r="W117" s="2" t="s">
        <v>470</v>
      </c>
      <c r="X117" s="2" t="s">
        <v>1248</v>
      </c>
      <c r="Y117" s="2" t="s">
        <v>422</v>
      </c>
      <c r="Z117" s="4">
        <v>60</v>
      </c>
      <c r="AA117" s="4">
        <f>=ROUNDDOWN(30,0)</f>
      </c>
      <c r="AB117" s="5">
        <v>2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5</v>
      </c>
      <c r="AQ117" s="8">
        <v>357.38</v>
      </c>
      <c r="AR117" s="4"/>
      <c r="AS117" s="8"/>
      <c r="AT117" s="7"/>
      <c r="AU117" s="7"/>
      <c r="AV117" s="4">
        <v>5</v>
      </c>
      <c r="AW117" s="8">
        <v>357.38</v>
      </c>
      <c r="AX117" s="4"/>
      <c r="AY117" s="8"/>
      <c r="AZ117" s="7"/>
      <c r="BA117" s="7"/>
      <c r="BB117" s="7">
        <v>1</v>
      </c>
      <c r="BC117" s="4">
        <v>5</v>
      </c>
      <c r="BD117" s="8">
        <v>357.38</v>
      </c>
      <c r="BE117" s="4"/>
      <c r="BF117" s="8"/>
      <c r="BG117" s="7"/>
      <c r="BH117" s="7"/>
      <c r="BI117" s="7">
        <v>1</v>
      </c>
      <c r="BJ117" s="4">
        <v>5</v>
      </c>
      <c r="BK117" s="8">
        <v>357.38</v>
      </c>
      <c r="BL117" s="2" t="s">
        <v>1457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140</v>
      </c>
      <c r="BV117" s="2" t="s">
        <v>129</v>
      </c>
      <c r="BW117" s="2" t="s">
        <v>424</v>
      </c>
      <c r="BX117" s="2" t="s">
        <v>132</v>
      </c>
      <c r="BY117" s="2" t="s">
        <v>143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129</v>
      </c>
      <c r="CI117" s="2" t="s">
        <v>132</v>
      </c>
      <c r="CJ117" s="2" t="s">
        <v>713</v>
      </c>
      <c r="CK117" s="2" t="s">
        <v>143</v>
      </c>
      <c r="CL117" s="2" t="s">
        <v>132</v>
      </c>
      <c r="CM117" s="4">
        <v>1</v>
      </c>
      <c r="CN117" s="8">
        <v>70.35</v>
      </c>
      <c r="CO117" s="4"/>
      <c r="CP117" s="8"/>
      <c r="CQ117" s="7"/>
      <c r="CR117" s="7"/>
      <c r="CS117" s="2" t="s">
        <v>140</v>
      </c>
      <c r="CT117" s="2" t="s">
        <v>129</v>
      </c>
      <c r="CU117" s="2" t="s">
        <v>341</v>
      </c>
      <c r="CV117" s="2" t="s">
        <v>1294</v>
      </c>
      <c r="CW117" s="2" t="s">
        <v>143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129</v>
      </c>
      <c r="DG117" s="2" t="s">
        <v>832</v>
      </c>
      <c r="DH117" s="2" t="s">
        <v>280</v>
      </c>
      <c r="DI117" s="2" t="s">
        <v>143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140</v>
      </c>
      <c r="DR117" s="2" t="s">
        <v>129</v>
      </c>
      <c r="DS117" s="2" t="s">
        <v>266</v>
      </c>
      <c r="DT117" s="2" t="s">
        <v>132</v>
      </c>
      <c r="DU117" s="2" t="s">
        <v>143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129</v>
      </c>
      <c r="EE117" s="2" t="s">
        <v>303</v>
      </c>
      <c r="EF117" s="2" t="s">
        <v>132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150</v>
      </c>
      <c r="EP117" s="2" t="s">
        <v>129</v>
      </c>
      <c r="EQ117" s="2" t="s">
        <v>132</v>
      </c>
      <c r="ER117" s="2" t="s">
        <v>132</v>
      </c>
      <c r="ES117" s="2" t="s">
        <v>143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129</v>
      </c>
      <c r="FC117" s="2" t="s">
        <v>271</v>
      </c>
      <c r="FD117" s="2" t="s">
        <v>132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129</v>
      </c>
      <c r="FO117" s="2" t="s">
        <v>272</v>
      </c>
      <c r="FP117" s="2" t="s">
        <v>132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151</v>
      </c>
      <c r="FZ117" s="2" t="s">
        <v>129</v>
      </c>
      <c r="GA117" s="2" t="s">
        <v>132</v>
      </c>
      <c r="GB117" s="2" t="s">
        <v>132</v>
      </c>
      <c r="GC117" s="2" t="s">
        <v>143</v>
      </c>
      <c r="GD117" s="2" t="s">
        <v>132</v>
      </c>
      <c r="GE117" s="4">
        <v>3</v>
      </c>
      <c r="GF117" s="8">
        <v>211.05</v>
      </c>
      <c r="GG117" s="4"/>
      <c r="GH117" s="8"/>
      <c r="GI117" s="7"/>
      <c r="GJ117" s="7"/>
      <c r="GK117" s="2" t="s">
        <v>140</v>
      </c>
      <c r="GL117" s="2" t="s">
        <v>129</v>
      </c>
      <c r="GM117" s="2" t="s">
        <v>273</v>
      </c>
      <c r="GN117" s="2" t="s">
        <v>149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761</v>
      </c>
      <c r="GZ117" s="2" t="s">
        <v>132</v>
      </c>
      <c r="HA117" s="2" t="s">
        <v>143</v>
      </c>
      <c r="HB117" s="2" t="s">
        <v>132</v>
      </c>
      <c r="HC117" s="4">
        <v>1</v>
      </c>
      <c r="HD117" s="8">
        <v>75.98</v>
      </c>
      <c r="HE117" s="4"/>
      <c r="HF117" s="8"/>
      <c r="HG117" s="7"/>
      <c r="HH117" s="7"/>
      <c r="HI117" s="2" t="s">
        <v>140</v>
      </c>
      <c r="HJ117" s="2" t="s">
        <v>129</v>
      </c>
      <c r="HK117" s="2" t="s">
        <v>433</v>
      </c>
      <c r="HL117" s="2" t="s">
        <v>1458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129</v>
      </c>
      <c r="HW117" s="2" t="s">
        <v>277</v>
      </c>
      <c r="HX117" s="2" t="s">
        <v>977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129</v>
      </c>
      <c r="II117" s="2" t="s">
        <v>194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129</v>
      </c>
      <c r="IU117" s="2" t="s">
        <v>341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151</v>
      </c>
      <c r="JF117" s="2" t="s">
        <v>129</v>
      </c>
      <c r="JG117" s="2" t="s">
        <v>132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132</v>
      </c>
      <c r="JR117" s="2" t="s">
        <v>132</v>
      </c>
      <c r="JS117" s="2" t="s">
        <v>132</v>
      </c>
      <c r="JT117" s="2" t="s">
        <v>132</v>
      </c>
      <c r="JU117" s="2" t="s">
        <v>132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152</v>
      </c>
      <c r="KD117" s="2" t="s">
        <v>129</v>
      </c>
      <c r="KE117" s="2" t="s">
        <v>132</v>
      </c>
      <c r="KF117" s="2" t="s">
        <v>132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151</v>
      </c>
      <c r="KP117" s="2" t="s">
        <v>129</v>
      </c>
      <c r="KQ117" s="2" t="s">
        <v>132</v>
      </c>
      <c r="KR117" s="2" t="s">
        <v>132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151</v>
      </c>
      <c r="LB117" s="2" t="s">
        <v>129</v>
      </c>
      <c r="LC117" s="2" t="s">
        <v>132</v>
      </c>
      <c r="LD117" s="2" t="s">
        <v>132</v>
      </c>
      <c r="LE117" s="2" t="s">
        <v>143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157</v>
      </c>
      <c r="LN117" s="2" t="s">
        <v>129</v>
      </c>
      <c r="LO117" s="2" t="s">
        <v>132</v>
      </c>
      <c r="LP117" s="2" t="s">
        <v>132</v>
      </c>
      <c r="LQ117" s="2" t="s">
        <v>143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151</v>
      </c>
      <c r="LZ117" s="2" t="s">
        <v>129</v>
      </c>
      <c r="MA117" s="2" t="s">
        <v>132</v>
      </c>
      <c r="MB117" s="2" t="s">
        <v>132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151</v>
      </c>
      <c r="ML117" s="2" t="s">
        <v>129</v>
      </c>
      <c r="MM117" s="2" t="s">
        <v>132</v>
      </c>
      <c r="MN117" s="2" t="s">
        <v>132</v>
      </c>
      <c r="MO117" s="2" t="s">
        <v>143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157</v>
      </c>
      <c r="MX117" s="2" t="s">
        <v>129</v>
      </c>
      <c r="MY117" s="2" t="s">
        <v>132</v>
      </c>
      <c r="MZ117" s="2" t="s">
        <v>132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157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157</v>
      </c>
      <c r="OH117" s="2" t="s">
        <v>129</v>
      </c>
      <c r="OI117" s="2" t="s">
        <v>132</v>
      </c>
      <c r="OJ117" s="2" t="s">
        <v>132</v>
      </c>
      <c r="OK117" s="2" t="s">
        <v>143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151</v>
      </c>
      <c r="OT117" s="2" t="s">
        <v>129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140</v>
      </c>
      <c r="PR117" s="2" t="s">
        <v>181</v>
      </c>
      <c r="PS117" s="2" t="s">
        <v>278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151</v>
      </c>
      <c r="QD117" s="2" t="s">
        <v>129</v>
      </c>
      <c r="QE117" s="2" t="s">
        <v>132</v>
      </c>
      <c r="QF117" s="2" t="s">
        <v>132</v>
      </c>
      <c r="QG117" s="2" t="s">
        <v>143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157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181</v>
      </c>
      <c r="RO117" s="2" t="s">
        <v>303</v>
      </c>
      <c r="RP117" s="2" t="s">
        <v>1459</v>
      </c>
      <c r="RQ117" s="2" t="s">
        <v>143</v>
      </c>
      <c r="RR117" s="2" t="s">
        <v>132</v>
      </c>
    </row>
    <row r="118">
      <c r="A118" s="2" t="s">
        <v>1460</v>
      </c>
      <c r="B118" s="2" t="s">
        <v>121</v>
      </c>
      <c r="C118" s="2" t="s">
        <v>894</v>
      </c>
      <c r="D118" s="2" t="s">
        <v>123</v>
      </c>
      <c r="E118" s="2" t="s">
        <v>124</v>
      </c>
      <c r="F118" s="2" t="s">
        <v>1461</v>
      </c>
      <c r="G118" s="2" t="s">
        <v>1461</v>
      </c>
      <c r="H118" s="2" t="s">
        <v>1461</v>
      </c>
      <c r="I118" s="2" t="s">
        <v>1462</v>
      </c>
      <c r="J118" s="2" t="s">
        <v>291</v>
      </c>
      <c r="K118" s="2" t="s">
        <v>1463</v>
      </c>
      <c r="L118" s="3">
        <v>47</v>
      </c>
      <c r="M118" s="3">
        <v>49.35</v>
      </c>
      <c r="N118" s="3">
        <v>99.99</v>
      </c>
      <c r="O118" s="2" t="s">
        <v>726</v>
      </c>
      <c r="P118" s="2" t="s">
        <v>293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133</v>
      </c>
      <c r="V118" s="2" t="s">
        <v>134</v>
      </c>
      <c r="W118" s="2" t="s">
        <v>704</v>
      </c>
      <c r="X118" s="2" t="s">
        <v>739</v>
      </c>
      <c r="Y118" s="2" t="s">
        <v>864</v>
      </c>
      <c r="Z118" s="4"/>
      <c r="AA118" s="4">
        <f>=ROUNDDOWN({0},0)</f>
      </c>
      <c r="AB118" s="5">
        <v>3</v>
      </c>
      <c r="AC118" s="2" t="s">
        <v>132</v>
      </c>
      <c r="AD118" s="4"/>
      <c r="AE118" s="4"/>
      <c r="AF118" s="6">
        <v>63</v>
      </c>
      <c r="AG118" s="6"/>
      <c r="AH118" s="7">
        <v>0.6122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8</v>
      </c>
      <c r="AQ118" s="8">
        <v>305.03</v>
      </c>
      <c r="AR118" s="4"/>
      <c r="AS118" s="8"/>
      <c r="AT118" s="7"/>
      <c r="AU118" s="7"/>
      <c r="AV118" s="4">
        <v>8</v>
      </c>
      <c r="AW118" s="8">
        <v>305.03</v>
      </c>
      <c r="AX118" s="4"/>
      <c r="AY118" s="8"/>
      <c r="AZ118" s="7"/>
      <c r="BA118" s="7"/>
      <c r="BB118" s="7">
        <v>1</v>
      </c>
      <c r="BC118" s="4">
        <v>8</v>
      </c>
      <c r="BD118" s="8">
        <v>305.03</v>
      </c>
      <c r="BE118" s="4"/>
      <c r="BF118" s="8"/>
      <c r="BG118" s="7"/>
      <c r="BH118" s="7"/>
      <c r="BI118" s="7">
        <v>1</v>
      </c>
      <c r="BJ118" s="4">
        <v>8</v>
      </c>
      <c r="BK118" s="8">
        <v>305.03</v>
      </c>
      <c r="BL118" s="2" t="s">
        <v>1446</v>
      </c>
      <c r="BM118" s="7">
        <v>1</v>
      </c>
      <c r="BN118" s="7">
        <v>1</v>
      </c>
      <c r="BO118" s="4">
        <v>2</v>
      </c>
      <c r="BP118" s="8">
        <v>37.6</v>
      </c>
      <c r="BQ118" s="4"/>
      <c r="BR118" s="8"/>
      <c r="BS118" s="7"/>
      <c r="BT118" s="7"/>
      <c r="BU118" s="2" t="s">
        <v>140</v>
      </c>
      <c r="BV118" s="2" t="s">
        <v>181</v>
      </c>
      <c r="BW118" s="2" t="s">
        <v>866</v>
      </c>
      <c r="BX118" s="2" t="s">
        <v>1464</v>
      </c>
      <c r="BY118" s="2" t="s">
        <v>143</v>
      </c>
      <c r="BZ118" s="2" t="s">
        <v>132</v>
      </c>
      <c r="CA118" s="4">
        <v>3</v>
      </c>
      <c r="CB118" s="8">
        <v>162.15</v>
      </c>
      <c r="CC118" s="4"/>
      <c r="CD118" s="8"/>
      <c r="CE118" s="7"/>
      <c r="CF118" s="7"/>
      <c r="CG118" s="2" t="s">
        <v>140</v>
      </c>
      <c r="CH118" s="2" t="s">
        <v>181</v>
      </c>
      <c r="CI118" s="2" t="s">
        <v>132</v>
      </c>
      <c r="CJ118" s="2" t="s">
        <v>713</v>
      </c>
      <c r="CK118" s="2" t="s">
        <v>143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140</v>
      </c>
      <c r="CT118" s="2" t="s">
        <v>181</v>
      </c>
      <c r="CU118" s="2" t="s">
        <v>864</v>
      </c>
      <c r="CV118" s="2" t="s">
        <v>526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140</v>
      </c>
      <c r="DF118" s="2" t="s">
        <v>181</v>
      </c>
      <c r="DG118" s="2" t="s">
        <v>869</v>
      </c>
      <c r="DH118" s="2" t="s">
        <v>1465</v>
      </c>
      <c r="DI118" s="2" t="s">
        <v>143</v>
      </c>
      <c r="DJ118" s="2" t="s">
        <v>132</v>
      </c>
      <c r="DK118" s="4">
        <v>2</v>
      </c>
      <c r="DL118" s="8">
        <v>55.28</v>
      </c>
      <c r="DM118" s="4"/>
      <c r="DN118" s="8"/>
      <c r="DO118" s="7"/>
      <c r="DP118" s="7"/>
      <c r="DQ118" s="2" t="s">
        <v>140</v>
      </c>
      <c r="DR118" s="2" t="s">
        <v>181</v>
      </c>
      <c r="DS118" s="2" t="s">
        <v>266</v>
      </c>
      <c r="DT118" s="2" t="s">
        <v>798</v>
      </c>
      <c r="DU118" s="2" t="s">
        <v>143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181</v>
      </c>
      <c r="EE118" s="2" t="s">
        <v>864</v>
      </c>
      <c r="EF118" s="2" t="s">
        <v>872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270</v>
      </c>
      <c r="EP118" s="2" t="s">
        <v>181</v>
      </c>
      <c r="EQ118" s="2" t="s">
        <v>132</v>
      </c>
      <c r="ER118" s="2" t="s">
        <v>132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151</v>
      </c>
      <c r="FB118" s="2" t="s">
        <v>181</v>
      </c>
      <c r="FC118" s="2" t="s">
        <v>132</v>
      </c>
      <c r="FD118" s="2" t="s">
        <v>132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181</v>
      </c>
      <c r="FO118" s="2" t="s">
        <v>272</v>
      </c>
      <c r="FP118" s="2" t="s">
        <v>1339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181</v>
      </c>
      <c r="GA118" s="2" t="s">
        <v>687</v>
      </c>
      <c r="GB118" s="2" t="s">
        <v>132</v>
      </c>
      <c r="GC118" s="2" t="s">
        <v>143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181</v>
      </c>
      <c r="GM118" s="2" t="s">
        <v>273</v>
      </c>
      <c r="GN118" s="2" t="s">
        <v>132</v>
      </c>
      <c r="GO118" s="2" t="s">
        <v>143</v>
      </c>
      <c r="GP118" s="2" t="s">
        <v>132</v>
      </c>
      <c r="GQ118" s="4">
        <v>1</v>
      </c>
      <c r="GR118" s="8">
        <v>50</v>
      </c>
      <c r="GS118" s="4"/>
      <c r="GT118" s="8"/>
      <c r="GU118" s="7"/>
      <c r="GV118" s="7"/>
      <c r="GW118" s="2" t="s">
        <v>140</v>
      </c>
      <c r="GX118" s="2" t="s">
        <v>181</v>
      </c>
      <c r="GY118" s="2" t="s">
        <v>761</v>
      </c>
      <c r="GZ118" s="2" t="s">
        <v>1466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181</v>
      </c>
      <c r="HK118" s="2" t="s">
        <v>275</v>
      </c>
      <c r="HL118" s="2" t="s">
        <v>132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181</v>
      </c>
      <c r="HW118" s="2" t="s">
        <v>277</v>
      </c>
      <c r="HX118" s="2" t="s">
        <v>132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181</v>
      </c>
      <c r="II118" s="2" t="s">
        <v>194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181</v>
      </c>
      <c r="IU118" s="2" t="s">
        <v>864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151</v>
      </c>
      <c r="JF118" s="2" t="s">
        <v>181</v>
      </c>
      <c r="JG118" s="2" t="s">
        <v>132</v>
      </c>
      <c r="JH118" s="2" t="s">
        <v>132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152</v>
      </c>
      <c r="KD118" s="2" t="s">
        <v>181</v>
      </c>
      <c r="KE118" s="2" t="s">
        <v>132</v>
      </c>
      <c r="KF118" s="2" t="s">
        <v>132</v>
      </c>
      <c r="KG118" s="2" t="s">
        <v>143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151</v>
      </c>
      <c r="KP118" s="2" t="s">
        <v>181</v>
      </c>
      <c r="KQ118" s="2" t="s">
        <v>132</v>
      </c>
      <c r="KR118" s="2" t="s">
        <v>132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151</v>
      </c>
      <c r="LB118" s="2" t="s">
        <v>181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157</v>
      </c>
      <c r="LN118" s="2" t="s">
        <v>181</v>
      </c>
      <c r="LO118" s="2" t="s">
        <v>132</v>
      </c>
      <c r="LP118" s="2" t="s">
        <v>132</v>
      </c>
      <c r="LQ118" s="2" t="s">
        <v>143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151</v>
      </c>
      <c r="LZ118" s="2" t="s">
        <v>181</v>
      </c>
      <c r="MA118" s="2" t="s">
        <v>132</v>
      </c>
      <c r="MB118" s="2" t="s">
        <v>132</v>
      </c>
      <c r="MC118" s="2" t="s">
        <v>143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151</v>
      </c>
      <c r="ML118" s="2" t="s">
        <v>181</v>
      </c>
      <c r="MM118" s="2" t="s">
        <v>132</v>
      </c>
      <c r="MN118" s="2" t="s">
        <v>132</v>
      </c>
      <c r="MO118" s="2" t="s">
        <v>143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157</v>
      </c>
      <c r="MX118" s="2" t="s">
        <v>181</v>
      </c>
      <c r="MY118" s="2" t="s">
        <v>132</v>
      </c>
      <c r="MZ118" s="2" t="s">
        <v>132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157</v>
      </c>
      <c r="NJ118" s="2" t="s">
        <v>181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157</v>
      </c>
      <c r="OH118" s="2" t="s">
        <v>181</v>
      </c>
      <c r="OI118" s="2" t="s">
        <v>132</v>
      </c>
      <c r="OJ118" s="2" t="s">
        <v>132</v>
      </c>
      <c r="OK118" s="2" t="s">
        <v>143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151</v>
      </c>
      <c r="OT118" s="2" t="s">
        <v>181</v>
      </c>
      <c r="OU118" s="2" t="s">
        <v>132</v>
      </c>
      <c r="OV118" s="2" t="s">
        <v>132</v>
      </c>
      <c r="OW118" s="2" t="s">
        <v>143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140</v>
      </c>
      <c r="PR118" s="2" t="s">
        <v>181</v>
      </c>
      <c r="PS118" s="2" t="s">
        <v>278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151</v>
      </c>
      <c r="QD118" s="2" t="s">
        <v>181</v>
      </c>
      <c r="QE118" s="2" t="s">
        <v>132</v>
      </c>
      <c r="QF118" s="2" t="s">
        <v>132</v>
      </c>
      <c r="QG118" s="2" t="s">
        <v>143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157</v>
      </c>
      <c r="RB118" s="2" t="s">
        <v>181</v>
      </c>
      <c r="RC118" s="2" t="s">
        <v>132</v>
      </c>
      <c r="RD118" s="2" t="s">
        <v>132</v>
      </c>
      <c r="RE118" s="2" t="s">
        <v>143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181</v>
      </c>
      <c r="RO118" s="2" t="s">
        <v>722</v>
      </c>
      <c r="RP118" s="2" t="s">
        <v>132</v>
      </c>
      <c r="RQ118" s="2" t="s">
        <v>143</v>
      </c>
      <c r="RR118" s="2" t="s">
        <v>132</v>
      </c>
    </row>
    <row r="119">
      <c r="A119" s="2" t="s">
        <v>1467</v>
      </c>
      <c r="B119" s="2" t="s">
        <v>121</v>
      </c>
      <c r="C119" s="2" t="s">
        <v>894</v>
      </c>
      <c r="D119" s="2" t="s">
        <v>123</v>
      </c>
      <c r="E119" s="2" t="s">
        <v>124</v>
      </c>
      <c r="F119" s="2" t="s">
        <v>1468</v>
      </c>
      <c r="G119" s="2" t="s">
        <v>1468</v>
      </c>
      <c r="H119" s="2" t="s">
        <v>1468</v>
      </c>
      <c r="I119" s="2" t="s">
        <v>1469</v>
      </c>
      <c r="J119" s="2" t="s">
        <v>291</v>
      </c>
      <c r="K119" s="2" t="s">
        <v>316</v>
      </c>
      <c r="L119" s="3">
        <v>41.08</v>
      </c>
      <c r="M119" s="3">
        <v>43.13</v>
      </c>
      <c r="N119" s="3">
        <v>89.99</v>
      </c>
      <c r="O119" s="2" t="s">
        <v>129</v>
      </c>
      <c r="P119" s="2" t="s">
        <v>293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133</v>
      </c>
      <c r="V119" s="2" t="s">
        <v>134</v>
      </c>
      <c r="W119" s="2" t="s">
        <v>440</v>
      </c>
      <c r="X119" s="2" t="s">
        <v>132</v>
      </c>
      <c r="Y119" s="2" t="s">
        <v>471</v>
      </c>
      <c r="Z119" s="4">
        <v>151</v>
      </c>
      <c r="AA119" s="4">
        <f>=ROUNDDOWN(137.272727272727,0)</f>
      </c>
      <c r="AB119" s="5">
        <v>1.1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5</v>
      </c>
      <c r="AQ119" s="8">
        <v>219.72</v>
      </c>
      <c r="AR119" s="4"/>
      <c r="AS119" s="8"/>
      <c r="AT119" s="7"/>
      <c r="AU119" s="7"/>
      <c r="AV119" s="4">
        <v>5</v>
      </c>
      <c r="AW119" s="8">
        <v>219.72</v>
      </c>
      <c r="AX119" s="4"/>
      <c r="AY119" s="8"/>
      <c r="AZ119" s="7"/>
      <c r="BA119" s="7"/>
      <c r="BB119" s="7">
        <v>1</v>
      </c>
      <c r="BC119" s="4">
        <v>5</v>
      </c>
      <c r="BD119" s="8">
        <v>219.72</v>
      </c>
      <c r="BE119" s="4"/>
      <c r="BF119" s="8"/>
      <c r="BG119" s="7"/>
      <c r="BH119" s="7"/>
      <c r="BI119" s="7">
        <v>1</v>
      </c>
      <c r="BJ119" s="4">
        <v>5</v>
      </c>
      <c r="BK119" s="8">
        <v>219.72</v>
      </c>
      <c r="BL119" s="2" t="s">
        <v>1470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140</v>
      </c>
      <c r="BV119" s="2" t="s">
        <v>129</v>
      </c>
      <c r="BW119" s="2" t="s">
        <v>975</v>
      </c>
      <c r="BX119" s="2" t="s">
        <v>764</v>
      </c>
      <c r="BY119" s="2" t="s">
        <v>143</v>
      </c>
      <c r="BZ119" s="2" t="s">
        <v>132</v>
      </c>
      <c r="CA119" s="4">
        <v>2</v>
      </c>
      <c r="CB119" s="8">
        <v>75.66</v>
      </c>
      <c r="CC119" s="4"/>
      <c r="CD119" s="8"/>
      <c r="CE119" s="7"/>
      <c r="CF119" s="7"/>
      <c r="CG119" s="2" t="s">
        <v>140</v>
      </c>
      <c r="CH119" s="2" t="s">
        <v>129</v>
      </c>
      <c r="CI119" s="2" t="s">
        <v>132</v>
      </c>
      <c r="CJ119" s="2" t="s">
        <v>132</v>
      </c>
      <c r="CK119" s="2" t="s">
        <v>143</v>
      </c>
      <c r="CL119" s="2" t="s">
        <v>132</v>
      </c>
      <c r="CM119" s="4">
        <v>3</v>
      </c>
      <c r="CN119" s="8">
        <v>144.06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471</v>
      </c>
      <c r="CV119" s="2" t="s">
        <v>1394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140</v>
      </c>
      <c r="DF119" s="2" t="s">
        <v>129</v>
      </c>
      <c r="DG119" s="2" t="s">
        <v>1038</v>
      </c>
      <c r="DH119" s="2" t="s">
        <v>280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140</v>
      </c>
      <c r="DR119" s="2" t="s">
        <v>129</v>
      </c>
      <c r="DS119" s="2" t="s">
        <v>299</v>
      </c>
      <c r="DT119" s="2" t="s">
        <v>1065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129</v>
      </c>
      <c r="EE119" s="2" t="s">
        <v>489</v>
      </c>
      <c r="EF119" s="2" t="s">
        <v>874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155</v>
      </c>
      <c r="EP119" s="2" t="s">
        <v>129</v>
      </c>
      <c r="EQ119" s="2" t="s">
        <v>132</v>
      </c>
      <c r="ER119" s="2" t="s">
        <v>132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129</v>
      </c>
      <c r="FC119" s="2" t="s">
        <v>271</v>
      </c>
      <c r="FD119" s="2" t="s">
        <v>132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129</v>
      </c>
      <c r="FO119" s="2" t="s">
        <v>302</v>
      </c>
      <c r="FP119" s="2" t="s">
        <v>132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151</v>
      </c>
      <c r="FZ119" s="2" t="s">
        <v>129</v>
      </c>
      <c r="GA119" s="2" t="s">
        <v>132</v>
      </c>
      <c r="GB119" s="2" t="s">
        <v>132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151</v>
      </c>
      <c r="GL119" s="2" t="s">
        <v>129</v>
      </c>
      <c r="GM119" s="2" t="s">
        <v>132</v>
      </c>
      <c r="GN119" s="2" t="s">
        <v>132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129</v>
      </c>
      <c r="GY119" s="2" t="s">
        <v>448</v>
      </c>
      <c r="GZ119" s="2" t="s">
        <v>1471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129</v>
      </c>
      <c r="HK119" s="2" t="s">
        <v>306</v>
      </c>
      <c r="HL119" s="2" t="s">
        <v>132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129</v>
      </c>
      <c r="HW119" s="2" t="s">
        <v>277</v>
      </c>
      <c r="HX119" s="2" t="s">
        <v>132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132</v>
      </c>
      <c r="IH119" s="2" t="s">
        <v>132</v>
      </c>
      <c r="II119" s="2" t="s">
        <v>132</v>
      </c>
      <c r="IJ119" s="2" t="s">
        <v>132</v>
      </c>
      <c r="IK119" s="2" t="s">
        <v>132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129</v>
      </c>
      <c r="IU119" s="2" t="s">
        <v>476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151</v>
      </c>
      <c r="JF119" s="2" t="s">
        <v>129</v>
      </c>
      <c r="JG119" s="2" t="s">
        <v>132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140</v>
      </c>
      <c r="KD119" s="2" t="s">
        <v>195</v>
      </c>
      <c r="KE119" s="2" t="s">
        <v>784</v>
      </c>
      <c r="KF119" s="2" t="s">
        <v>132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151</v>
      </c>
      <c r="KP119" s="2" t="s">
        <v>129</v>
      </c>
      <c r="KQ119" s="2" t="s">
        <v>132</v>
      </c>
      <c r="KR119" s="2" t="s">
        <v>132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151</v>
      </c>
      <c r="LB119" s="2" t="s">
        <v>129</v>
      </c>
      <c r="LC119" s="2" t="s">
        <v>132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157</v>
      </c>
      <c r="LN119" s="2" t="s">
        <v>129</v>
      </c>
      <c r="LO119" s="2" t="s">
        <v>132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151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151</v>
      </c>
      <c r="ML119" s="2" t="s">
        <v>129</v>
      </c>
      <c r="MM119" s="2" t="s">
        <v>132</v>
      </c>
      <c r="MN119" s="2" t="s">
        <v>132</v>
      </c>
      <c r="MO119" s="2" t="s">
        <v>143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157</v>
      </c>
      <c r="MX119" s="2" t="s">
        <v>129</v>
      </c>
      <c r="MY119" s="2" t="s">
        <v>132</v>
      </c>
      <c r="MZ119" s="2" t="s">
        <v>132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157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151</v>
      </c>
      <c r="NV119" s="2" t="s">
        <v>181</v>
      </c>
      <c r="NW119" s="2" t="s">
        <v>132</v>
      </c>
      <c r="NX119" s="2" t="s">
        <v>132</v>
      </c>
      <c r="NY119" s="2" t="s">
        <v>143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157</v>
      </c>
      <c r="OH119" s="2" t="s">
        <v>129</v>
      </c>
      <c r="OI119" s="2" t="s">
        <v>132</v>
      </c>
      <c r="OJ119" s="2" t="s">
        <v>132</v>
      </c>
      <c r="OK119" s="2" t="s">
        <v>143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151</v>
      </c>
      <c r="OT119" s="2" t="s">
        <v>129</v>
      </c>
      <c r="OU119" s="2" t="s">
        <v>132</v>
      </c>
      <c r="OV119" s="2" t="s">
        <v>132</v>
      </c>
      <c r="OW119" s="2" t="s">
        <v>143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140</v>
      </c>
      <c r="PR119" s="2" t="s">
        <v>181</v>
      </c>
      <c r="PS119" s="2" t="s">
        <v>233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151</v>
      </c>
      <c r="QD119" s="2" t="s">
        <v>129</v>
      </c>
      <c r="QE119" s="2" t="s">
        <v>132</v>
      </c>
      <c r="QF119" s="2" t="s">
        <v>132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151</v>
      </c>
      <c r="QP119" s="2" t="s">
        <v>181</v>
      </c>
      <c r="QQ119" s="2" t="s">
        <v>132</v>
      </c>
      <c r="QR119" s="2" t="s">
        <v>132</v>
      </c>
      <c r="QS119" s="2" t="s">
        <v>143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157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181</v>
      </c>
      <c r="RO119" s="2" t="s">
        <v>477</v>
      </c>
      <c r="RP119" s="2" t="s">
        <v>1472</v>
      </c>
      <c r="RQ119" s="2" t="s">
        <v>143</v>
      </c>
      <c r="RR119" s="2" t="s">
        <v>132</v>
      </c>
    </row>
    <row r="120">
      <c r="A120" s="2" t="s">
        <v>1473</v>
      </c>
      <c r="B120" s="2" t="s">
        <v>121</v>
      </c>
      <c r="C120" s="2" t="s">
        <v>894</v>
      </c>
      <c r="D120" s="2" t="s">
        <v>123</v>
      </c>
      <c r="E120" s="2" t="s">
        <v>124</v>
      </c>
      <c r="F120" s="2" t="s">
        <v>1474</v>
      </c>
      <c r="G120" s="2" t="s">
        <v>1474</v>
      </c>
      <c r="H120" s="2" t="s">
        <v>1474</v>
      </c>
      <c r="I120" s="2" t="s">
        <v>1475</v>
      </c>
      <c r="J120" s="2" t="s">
        <v>291</v>
      </c>
      <c r="K120" s="2" t="s">
        <v>1476</v>
      </c>
      <c r="L120" s="3">
        <v>62</v>
      </c>
      <c r="M120" s="3">
        <v>65.1</v>
      </c>
      <c r="N120" s="3">
        <v>129.99</v>
      </c>
      <c r="O120" s="2" t="s">
        <v>129</v>
      </c>
      <c r="P120" s="2" t="s">
        <v>293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133</v>
      </c>
      <c r="V120" s="2" t="s">
        <v>134</v>
      </c>
      <c r="W120" s="2" t="s">
        <v>470</v>
      </c>
      <c r="X120" s="2" t="s">
        <v>1248</v>
      </c>
      <c r="Y120" s="2" t="s">
        <v>422</v>
      </c>
      <c r="Z120" s="4">
        <v>85</v>
      </c>
      <c r="AA120" s="4">
        <f>=ROUNDDOWN(106.25,0)</f>
      </c>
      <c r="AB120" s="5">
        <v>0.8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3</v>
      </c>
      <c r="AQ120" s="8">
        <v>165</v>
      </c>
      <c r="AR120" s="4"/>
      <c r="AS120" s="8"/>
      <c r="AT120" s="7"/>
      <c r="AU120" s="7"/>
      <c r="AV120" s="4">
        <v>3</v>
      </c>
      <c r="AW120" s="8">
        <v>165</v>
      </c>
      <c r="AX120" s="4"/>
      <c r="AY120" s="8"/>
      <c r="AZ120" s="7"/>
      <c r="BA120" s="7"/>
      <c r="BB120" s="7">
        <v>1</v>
      </c>
      <c r="BC120" s="4">
        <v>3</v>
      </c>
      <c r="BD120" s="8">
        <v>165</v>
      </c>
      <c r="BE120" s="4"/>
      <c r="BF120" s="8"/>
      <c r="BG120" s="7"/>
      <c r="BH120" s="7"/>
      <c r="BI120" s="7">
        <v>1</v>
      </c>
      <c r="BJ120" s="4">
        <v>3</v>
      </c>
      <c r="BK120" s="8">
        <v>165</v>
      </c>
      <c r="BL120" s="2" t="s">
        <v>19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140</v>
      </c>
      <c r="BV120" s="2" t="s">
        <v>129</v>
      </c>
      <c r="BW120" s="2" t="s">
        <v>424</v>
      </c>
      <c r="BX120" s="2" t="s">
        <v>132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152</v>
      </c>
      <c r="CH120" s="2" t="s">
        <v>129</v>
      </c>
      <c r="CI120" s="2" t="s">
        <v>132</v>
      </c>
      <c r="CJ120" s="2" t="s">
        <v>132</v>
      </c>
      <c r="CK120" s="2" t="s">
        <v>143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140</v>
      </c>
      <c r="CT120" s="2" t="s">
        <v>129</v>
      </c>
      <c r="CU120" s="2" t="s">
        <v>341</v>
      </c>
      <c r="CV120" s="2" t="s">
        <v>1477</v>
      </c>
      <c r="CW120" s="2" t="s">
        <v>143</v>
      </c>
      <c r="CX120" s="2" t="s">
        <v>132</v>
      </c>
      <c r="CY120" s="4">
        <v>3</v>
      </c>
      <c r="CZ120" s="8">
        <v>165</v>
      </c>
      <c r="DA120" s="4"/>
      <c r="DB120" s="8"/>
      <c r="DC120" s="7"/>
      <c r="DD120" s="7"/>
      <c r="DE120" s="2" t="s">
        <v>140</v>
      </c>
      <c r="DF120" s="2" t="s">
        <v>129</v>
      </c>
      <c r="DG120" s="2" t="s">
        <v>832</v>
      </c>
      <c r="DH120" s="2" t="s">
        <v>1024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140</v>
      </c>
      <c r="DR120" s="2" t="s">
        <v>129</v>
      </c>
      <c r="DS120" s="2" t="s">
        <v>266</v>
      </c>
      <c r="DT120" s="2" t="s">
        <v>132</v>
      </c>
      <c r="DU120" s="2" t="s">
        <v>143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140</v>
      </c>
      <c r="ED120" s="2" t="s">
        <v>129</v>
      </c>
      <c r="EE120" s="2" t="s">
        <v>303</v>
      </c>
      <c r="EF120" s="2" t="s">
        <v>132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431</v>
      </c>
      <c r="ER120" s="2" t="s">
        <v>132</v>
      </c>
      <c r="ES120" s="2" t="s">
        <v>143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129</v>
      </c>
      <c r="FC120" s="2" t="s">
        <v>271</v>
      </c>
      <c r="FD120" s="2" t="s">
        <v>132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140</v>
      </c>
      <c r="FN120" s="2" t="s">
        <v>129</v>
      </c>
      <c r="FO120" s="2" t="s">
        <v>272</v>
      </c>
      <c r="FP120" s="2" t="s">
        <v>132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151</v>
      </c>
      <c r="FZ120" s="2" t="s">
        <v>129</v>
      </c>
      <c r="GA120" s="2" t="s">
        <v>132</v>
      </c>
      <c r="GB120" s="2" t="s">
        <v>132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151</v>
      </c>
      <c r="GL120" s="2" t="s">
        <v>129</v>
      </c>
      <c r="GM120" s="2" t="s">
        <v>132</v>
      </c>
      <c r="GN120" s="2" t="s">
        <v>132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155</v>
      </c>
      <c r="GX120" s="2" t="s">
        <v>129</v>
      </c>
      <c r="GY120" s="2" t="s">
        <v>132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129</v>
      </c>
      <c r="HK120" s="2" t="s">
        <v>433</v>
      </c>
      <c r="HL120" s="2" t="s">
        <v>132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129</v>
      </c>
      <c r="HW120" s="2" t="s">
        <v>277</v>
      </c>
      <c r="HX120" s="2" t="s">
        <v>132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132</v>
      </c>
      <c r="IH120" s="2" t="s">
        <v>132</v>
      </c>
      <c r="II120" s="2" t="s">
        <v>132</v>
      </c>
      <c r="IJ120" s="2" t="s">
        <v>132</v>
      </c>
      <c r="IK120" s="2" t="s">
        <v>132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129</v>
      </c>
      <c r="IU120" s="2" t="s">
        <v>341</v>
      </c>
      <c r="IV120" s="2" t="s">
        <v>132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151</v>
      </c>
      <c r="JF120" s="2" t="s">
        <v>129</v>
      </c>
      <c r="JG120" s="2" t="s">
        <v>132</v>
      </c>
      <c r="JH120" s="2" t="s">
        <v>132</v>
      </c>
      <c r="JI120" s="2" t="s">
        <v>143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152</v>
      </c>
      <c r="KD120" s="2" t="s">
        <v>129</v>
      </c>
      <c r="KE120" s="2" t="s">
        <v>132</v>
      </c>
      <c r="KF120" s="2" t="s">
        <v>132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151</v>
      </c>
      <c r="KP120" s="2" t="s">
        <v>129</v>
      </c>
      <c r="KQ120" s="2" t="s">
        <v>132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151</v>
      </c>
      <c r="LB120" s="2" t="s">
        <v>129</v>
      </c>
      <c r="LC120" s="2" t="s">
        <v>132</v>
      </c>
      <c r="LD120" s="2" t="s">
        <v>132</v>
      </c>
      <c r="LE120" s="2" t="s">
        <v>143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157</v>
      </c>
      <c r="LN120" s="2" t="s">
        <v>129</v>
      </c>
      <c r="LO120" s="2" t="s">
        <v>132</v>
      </c>
      <c r="LP120" s="2" t="s">
        <v>132</v>
      </c>
      <c r="LQ120" s="2" t="s">
        <v>143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151</v>
      </c>
      <c r="LZ120" s="2" t="s">
        <v>129</v>
      </c>
      <c r="MA120" s="2" t="s">
        <v>132</v>
      </c>
      <c r="MB120" s="2" t="s">
        <v>132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151</v>
      </c>
      <c r="ML120" s="2" t="s">
        <v>129</v>
      </c>
      <c r="MM120" s="2" t="s">
        <v>132</v>
      </c>
      <c r="MN120" s="2" t="s">
        <v>132</v>
      </c>
      <c r="MO120" s="2" t="s">
        <v>143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157</v>
      </c>
      <c r="MX120" s="2" t="s">
        <v>129</v>
      </c>
      <c r="MY120" s="2" t="s">
        <v>132</v>
      </c>
      <c r="MZ120" s="2" t="s">
        <v>132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157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157</v>
      </c>
      <c r="OH120" s="2" t="s">
        <v>129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151</v>
      </c>
      <c r="OT120" s="2" t="s">
        <v>129</v>
      </c>
      <c r="OU120" s="2" t="s">
        <v>132</v>
      </c>
      <c r="OV120" s="2" t="s">
        <v>132</v>
      </c>
      <c r="OW120" s="2" t="s">
        <v>143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140</v>
      </c>
      <c r="PR120" s="2" t="s">
        <v>181</v>
      </c>
      <c r="PS120" s="2" t="s">
        <v>278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151</v>
      </c>
      <c r="QD120" s="2" t="s">
        <v>129</v>
      </c>
      <c r="QE120" s="2" t="s">
        <v>132</v>
      </c>
      <c r="QF120" s="2" t="s">
        <v>132</v>
      </c>
      <c r="QG120" s="2" t="s">
        <v>143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157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181</v>
      </c>
      <c r="RO120" s="2" t="s">
        <v>303</v>
      </c>
      <c r="RP120" s="2" t="s">
        <v>132</v>
      </c>
      <c r="RQ120" s="2" t="s">
        <v>143</v>
      </c>
      <c r="RR120" s="2" t="s">
        <v>132</v>
      </c>
    </row>
    <row r="121">
      <c r="A121" s="2" t="s">
        <v>1478</v>
      </c>
      <c r="B121" s="2" t="s">
        <v>121</v>
      </c>
      <c r="C121" s="2" t="s">
        <v>894</v>
      </c>
      <c r="D121" s="2" t="s">
        <v>123</v>
      </c>
      <c r="E121" s="2" t="s">
        <v>124</v>
      </c>
      <c r="F121" s="2" t="s">
        <v>1358</v>
      </c>
      <c r="G121" s="2" t="s">
        <v>1358</v>
      </c>
      <c r="H121" s="2" t="s">
        <v>1358</v>
      </c>
      <c r="I121" s="2" t="s">
        <v>1479</v>
      </c>
      <c r="J121" s="2" t="s">
        <v>291</v>
      </c>
      <c r="K121" s="2" t="s">
        <v>1480</v>
      </c>
      <c r="L121" s="3">
        <v>85.81</v>
      </c>
      <c r="M121" s="3">
        <v>90.1</v>
      </c>
      <c r="N121" s="3">
        <v>179.99</v>
      </c>
      <c r="O121" s="2" t="s">
        <v>129</v>
      </c>
      <c r="P121" s="2" t="s">
        <v>293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133</v>
      </c>
      <c r="V121" s="2" t="s">
        <v>134</v>
      </c>
      <c r="W121" s="2" t="s">
        <v>470</v>
      </c>
      <c r="X121" s="2" t="s">
        <v>132</v>
      </c>
      <c r="Y121" s="2" t="s">
        <v>348</v>
      </c>
      <c r="Z121" s="4">
        <v>181</v>
      </c>
      <c r="AA121" s="4">
        <f>=ROUNDDOWN(905,0)</f>
      </c>
      <c r="AB121" s="5">
        <v>0.2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1</v>
      </c>
      <c r="AQ121" s="8">
        <v>69.68</v>
      </c>
      <c r="AR121" s="4"/>
      <c r="AS121" s="8"/>
      <c r="AT121" s="7"/>
      <c r="AU121" s="7"/>
      <c r="AV121" s="4">
        <v>1</v>
      </c>
      <c r="AW121" s="8">
        <v>69.68</v>
      </c>
      <c r="AX121" s="4"/>
      <c r="AY121" s="8"/>
      <c r="AZ121" s="7"/>
      <c r="BA121" s="7"/>
      <c r="BB121" s="7">
        <v>1</v>
      </c>
      <c r="BC121" s="4">
        <v>1</v>
      </c>
      <c r="BD121" s="8">
        <v>69.68</v>
      </c>
      <c r="BE121" s="4"/>
      <c r="BF121" s="8"/>
      <c r="BG121" s="7"/>
      <c r="BH121" s="7"/>
      <c r="BI121" s="7">
        <v>1</v>
      </c>
      <c r="BJ121" s="4">
        <v>1</v>
      </c>
      <c r="BK121" s="8">
        <v>69.68</v>
      </c>
      <c r="BL121" s="2" t="s">
        <v>16</v>
      </c>
      <c r="BM121" s="7">
        <v>1</v>
      </c>
      <c r="BN121" s="7">
        <v>1</v>
      </c>
      <c r="BO121" s="4">
        <v>1</v>
      </c>
      <c r="BP121" s="8">
        <v>69.68</v>
      </c>
      <c r="BQ121" s="4"/>
      <c r="BR121" s="8"/>
      <c r="BS121" s="7"/>
      <c r="BT121" s="7"/>
      <c r="BU121" s="2" t="s">
        <v>140</v>
      </c>
      <c r="BV121" s="2" t="s">
        <v>129</v>
      </c>
      <c r="BW121" s="2" t="s">
        <v>1481</v>
      </c>
      <c r="BX121" s="2" t="s">
        <v>1482</v>
      </c>
      <c r="BY121" s="2" t="s">
        <v>143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132</v>
      </c>
      <c r="CJ121" s="2" t="s">
        <v>132</v>
      </c>
      <c r="CK121" s="2" t="s">
        <v>143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140</v>
      </c>
      <c r="CT121" s="2" t="s">
        <v>129</v>
      </c>
      <c r="CU121" s="2" t="s">
        <v>348</v>
      </c>
      <c r="CV121" s="2" t="s">
        <v>294</v>
      </c>
      <c r="CW121" s="2" t="s">
        <v>143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140</v>
      </c>
      <c r="DF121" s="2" t="s">
        <v>129</v>
      </c>
      <c r="DG121" s="2" t="s">
        <v>348</v>
      </c>
      <c r="DH121" s="2" t="s">
        <v>771</v>
      </c>
      <c r="DI121" s="2" t="s">
        <v>143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140</v>
      </c>
      <c r="DR121" s="2" t="s">
        <v>129</v>
      </c>
      <c r="DS121" s="2" t="s">
        <v>299</v>
      </c>
      <c r="DT121" s="2" t="s">
        <v>1483</v>
      </c>
      <c r="DU121" s="2" t="s">
        <v>143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129</v>
      </c>
      <c r="EE121" s="2" t="s">
        <v>1484</v>
      </c>
      <c r="EF121" s="2" t="s">
        <v>132</v>
      </c>
      <c r="EG121" s="2" t="s">
        <v>143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155</v>
      </c>
      <c r="EP121" s="2" t="s">
        <v>129</v>
      </c>
      <c r="EQ121" s="2" t="s">
        <v>132</v>
      </c>
      <c r="ER121" s="2" t="s">
        <v>132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151</v>
      </c>
      <c r="FB121" s="2" t="s">
        <v>129</v>
      </c>
      <c r="FC121" s="2" t="s">
        <v>132</v>
      </c>
      <c r="FD121" s="2" t="s">
        <v>132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181</v>
      </c>
      <c r="FO121" s="2" t="s">
        <v>1485</v>
      </c>
      <c r="FP121" s="2" t="s">
        <v>132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151</v>
      </c>
      <c r="FZ121" s="2" t="s">
        <v>129</v>
      </c>
      <c r="GA121" s="2" t="s">
        <v>132</v>
      </c>
      <c r="GB121" s="2" t="s">
        <v>132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151</v>
      </c>
      <c r="GL121" s="2" t="s">
        <v>129</v>
      </c>
      <c r="GM121" s="2" t="s">
        <v>132</v>
      </c>
      <c r="GN121" s="2" t="s">
        <v>132</v>
      </c>
      <c r="GO121" s="2" t="s">
        <v>143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129</v>
      </c>
      <c r="GY121" s="2" t="s">
        <v>359</v>
      </c>
      <c r="GZ121" s="2" t="s">
        <v>132</v>
      </c>
      <c r="HA121" s="2" t="s">
        <v>143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129</v>
      </c>
      <c r="HK121" s="2" t="s">
        <v>1486</v>
      </c>
      <c r="HL121" s="2" t="s">
        <v>459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129</v>
      </c>
      <c r="HW121" s="2" t="s">
        <v>363</v>
      </c>
      <c r="HX121" s="2" t="s">
        <v>132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132</v>
      </c>
      <c r="IH121" s="2" t="s">
        <v>132</v>
      </c>
      <c r="II121" s="2" t="s">
        <v>132</v>
      </c>
      <c r="IJ121" s="2" t="s">
        <v>132</v>
      </c>
      <c r="IK121" s="2" t="s">
        <v>132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129</v>
      </c>
      <c r="IU121" s="2" t="s">
        <v>348</v>
      </c>
      <c r="IV121" s="2" t="s">
        <v>132</v>
      </c>
      <c r="IW121" s="2" t="s">
        <v>143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129</v>
      </c>
      <c r="JG121" s="2" t="s">
        <v>364</v>
      </c>
      <c r="JH121" s="2" t="s">
        <v>132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132</v>
      </c>
      <c r="JR121" s="2" t="s">
        <v>132</v>
      </c>
      <c r="JS121" s="2" t="s">
        <v>132</v>
      </c>
      <c r="JT121" s="2" t="s">
        <v>132</v>
      </c>
      <c r="JU121" s="2" t="s">
        <v>132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195</v>
      </c>
      <c r="KE121" s="2" t="s">
        <v>366</v>
      </c>
      <c r="KF121" s="2" t="s">
        <v>132</v>
      </c>
      <c r="KG121" s="2" t="s">
        <v>143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151</v>
      </c>
      <c r="KP121" s="2" t="s">
        <v>129</v>
      </c>
      <c r="KQ121" s="2" t="s">
        <v>132</v>
      </c>
      <c r="KR121" s="2" t="s">
        <v>132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132</v>
      </c>
      <c r="LB121" s="2" t="s">
        <v>132</v>
      </c>
      <c r="LC121" s="2" t="s">
        <v>132</v>
      </c>
      <c r="LD121" s="2" t="s">
        <v>132</v>
      </c>
      <c r="LE121" s="2" t="s">
        <v>132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157</v>
      </c>
      <c r="LN121" s="2" t="s">
        <v>129</v>
      </c>
      <c r="LO121" s="2" t="s">
        <v>132</v>
      </c>
      <c r="LP121" s="2" t="s">
        <v>132</v>
      </c>
      <c r="LQ121" s="2" t="s">
        <v>143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151</v>
      </c>
      <c r="LZ121" s="2" t="s">
        <v>129</v>
      </c>
      <c r="MA121" s="2" t="s">
        <v>132</v>
      </c>
      <c r="MB121" s="2" t="s">
        <v>132</v>
      </c>
      <c r="MC121" s="2" t="s">
        <v>143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151</v>
      </c>
      <c r="ML121" s="2" t="s">
        <v>129</v>
      </c>
      <c r="MM121" s="2" t="s">
        <v>132</v>
      </c>
      <c r="MN121" s="2" t="s">
        <v>132</v>
      </c>
      <c r="MO121" s="2" t="s">
        <v>143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157</v>
      </c>
      <c r="MX121" s="2" t="s">
        <v>129</v>
      </c>
      <c r="MY121" s="2" t="s">
        <v>132</v>
      </c>
      <c r="MZ121" s="2" t="s">
        <v>132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157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151</v>
      </c>
      <c r="NV121" s="2" t="s">
        <v>181</v>
      </c>
      <c r="NW121" s="2" t="s">
        <v>132</v>
      </c>
      <c r="NX121" s="2" t="s">
        <v>132</v>
      </c>
      <c r="NY121" s="2" t="s">
        <v>143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157</v>
      </c>
      <c r="OH121" s="2" t="s">
        <v>129</v>
      </c>
      <c r="OI121" s="2" t="s">
        <v>132</v>
      </c>
      <c r="OJ121" s="2" t="s">
        <v>132</v>
      </c>
      <c r="OK121" s="2" t="s">
        <v>143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151</v>
      </c>
      <c r="OT121" s="2" t="s">
        <v>129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140</v>
      </c>
      <c r="PR121" s="2" t="s">
        <v>181</v>
      </c>
      <c r="PS121" s="2" t="s">
        <v>233</v>
      </c>
      <c r="PT121" s="2" t="s">
        <v>132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151</v>
      </c>
      <c r="QP121" s="2" t="s">
        <v>181</v>
      </c>
      <c r="QQ121" s="2" t="s">
        <v>132</v>
      </c>
      <c r="QR121" s="2" t="s">
        <v>132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157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181</v>
      </c>
      <c r="RO121" s="2" t="s">
        <v>368</v>
      </c>
      <c r="RP121" s="2" t="s">
        <v>1487</v>
      </c>
      <c r="RQ121" s="2" t="s">
        <v>143</v>
      </c>
      <c r="RR121" s="2" t="s">
        <v>132</v>
      </c>
    </row>
    <row r="122">
      <c r="A122" s="2" t="s">
        <v>1488</v>
      </c>
      <c r="B122" s="2" t="s">
        <v>121</v>
      </c>
      <c r="C122" s="2" t="s">
        <v>894</v>
      </c>
      <c r="D122" s="2" t="s">
        <v>123</v>
      </c>
      <c r="E122" s="2" t="s">
        <v>124</v>
      </c>
      <c r="F122" s="2" t="s">
        <v>1489</v>
      </c>
      <c r="G122" s="2" t="s">
        <v>1489</v>
      </c>
      <c r="H122" s="2" t="s">
        <v>1489</v>
      </c>
      <c r="I122" s="2" t="s">
        <v>1490</v>
      </c>
      <c r="J122" s="2" t="s">
        <v>291</v>
      </c>
      <c r="K122" s="2" t="s">
        <v>1491</v>
      </c>
      <c r="L122" s="3">
        <v>56.05</v>
      </c>
      <c r="M122" s="3">
        <v>58.85</v>
      </c>
      <c r="N122" s="3">
        <v>117.99</v>
      </c>
      <c r="O122" s="2" t="s">
        <v>129</v>
      </c>
      <c r="P122" s="2" t="s">
        <v>293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133</v>
      </c>
      <c r="V122" s="2" t="s">
        <v>134</v>
      </c>
      <c r="W122" s="2" t="s">
        <v>470</v>
      </c>
      <c r="X122" s="2" t="s">
        <v>132</v>
      </c>
      <c r="Y122" s="2" t="s">
        <v>1492</v>
      </c>
      <c r="Z122" s="4">
        <v>102</v>
      </c>
      <c r="AA122" s="4">
        <f>=ROUNDDOWN(102,0)</f>
      </c>
      <c r="AB122" s="5">
        <v>1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132</v>
      </c>
      <c r="BM122" s="7"/>
      <c r="BN122" s="7"/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1493</v>
      </c>
      <c r="BX122" s="2" t="s">
        <v>718</v>
      </c>
      <c r="BY122" s="2" t="s">
        <v>143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140</v>
      </c>
      <c r="CH122" s="2" t="s">
        <v>129</v>
      </c>
      <c r="CI122" s="2" t="s">
        <v>132</v>
      </c>
      <c r="CJ122" s="2" t="s">
        <v>132</v>
      </c>
      <c r="CK122" s="2" t="s">
        <v>143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140</v>
      </c>
      <c r="CT122" s="2" t="s">
        <v>129</v>
      </c>
      <c r="CU122" s="2" t="s">
        <v>683</v>
      </c>
      <c r="CV122" s="2" t="s">
        <v>713</v>
      </c>
      <c r="CW122" s="2" t="s">
        <v>143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140</v>
      </c>
      <c r="DF122" s="2" t="s">
        <v>129</v>
      </c>
      <c r="DG122" s="2" t="s">
        <v>1494</v>
      </c>
      <c r="DH122" s="2" t="s">
        <v>132</v>
      </c>
      <c r="DI122" s="2" t="s">
        <v>143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140</v>
      </c>
      <c r="DR122" s="2" t="s">
        <v>129</v>
      </c>
      <c r="DS122" s="2" t="s">
        <v>299</v>
      </c>
      <c r="DT122" s="2" t="s">
        <v>132</v>
      </c>
      <c r="DU122" s="2" t="s">
        <v>143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140</v>
      </c>
      <c r="ED122" s="2" t="s">
        <v>129</v>
      </c>
      <c r="EE122" s="2" t="s">
        <v>1494</v>
      </c>
      <c r="EF122" s="2" t="s">
        <v>1039</v>
      </c>
      <c r="EG122" s="2" t="s">
        <v>143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155</v>
      </c>
      <c r="EP122" s="2" t="s">
        <v>129</v>
      </c>
      <c r="EQ122" s="2" t="s">
        <v>132</v>
      </c>
      <c r="ER122" s="2" t="s">
        <v>132</v>
      </c>
      <c r="ES122" s="2" t="s">
        <v>143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151</v>
      </c>
      <c r="FB122" s="2" t="s">
        <v>129</v>
      </c>
      <c r="FC122" s="2" t="s">
        <v>132</v>
      </c>
      <c r="FD122" s="2" t="s">
        <v>132</v>
      </c>
      <c r="FE122" s="2" t="s">
        <v>143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140</v>
      </c>
      <c r="FN122" s="2" t="s">
        <v>129</v>
      </c>
      <c r="FO122" s="2" t="s">
        <v>302</v>
      </c>
      <c r="FP122" s="2" t="s">
        <v>132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151</v>
      </c>
      <c r="FZ122" s="2" t="s">
        <v>129</v>
      </c>
      <c r="GA122" s="2" t="s">
        <v>132</v>
      </c>
      <c r="GB122" s="2" t="s">
        <v>132</v>
      </c>
      <c r="GC122" s="2" t="s">
        <v>143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151</v>
      </c>
      <c r="GL122" s="2" t="s">
        <v>129</v>
      </c>
      <c r="GM122" s="2" t="s">
        <v>132</v>
      </c>
      <c r="GN122" s="2" t="s">
        <v>132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155</v>
      </c>
      <c r="GX122" s="2" t="s">
        <v>129</v>
      </c>
      <c r="GY122" s="2" t="s">
        <v>132</v>
      </c>
      <c r="GZ122" s="2" t="s">
        <v>132</v>
      </c>
      <c r="HA122" s="2" t="s">
        <v>143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129</v>
      </c>
      <c r="HK122" s="2" t="s">
        <v>450</v>
      </c>
      <c r="HL122" s="2" t="s">
        <v>132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129</v>
      </c>
      <c r="HW122" s="2" t="s">
        <v>688</v>
      </c>
      <c r="HX122" s="2" t="s">
        <v>132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132</v>
      </c>
      <c r="IH122" s="2" t="s">
        <v>132</v>
      </c>
      <c r="II122" s="2" t="s">
        <v>132</v>
      </c>
      <c r="IJ122" s="2" t="s">
        <v>132</v>
      </c>
      <c r="IK122" s="2" t="s">
        <v>132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140</v>
      </c>
      <c r="IT122" s="2" t="s">
        <v>129</v>
      </c>
      <c r="IU122" s="2" t="s">
        <v>683</v>
      </c>
      <c r="IV122" s="2" t="s">
        <v>132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151</v>
      </c>
      <c r="JF122" s="2" t="s">
        <v>129</v>
      </c>
      <c r="JG122" s="2" t="s">
        <v>132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140</v>
      </c>
      <c r="KD122" s="2" t="s">
        <v>195</v>
      </c>
      <c r="KE122" s="2" t="s">
        <v>1495</v>
      </c>
      <c r="KF122" s="2" t="s">
        <v>132</v>
      </c>
      <c r="KG122" s="2" t="s">
        <v>143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151</v>
      </c>
      <c r="KP122" s="2" t="s">
        <v>129</v>
      </c>
      <c r="KQ122" s="2" t="s">
        <v>132</v>
      </c>
      <c r="KR122" s="2" t="s">
        <v>132</v>
      </c>
      <c r="KS122" s="2" t="s">
        <v>143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151</v>
      </c>
      <c r="LB122" s="2" t="s">
        <v>129</v>
      </c>
      <c r="LC122" s="2" t="s">
        <v>132</v>
      </c>
      <c r="LD122" s="2" t="s">
        <v>132</v>
      </c>
      <c r="LE122" s="2" t="s">
        <v>143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157</v>
      </c>
      <c r="LN122" s="2" t="s">
        <v>129</v>
      </c>
      <c r="LO122" s="2" t="s">
        <v>132</v>
      </c>
      <c r="LP122" s="2" t="s">
        <v>132</v>
      </c>
      <c r="LQ122" s="2" t="s">
        <v>143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151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157</v>
      </c>
      <c r="MX122" s="2" t="s">
        <v>129</v>
      </c>
      <c r="MY122" s="2" t="s">
        <v>132</v>
      </c>
      <c r="MZ122" s="2" t="s">
        <v>132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157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151</v>
      </c>
      <c r="NV122" s="2" t="s">
        <v>181</v>
      </c>
      <c r="NW122" s="2" t="s">
        <v>132</v>
      </c>
      <c r="NX122" s="2" t="s">
        <v>132</v>
      </c>
      <c r="NY122" s="2" t="s">
        <v>143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157</v>
      </c>
      <c r="OH122" s="2" t="s">
        <v>129</v>
      </c>
      <c r="OI122" s="2" t="s">
        <v>132</v>
      </c>
      <c r="OJ122" s="2" t="s">
        <v>132</v>
      </c>
      <c r="OK122" s="2" t="s">
        <v>143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151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140</v>
      </c>
      <c r="PR122" s="2" t="s">
        <v>181</v>
      </c>
      <c r="PS122" s="2" t="s">
        <v>233</v>
      </c>
      <c r="PT122" s="2" t="s">
        <v>132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151</v>
      </c>
      <c r="QP122" s="2" t="s">
        <v>181</v>
      </c>
      <c r="QQ122" s="2" t="s">
        <v>132</v>
      </c>
      <c r="QR122" s="2" t="s">
        <v>132</v>
      </c>
      <c r="QS122" s="2" t="s">
        <v>143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157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181</v>
      </c>
      <c r="RO122" s="2" t="s">
        <v>683</v>
      </c>
      <c r="RP122" s="2" t="s">
        <v>132</v>
      </c>
      <c r="RQ122" s="2" t="s">
        <v>143</v>
      </c>
      <c r="RR122" s="2" t="s">
        <v>132</v>
      </c>
    </row>
    <row r="123">
      <c r="A123" s="2" t="s">
        <v>1496</v>
      </c>
      <c r="B123" s="2" t="s">
        <v>121</v>
      </c>
      <c r="C123" s="2" t="s">
        <v>894</v>
      </c>
      <c r="D123" s="2" t="s">
        <v>123</v>
      </c>
      <c r="E123" s="2" t="s">
        <v>124</v>
      </c>
      <c r="F123" s="2" t="s">
        <v>1497</v>
      </c>
      <c r="G123" s="2" t="s">
        <v>1497</v>
      </c>
      <c r="H123" s="2" t="s">
        <v>1497</v>
      </c>
      <c r="I123" s="2" t="s">
        <v>1498</v>
      </c>
      <c r="J123" s="2" t="s">
        <v>291</v>
      </c>
      <c r="K123" s="2" t="s">
        <v>1440</v>
      </c>
      <c r="L123" s="3">
        <v>71</v>
      </c>
      <c r="M123" s="3">
        <v>74.55</v>
      </c>
      <c r="N123" s="3">
        <v>149.99</v>
      </c>
      <c r="O123" s="2" t="s">
        <v>129</v>
      </c>
      <c r="P123" s="2" t="s">
        <v>293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133</v>
      </c>
      <c r="V123" s="2" t="s">
        <v>134</v>
      </c>
      <c r="W123" s="2" t="s">
        <v>136</v>
      </c>
      <c r="X123" s="2" t="s">
        <v>1248</v>
      </c>
      <c r="Y123" s="2" t="s">
        <v>422</v>
      </c>
      <c r="Z123" s="4">
        <v>67</v>
      </c>
      <c r="AA123" s="4">
        <f>=ROUNDDOWN(33.5,0)</f>
      </c>
      <c r="AB123" s="5">
        <v>2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140</v>
      </c>
      <c r="BV123" s="2" t="s">
        <v>129</v>
      </c>
      <c r="BW123" s="2" t="s">
        <v>424</v>
      </c>
      <c r="BX123" s="2" t="s">
        <v>873</v>
      </c>
      <c r="BY123" s="2" t="s">
        <v>143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129</v>
      </c>
      <c r="CI123" s="2" t="s">
        <v>132</v>
      </c>
      <c r="CJ123" s="2" t="s">
        <v>713</v>
      </c>
      <c r="CK123" s="2" t="s">
        <v>143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140</v>
      </c>
      <c r="CT123" s="2" t="s">
        <v>129</v>
      </c>
      <c r="CU123" s="2" t="s">
        <v>341</v>
      </c>
      <c r="CV123" s="2" t="s">
        <v>1477</v>
      </c>
      <c r="CW123" s="2" t="s">
        <v>143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140</v>
      </c>
      <c r="DF123" s="2" t="s">
        <v>129</v>
      </c>
      <c r="DG123" s="2" t="s">
        <v>832</v>
      </c>
      <c r="DH123" s="2" t="s">
        <v>772</v>
      </c>
      <c r="DI123" s="2" t="s">
        <v>143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140</v>
      </c>
      <c r="DR123" s="2" t="s">
        <v>129</v>
      </c>
      <c r="DS123" s="2" t="s">
        <v>266</v>
      </c>
      <c r="DT123" s="2" t="s">
        <v>132</v>
      </c>
      <c r="DU123" s="2" t="s">
        <v>143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303</v>
      </c>
      <c r="EF123" s="2" t="s">
        <v>1293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270</v>
      </c>
      <c r="EP123" s="2" t="s">
        <v>129</v>
      </c>
      <c r="EQ123" s="2" t="s">
        <v>132</v>
      </c>
      <c r="ER123" s="2" t="s">
        <v>132</v>
      </c>
      <c r="ES123" s="2" t="s">
        <v>143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151</v>
      </c>
      <c r="FB123" s="2" t="s">
        <v>129</v>
      </c>
      <c r="FC123" s="2" t="s">
        <v>132</v>
      </c>
      <c r="FD123" s="2" t="s">
        <v>132</v>
      </c>
      <c r="FE123" s="2" t="s">
        <v>143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140</v>
      </c>
      <c r="FN123" s="2" t="s">
        <v>129</v>
      </c>
      <c r="FO123" s="2" t="s">
        <v>272</v>
      </c>
      <c r="FP123" s="2" t="s">
        <v>132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151</v>
      </c>
      <c r="FZ123" s="2" t="s">
        <v>129</v>
      </c>
      <c r="GA123" s="2" t="s">
        <v>132</v>
      </c>
      <c r="GB123" s="2" t="s">
        <v>132</v>
      </c>
      <c r="GC123" s="2" t="s">
        <v>143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129</v>
      </c>
      <c r="GM123" s="2" t="s">
        <v>273</v>
      </c>
      <c r="GN123" s="2" t="s">
        <v>132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140</v>
      </c>
      <c r="GX123" s="2" t="s">
        <v>129</v>
      </c>
      <c r="GY123" s="2" t="s">
        <v>761</v>
      </c>
      <c r="GZ123" s="2" t="s">
        <v>732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140</v>
      </c>
      <c r="HJ123" s="2" t="s">
        <v>129</v>
      </c>
      <c r="HK123" s="2" t="s">
        <v>433</v>
      </c>
      <c r="HL123" s="2" t="s">
        <v>1499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129</v>
      </c>
      <c r="HW123" s="2" t="s">
        <v>277</v>
      </c>
      <c r="HX123" s="2" t="s">
        <v>132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129</v>
      </c>
      <c r="II123" s="2" t="s">
        <v>194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129</v>
      </c>
      <c r="IU123" s="2" t="s">
        <v>341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151</v>
      </c>
      <c r="JF123" s="2" t="s">
        <v>129</v>
      </c>
      <c r="JG123" s="2" t="s">
        <v>132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132</v>
      </c>
      <c r="JR123" s="2" t="s">
        <v>132</v>
      </c>
      <c r="JS123" s="2" t="s">
        <v>132</v>
      </c>
      <c r="JT123" s="2" t="s">
        <v>132</v>
      </c>
      <c r="JU123" s="2" t="s">
        <v>132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152</v>
      </c>
      <c r="KD123" s="2" t="s">
        <v>129</v>
      </c>
      <c r="KE123" s="2" t="s">
        <v>132</v>
      </c>
      <c r="KF123" s="2" t="s">
        <v>132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151</v>
      </c>
      <c r="KP123" s="2" t="s">
        <v>129</v>
      </c>
      <c r="KQ123" s="2" t="s">
        <v>132</v>
      </c>
      <c r="KR123" s="2" t="s">
        <v>132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151</v>
      </c>
      <c r="LB123" s="2" t="s">
        <v>129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157</v>
      </c>
      <c r="LN123" s="2" t="s">
        <v>129</v>
      </c>
      <c r="LO123" s="2" t="s">
        <v>132</v>
      </c>
      <c r="LP123" s="2" t="s">
        <v>132</v>
      </c>
      <c r="LQ123" s="2" t="s">
        <v>143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151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151</v>
      </c>
      <c r="ML123" s="2" t="s">
        <v>129</v>
      </c>
      <c r="MM123" s="2" t="s">
        <v>132</v>
      </c>
      <c r="MN123" s="2" t="s">
        <v>132</v>
      </c>
      <c r="MO123" s="2" t="s">
        <v>143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157</v>
      </c>
      <c r="MX123" s="2" t="s">
        <v>129</v>
      </c>
      <c r="MY123" s="2" t="s">
        <v>132</v>
      </c>
      <c r="MZ123" s="2" t="s">
        <v>132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157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157</v>
      </c>
      <c r="OH123" s="2" t="s">
        <v>129</v>
      </c>
      <c r="OI123" s="2" t="s">
        <v>132</v>
      </c>
      <c r="OJ123" s="2" t="s">
        <v>132</v>
      </c>
      <c r="OK123" s="2" t="s">
        <v>143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151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140</v>
      </c>
      <c r="PR123" s="2" t="s">
        <v>181</v>
      </c>
      <c r="PS123" s="2" t="s">
        <v>278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151</v>
      </c>
      <c r="QD123" s="2" t="s">
        <v>129</v>
      </c>
      <c r="QE123" s="2" t="s">
        <v>132</v>
      </c>
      <c r="QF123" s="2" t="s">
        <v>132</v>
      </c>
      <c r="QG123" s="2" t="s">
        <v>143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157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181</v>
      </c>
      <c r="RO123" s="2" t="s">
        <v>303</v>
      </c>
      <c r="RP123" s="2" t="s">
        <v>132</v>
      </c>
      <c r="RQ123" s="2" t="s">
        <v>143</v>
      </c>
      <c r="RR123" s="2" t="s">
        <v>132</v>
      </c>
    </row>
    <row r="124">
      <c r="A124" s="2" t="s">
        <v>1500</v>
      </c>
      <c r="B124" s="2" t="s">
        <v>121</v>
      </c>
      <c r="C124" s="2" t="s">
        <v>894</v>
      </c>
      <c r="D124" s="2" t="s">
        <v>123</v>
      </c>
      <c r="E124" s="2" t="s">
        <v>124</v>
      </c>
      <c r="F124" s="2" t="s">
        <v>1501</v>
      </c>
      <c r="G124" s="2" t="s">
        <v>1501</v>
      </c>
      <c r="H124" s="2" t="s">
        <v>1501</v>
      </c>
      <c r="I124" s="2" t="s">
        <v>1502</v>
      </c>
      <c r="J124" s="2" t="s">
        <v>291</v>
      </c>
      <c r="K124" s="2" t="s">
        <v>420</v>
      </c>
      <c r="L124" s="3">
        <v>45.45</v>
      </c>
      <c r="M124" s="3">
        <v>47.72</v>
      </c>
      <c r="N124" s="3">
        <v>99.99</v>
      </c>
      <c r="O124" s="2" t="s">
        <v>129</v>
      </c>
      <c r="P124" s="2" t="s">
        <v>293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133</v>
      </c>
      <c r="V124" s="2" t="s">
        <v>134</v>
      </c>
      <c r="W124" s="2" t="s">
        <v>470</v>
      </c>
      <c r="X124" s="2" t="s">
        <v>132</v>
      </c>
      <c r="Y124" s="2" t="s">
        <v>1492</v>
      </c>
      <c r="Z124" s="4">
        <v>104</v>
      </c>
      <c r="AA124" s="4">
        <f>=ROUNDDOWN({0},0)</f>
      </c>
      <c r="AB124" s="5"/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132</v>
      </c>
      <c r="BM124" s="7"/>
      <c r="BN124" s="7"/>
      <c r="BO124" s="4"/>
      <c r="BP124" s="8"/>
      <c r="BQ124" s="4"/>
      <c r="BR124" s="8"/>
      <c r="BS124" s="7"/>
      <c r="BT124" s="7"/>
      <c r="BU124" s="2" t="s">
        <v>140</v>
      </c>
      <c r="BV124" s="2" t="s">
        <v>129</v>
      </c>
      <c r="BW124" s="2" t="s">
        <v>1493</v>
      </c>
      <c r="BX124" s="2" t="s">
        <v>132</v>
      </c>
      <c r="BY124" s="2" t="s">
        <v>143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129</v>
      </c>
      <c r="CI124" s="2" t="s">
        <v>132</v>
      </c>
      <c r="CJ124" s="2" t="s">
        <v>132</v>
      </c>
      <c r="CK124" s="2" t="s">
        <v>143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140</v>
      </c>
      <c r="CT124" s="2" t="s">
        <v>129</v>
      </c>
      <c r="CU124" s="2" t="s">
        <v>683</v>
      </c>
      <c r="CV124" s="2" t="s">
        <v>560</v>
      </c>
      <c r="CW124" s="2" t="s">
        <v>143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140</v>
      </c>
      <c r="DF124" s="2" t="s">
        <v>129</v>
      </c>
      <c r="DG124" s="2" t="s">
        <v>1494</v>
      </c>
      <c r="DH124" s="2" t="s">
        <v>132</v>
      </c>
      <c r="DI124" s="2" t="s">
        <v>143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140</v>
      </c>
      <c r="DR124" s="2" t="s">
        <v>129</v>
      </c>
      <c r="DS124" s="2" t="s">
        <v>299</v>
      </c>
      <c r="DT124" s="2" t="s">
        <v>132</v>
      </c>
      <c r="DU124" s="2" t="s">
        <v>143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129</v>
      </c>
      <c r="EE124" s="2" t="s">
        <v>1494</v>
      </c>
      <c r="EF124" s="2" t="s">
        <v>132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155</v>
      </c>
      <c r="EP124" s="2" t="s">
        <v>129</v>
      </c>
      <c r="EQ124" s="2" t="s">
        <v>132</v>
      </c>
      <c r="ER124" s="2" t="s">
        <v>132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129</v>
      </c>
      <c r="FC124" s="2" t="s">
        <v>271</v>
      </c>
      <c r="FD124" s="2" t="s">
        <v>132</v>
      </c>
      <c r="FE124" s="2" t="s">
        <v>143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129</v>
      </c>
      <c r="FO124" s="2" t="s">
        <v>302</v>
      </c>
      <c r="FP124" s="2" t="s">
        <v>132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151</v>
      </c>
      <c r="FZ124" s="2" t="s">
        <v>129</v>
      </c>
      <c r="GA124" s="2" t="s">
        <v>132</v>
      </c>
      <c r="GB124" s="2" t="s">
        <v>132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151</v>
      </c>
      <c r="GL124" s="2" t="s">
        <v>129</v>
      </c>
      <c r="GM124" s="2" t="s">
        <v>132</v>
      </c>
      <c r="GN124" s="2" t="s">
        <v>132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155</v>
      </c>
      <c r="GX124" s="2" t="s">
        <v>129</v>
      </c>
      <c r="GY124" s="2" t="s">
        <v>132</v>
      </c>
      <c r="GZ124" s="2" t="s">
        <v>132</v>
      </c>
      <c r="HA124" s="2" t="s">
        <v>143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129</v>
      </c>
      <c r="HK124" s="2" t="s">
        <v>450</v>
      </c>
      <c r="HL124" s="2" t="s">
        <v>132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129</v>
      </c>
      <c r="HW124" s="2" t="s">
        <v>688</v>
      </c>
      <c r="HX124" s="2" t="s">
        <v>132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129</v>
      </c>
      <c r="II124" s="2" t="s">
        <v>194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129</v>
      </c>
      <c r="IU124" s="2" t="s">
        <v>683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151</v>
      </c>
      <c r="JF124" s="2" t="s">
        <v>129</v>
      </c>
      <c r="JG124" s="2" t="s">
        <v>132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132</v>
      </c>
      <c r="JR124" s="2" t="s">
        <v>132</v>
      </c>
      <c r="JS124" s="2" t="s">
        <v>132</v>
      </c>
      <c r="JT124" s="2" t="s">
        <v>132</v>
      </c>
      <c r="JU124" s="2" t="s">
        <v>132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195</v>
      </c>
      <c r="KE124" s="2" t="s">
        <v>1495</v>
      </c>
      <c r="KF124" s="2" t="s">
        <v>132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151</v>
      </c>
      <c r="KP124" s="2" t="s">
        <v>129</v>
      </c>
      <c r="KQ124" s="2" t="s">
        <v>132</v>
      </c>
      <c r="KR124" s="2" t="s">
        <v>132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151</v>
      </c>
      <c r="LB124" s="2" t="s">
        <v>129</v>
      </c>
      <c r="LC124" s="2" t="s">
        <v>132</v>
      </c>
      <c r="LD124" s="2" t="s">
        <v>132</v>
      </c>
      <c r="LE124" s="2" t="s">
        <v>143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157</v>
      </c>
      <c r="LN124" s="2" t="s">
        <v>129</v>
      </c>
      <c r="LO124" s="2" t="s">
        <v>132</v>
      </c>
      <c r="LP124" s="2" t="s">
        <v>132</v>
      </c>
      <c r="LQ124" s="2" t="s">
        <v>143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151</v>
      </c>
      <c r="LZ124" s="2" t="s">
        <v>129</v>
      </c>
      <c r="MA124" s="2" t="s">
        <v>132</v>
      </c>
      <c r="MB124" s="2" t="s">
        <v>132</v>
      </c>
      <c r="MC124" s="2" t="s">
        <v>143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151</v>
      </c>
      <c r="ML124" s="2" t="s">
        <v>129</v>
      </c>
      <c r="MM124" s="2" t="s">
        <v>132</v>
      </c>
      <c r="MN124" s="2" t="s">
        <v>132</v>
      </c>
      <c r="MO124" s="2" t="s">
        <v>143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157</v>
      </c>
      <c r="MX124" s="2" t="s">
        <v>129</v>
      </c>
      <c r="MY124" s="2" t="s">
        <v>132</v>
      </c>
      <c r="MZ124" s="2" t="s">
        <v>132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157</v>
      </c>
      <c r="NJ124" s="2" t="s">
        <v>129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151</v>
      </c>
      <c r="NV124" s="2" t="s">
        <v>181</v>
      </c>
      <c r="NW124" s="2" t="s">
        <v>132</v>
      </c>
      <c r="NX124" s="2" t="s">
        <v>132</v>
      </c>
      <c r="NY124" s="2" t="s">
        <v>143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157</v>
      </c>
      <c r="OH124" s="2" t="s">
        <v>129</v>
      </c>
      <c r="OI124" s="2" t="s">
        <v>132</v>
      </c>
      <c r="OJ124" s="2" t="s">
        <v>132</v>
      </c>
      <c r="OK124" s="2" t="s">
        <v>143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151</v>
      </c>
      <c r="OT124" s="2" t="s">
        <v>129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140</v>
      </c>
      <c r="PR124" s="2" t="s">
        <v>181</v>
      </c>
      <c r="PS124" s="2" t="s">
        <v>233</v>
      </c>
      <c r="PT124" s="2" t="s">
        <v>132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151</v>
      </c>
      <c r="QP124" s="2" t="s">
        <v>181</v>
      </c>
      <c r="QQ124" s="2" t="s">
        <v>132</v>
      </c>
      <c r="QR124" s="2" t="s">
        <v>132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157</v>
      </c>
      <c r="RB124" s="2" t="s">
        <v>129</v>
      </c>
      <c r="RC124" s="2" t="s">
        <v>132</v>
      </c>
      <c r="RD124" s="2" t="s">
        <v>132</v>
      </c>
      <c r="RE124" s="2" t="s">
        <v>143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181</v>
      </c>
      <c r="RO124" s="2" t="s">
        <v>683</v>
      </c>
      <c r="RP124" s="2" t="s">
        <v>132</v>
      </c>
      <c r="RQ124" s="2" t="s">
        <v>143</v>
      </c>
      <c r="RR124" s="2" t="s">
        <v>132</v>
      </c>
    </row>
    <row r="125">
      <c r="A125" s="2" t="s">
        <v>1503</v>
      </c>
      <c r="B125" s="2" t="s">
        <v>121</v>
      </c>
      <c r="C125" s="2" t="s">
        <v>894</v>
      </c>
      <c r="D125" s="2" t="s">
        <v>123</v>
      </c>
      <c r="E125" s="2" t="s">
        <v>124</v>
      </c>
      <c r="F125" s="2" t="s">
        <v>1504</v>
      </c>
      <c r="G125" s="2" t="s">
        <v>1504</v>
      </c>
      <c r="H125" s="2" t="s">
        <v>1504</v>
      </c>
      <c r="I125" s="2" t="s">
        <v>1505</v>
      </c>
      <c r="J125" s="2" t="s">
        <v>291</v>
      </c>
      <c r="K125" s="2" t="s">
        <v>457</v>
      </c>
      <c r="L125" s="3">
        <v>149.5</v>
      </c>
      <c r="M125" s="3">
        <v>156.98</v>
      </c>
      <c r="N125" s="3">
        <v>299</v>
      </c>
      <c r="O125" s="2" t="s">
        <v>726</v>
      </c>
      <c r="P125" s="2" t="s">
        <v>293</v>
      </c>
      <c r="Q125" s="2" t="s">
        <v>131</v>
      </c>
      <c r="R125" s="2" t="s">
        <v>132</v>
      </c>
      <c r="S125" s="2" t="s">
        <v>1506</v>
      </c>
      <c r="T125" s="2" t="s">
        <v>132</v>
      </c>
      <c r="U125" s="2" t="s">
        <v>132</v>
      </c>
      <c r="V125" s="2" t="s">
        <v>162</v>
      </c>
      <c r="W125" s="2" t="s">
        <v>135</v>
      </c>
      <c r="X125" s="2" t="s">
        <v>132</v>
      </c>
      <c r="Y125" s="2" t="s">
        <v>543</v>
      </c>
      <c r="Z125" s="4"/>
      <c r="AA125" s="4">
        <f>=ROUNDDOWN({0},0)</f>
      </c>
      <c r="AB125" s="5"/>
      <c r="AC125" s="2" t="s">
        <v>132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132</v>
      </c>
      <c r="BM125" s="7"/>
      <c r="BN125" s="7"/>
      <c r="BO125" s="4"/>
      <c r="BP125" s="8"/>
      <c r="BQ125" s="4"/>
      <c r="BR125" s="8"/>
      <c r="BS125" s="7"/>
      <c r="BT125" s="7"/>
      <c r="BU125" s="2" t="s">
        <v>140</v>
      </c>
      <c r="BV125" s="2" t="s">
        <v>181</v>
      </c>
      <c r="BW125" s="2" t="s">
        <v>593</v>
      </c>
      <c r="BX125" s="2" t="s">
        <v>1507</v>
      </c>
      <c r="BY125" s="2" t="s">
        <v>143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151</v>
      </c>
      <c r="CH125" s="2" t="s">
        <v>181</v>
      </c>
      <c r="CI125" s="2" t="s">
        <v>132</v>
      </c>
      <c r="CJ125" s="2" t="s">
        <v>132</v>
      </c>
      <c r="CK125" s="2" t="s">
        <v>143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140</v>
      </c>
      <c r="CT125" s="2" t="s">
        <v>181</v>
      </c>
      <c r="CU125" s="2" t="s">
        <v>548</v>
      </c>
      <c r="CV125" s="2" t="s">
        <v>634</v>
      </c>
      <c r="CW125" s="2" t="s">
        <v>143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140</v>
      </c>
      <c r="DF125" s="2" t="s">
        <v>181</v>
      </c>
      <c r="DG125" s="2" t="s">
        <v>325</v>
      </c>
      <c r="DH125" s="2" t="s">
        <v>1508</v>
      </c>
      <c r="DI125" s="2" t="s">
        <v>143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140</v>
      </c>
      <c r="DR125" s="2" t="s">
        <v>181</v>
      </c>
      <c r="DS125" s="2" t="s">
        <v>173</v>
      </c>
      <c r="DT125" s="2" t="s">
        <v>132</v>
      </c>
      <c r="DU125" s="2" t="s">
        <v>143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140</v>
      </c>
      <c r="ED125" s="2" t="s">
        <v>181</v>
      </c>
      <c r="EE125" s="2" t="s">
        <v>175</v>
      </c>
      <c r="EF125" s="2" t="s">
        <v>132</v>
      </c>
      <c r="EG125" s="2" t="s">
        <v>143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132</v>
      </c>
      <c r="EP125" s="2" t="s">
        <v>132</v>
      </c>
      <c r="EQ125" s="2" t="s">
        <v>132</v>
      </c>
      <c r="ER125" s="2" t="s">
        <v>132</v>
      </c>
      <c r="ES125" s="2" t="s">
        <v>132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151</v>
      </c>
      <c r="FB125" s="2" t="s">
        <v>181</v>
      </c>
      <c r="FC125" s="2" t="s">
        <v>132</v>
      </c>
      <c r="FD125" s="2" t="s">
        <v>132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140</v>
      </c>
      <c r="FN125" s="2" t="s">
        <v>181</v>
      </c>
      <c r="FO125" s="2" t="s">
        <v>599</v>
      </c>
      <c r="FP125" s="2" t="s">
        <v>132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151</v>
      </c>
      <c r="FZ125" s="2" t="s">
        <v>181</v>
      </c>
      <c r="GA125" s="2" t="s">
        <v>132</v>
      </c>
      <c r="GB125" s="2" t="s">
        <v>132</v>
      </c>
      <c r="GC125" s="2" t="s">
        <v>143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151</v>
      </c>
      <c r="GL125" s="2" t="s">
        <v>129</v>
      </c>
      <c r="GM125" s="2" t="s">
        <v>132</v>
      </c>
      <c r="GN125" s="2" t="s">
        <v>132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132</v>
      </c>
      <c r="GX125" s="2" t="s">
        <v>132</v>
      </c>
      <c r="GY125" s="2" t="s">
        <v>132</v>
      </c>
      <c r="GZ125" s="2" t="s">
        <v>132</v>
      </c>
      <c r="HA125" s="2" t="s">
        <v>132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132</v>
      </c>
      <c r="HJ125" s="2" t="s">
        <v>132</v>
      </c>
      <c r="HK125" s="2" t="s">
        <v>132</v>
      </c>
      <c r="HL125" s="2" t="s">
        <v>132</v>
      </c>
      <c r="HM125" s="2" t="s">
        <v>132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181</v>
      </c>
      <c r="HW125" s="2" t="s">
        <v>192</v>
      </c>
      <c r="HX125" s="2" t="s">
        <v>132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132</v>
      </c>
      <c r="IH125" s="2" t="s">
        <v>132</v>
      </c>
      <c r="II125" s="2" t="s">
        <v>132</v>
      </c>
      <c r="IJ125" s="2" t="s">
        <v>132</v>
      </c>
      <c r="IK125" s="2" t="s">
        <v>132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140</v>
      </c>
      <c r="IT125" s="2" t="s">
        <v>181</v>
      </c>
      <c r="IU125" s="2" t="s">
        <v>548</v>
      </c>
      <c r="IV125" s="2" t="s">
        <v>1509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132</v>
      </c>
      <c r="JF125" s="2" t="s">
        <v>132</v>
      </c>
      <c r="JG125" s="2" t="s">
        <v>132</v>
      </c>
      <c r="JH125" s="2" t="s">
        <v>132</v>
      </c>
      <c r="JI125" s="2" t="s">
        <v>132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132</v>
      </c>
      <c r="JR125" s="2" t="s">
        <v>132</v>
      </c>
      <c r="JS125" s="2" t="s">
        <v>132</v>
      </c>
      <c r="JT125" s="2" t="s">
        <v>132</v>
      </c>
      <c r="JU125" s="2" t="s">
        <v>132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140</v>
      </c>
      <c r="KD125" s="2" t="s">
        <v>181</v>
      </c>
      <c r="KE125" s="2" t="s">
        <v>339</v>
      </c>
      <c r="KF125" s="2" t="s">
        <v>132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151</v>
      </c>
      <c r="KP125" s="2" t="s">
        <v>181</v>
      </c>
      <c r="KQ125" s="2" t="s">
        <v>132</v>
      </c>
      <c r="KR125" s="2" t="s">
        <v>132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157</v>
      </c>
      <c r="LN125" s="2" t="s">
        <v>181</v>
      </c>
      <c r="LO125" s="2" t="s">
        <v>132</v>
      </c>
      <c r="LP125" s="2" t="s">
        <v>132</v>
      </c>
      <c r="LQ125" s="2" t="s">
        <v>143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151</v>
      </c>
      <c r="LZ125" s="2" t="s">
        <v>181</v>
      </c>
      <c r="MA125" s="2" t="s">
        <v>132</v>
      </c>
      <c r="MB125" s="2" t="s">
        <v>132</v>
      </c>
      <c r="MC125" s="2" t="s">
        <v>143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157</v>
      </c>
      <c r="NJ125" s="2" t="s">
        <v>181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151</v>
      </c>
      <c r="NV125" s="2" t="s">
        <v>181</v>
      </c>
      <c r="NW125" s="2" t="s">
        <v>132</v>
      </c>
      <c r="NX125" s="2" t="s">
        <v>132</v>
      </c>
      <c r="NY125" s="2" t="s">
        <v>143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157</v>
      </c>
      <c r="OH125" s="2" t="s">
        <v>129</v>
      </c>
      <c r="OI125" s="2" t="s">
        <v>132</v>
      </c>
      <c r="OJ125" s="2" t="s">
        <v>132</v>
      </c>
      <c r="OK125" s="2" t="s">
        <v>143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151</v>
      </c>
      <c r="OT125" s="2" t="s">
        <v>181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151</v>
      </c>
      <c r="PR125" s="2" t="s">
        <v>181</v>
      </c>
      <c r="PS125" s="2" t="s">
        <v>132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151</v>
      </c>
      <c r="QP125" s="2" t="s">
        <v>181</v>
      </c>
      <c r="QQ125" s="2" t="s">
        <v>132</v>
      </c>
      <c r="QR125" s="2" t="s">
        <v>132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157</v>
      </c>
      <c r="RB125" s="2" t="s">
        <v>181</v>
      </c>
      <c r="RC125" s="2" t="s">
        <v>132</v>
      </c>
      <c r="RD125" s="2" t="s">
        <v>132</v>
      </c>
      <c r="RE125" s="2" t="s">
        <v>143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152</v>
      </c>
      <c r="RN125" s="2" t="s">
        <v>181</v>
      </c>
      <c r="RO125" s="2" t="s">
        <v>132</v>
      </c>
      <c r="RP125" s="2" t="s">
        <v>132</v>
      </c>
      <c r="RQ125" s="2" t="s">
        <v>143</v>
      </c>
      <c r="RR125" s="2" t="s">
        <v>132</v>
      </c>
    </row>
    <row r="126">
      <c r="A126" s="2" t="s">
        <v>1510</v>
      </c>
      <c r="B126" s="2" t="s">
        <v>121</v>
      </c>
      <c r="C126" s="2" t="s">
        <v>1511</v>
      </c>
      <c r="D126" s="2" t="s">
        <v>508</v>
      </c>
      <c r="E126" s="2" t="s">
        <v>509</v>
      </c>
      <c r="F126" s="2" t="s">
        <v>1512</v>
      </c>
      <c r="G126" s="2" t="s">
        <v>1512</v>
      </c>
      <c r="H126" s="2" t="s">
        <v>1512</v>
      </c>
      <c r="I126" s="2" t="s">
        <v>1513</v>
      </c>
      <c r="J126" s="2" t="s">
        <v>1514</v>
      </c>
      <c r="K126" s="2" t="s">
        <v>457</v>
      </c>
      <c r="L126" s="3">
        <v>68.82</v>
      </c>
      <c r="M126" s="3">
        <v>72.26</v>
      </c>
      <c r="N126" s="3">
        <v>149.99</v>
      </c>
      <c r="O126" s="2" t="s">
        <v>129</v>
      </c>
      <c r="P126" s="2" t="s">
        <v>160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863</v>
      </c>
      <c r="V126" s="2" t="s">
        <v>134</v>
      </c>
      <c r="W126" s="2" t="s">
        <v>739</v>
      </c>
      <c r="X126" s="2" t="s">
        <v>132</v>
      </c>
      <c r="Y126" s="2" t="s">
        <v>1515</v>
      </c>
      <c r="Z126" s="4">
        <v>332</v>
      </c>
      <c r="AA126" s="4">
        <f>=ROUNDDOWN(14.0084388185654,0)</f>
      </c>
      <c r="AB126" s="5">
        <v>23.7</v>
      </c>
      <c r="AC126" s="2" t="s">
        <v>239</v>
      </c>
      <c r="AD126" s="4">
        <v>300</v>
      </c>
      <c r="AE126" s="4">
        <v>500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157</v>
      </c>
      <c r="AQ126" s="8">
        <v>12444.05</v>
      </c>
      <c r="AR126" s="4"/>
      <c r="AS126" s="8"/>
      <c r="AT126" s="7"/>
      <c r="AU126" s="7"/>
      <c r="AV126" s="4">
        <v>157</v>
      </c>
      <c r="AW126" s="8">
        <v>12444.05</v>
      </c>
      <c r="AX126" s="4"/>
      <c r="AY126" s="8"/>
      <c r="AZ126" s="7"/>
      <c r="BA126" s="7"/>
      <c r="BB126" s="7">
        <v>1</v>
      </c>
      <c r="BC126" s="4">
        <v>229</v>
      </c>
      <c r="BD126" s="8">
        <v>17699.07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0.7031</v>
      </c>
      <c r="BJ126" s="4">
        <v>157</v>
      </c>
      <c r="BK126" s="8">
        <v>12444.05</v>
      </c>
      <c r="BL126" s="2" t="s">
        <v>1516</v>
      </c>
      <c r="BM126" s="7">
        <v>1</v>
      </c>
      <c r="BN126" s="7">
        <v>1</v>
      </c>
      <c r="BO126" s="4">
        <v>36</v>
      </c>
      <c r="BP126" s="8">
        <v>2419.09</v>
      </c>
      <c r="BQ126" s="4"/>
      <c r="BR126" s="8"/>
      <c r="BS126" s="7"/>
      <c r="BT126" s="7"/>
      <c r="BU126" s="2" t="s">
        <v>140</v>
      </c>
      <c r="BV126" s="2" t="s">
        <v>129</v>
      </c>
      <c r="BW126" s="2" t="s">
        <v>1377</v>
      </c>
      <c r="BX126" s="2" t="s">
        <v>643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140</v>
      </c>
      <c r="CH126" s="2" t="s">
        <v>129</v>
      </c>
      <c r="CI126" s="2" t="s">
        <v>132</v>
      </c>
      <c r="CJ126" s="2" t="s">
        <v>132</v>
      </c>
      <c r="CK126" s="2" t="s">
        <v>143</v>
      </c>
      <c r="CL126" s="2" t="s">
        <v>132</v>
      </c>
      <c r="CM126" s="4">
        <v>21</v>
      </c>
      <c r="CN126" s="8">
        <v>1677.56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1517</v>
      </c>
      <c r="CV126" s="2" t="s">
        <v>1518</v>
      </c>
      <c r="CW126" s="2" t="s">
        <v>143</v>
      </c>
      <c r="CX126" s="2" t="s">
        <v>132</v>
      </c>
      <c r="CY126" s="4">
        <v>36</v>
      </c>
      <c r="CZ126" s="8">
        <v>3076.2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1518</v>
      </c>
      <c r="DH126" s="2" t="s">
        <v>1519</v>
      </c>
      <c r="DI126" s="2" t="s">
        <v>143</v>
      </c>
      <c r="DJ126" s="2" t="s">
        <v>132</v>
      </c>
      <c r="DK126" s="4">
        <v>9</v>
      </c>
      <c r="DL126" s="8">
        <v>853.29</v>
      </c>
      <c r="DM126" s="4"/>
      <c r="DN126" s="8"/>
      <c r="DO126" s="7"/>
      <c r="DP126" s="7"/>
      <c r="DQ126" s="2" t="s">
        <v>140</v>
      </c>
      <c r="DR126" s="2" t="s">
        <v>129</v>
      </c>
      <c r="DS126" s="2" t="s">
        <v>400</v>
      </c>
      <c r="DT126" s="2" t="s">
        <v>1240</v>
      </c>
      <c r="DU126" s="2" t="s">
        <v>143</v>
      </c>
      <c r="DV126" s="2" t="s">
        <v>132</v>
      </c>
      <c r="DW126" s="4">
        <v>7</v>
      </c>
      <c r="DX126" s="8">
        <v>630.7</v>
      </c>
      <c r="DY126" s="4"/>
      <c r="DZ126" s="8"/>
      <c r="EA126" s="7"/>
      <c r="EB126" s="7"/>
      <c r="EC126" s="2" t="s">
        <v>140</v>
      </c>
      <c r="ED126" s="2" t="s">
        <v>129</v>
      </c>
      <c r="EE126" s="2" t="s">
        <v>1102</v>
      </c>
      <c r="EF126" s="2" t="s">
        <v>1237</v>
      </c>
      <c r="EG126" s="2" t="s">
        <v>143</v>
      </c>
      <c r="EH126" s="2" t="s">
        <v>132</v>
      </c>
      <c r="EI126" s="4">
        <v>30</v>
      </c>
      <c r="EJ126" s="8">
        <v>2276.1</v>
      </c>
      <c r="EK126" s="4"/>
      <c r="EL126" s="8"/>
      <c r="EM126" s="7"/>
      <c r="EN126" s="7"/>
      <c r="EO126" s="2" t="s">
        <v>140</v>
      </c>
      <c r="EP126" s="2" t="s">
        <v>129</v>
      </c>
      <c r="EQ126" s="2" t="s">
        <v>246</v>
      </c>
      <c r="ER126" s="2" t="s">
        <v>1013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151</v>
      </c>
      <c r="FB126" s="2" t="s">
        <v>129</v>
      </c>
      <c r="FC126" s="2" t="s">
        <v>132</v>
      </c>
      <c r="FD126" s="2" t="s">
        <v>132</v>
      </c>
      <c r="FE126" s="2" t="s">
        <v>143</v>
      </c>
      <c r="FF126" s="2" t="s">
        <v>132</v>
      </c>
      <c r="FG126" s="4">
        <v>6</v>
      </c>
      <c r="FH126" s="8">
        <v>494.82</v>
      </c>
      <c r="FI126" s="4"/>
      <c r="FJ126" s="8"/>
      <c r="FK126" s="7"/>
      <c r="FL126" s="7"/>
      <c r="FM126" s="2" t="s">
        <v>140</v>
      </c>
      <c r="FN126" s="2" t="s">
        <v>129</v>
      </c>
      <c r="FO126" s="2" t="s">
        <v>1520</v>
      </c>
      <c r="FP126" s="2" t="s">
        <v>1521</v>
      </c>
      <c r="FQ126" s="2" t="s">
        <v>143</v>
      </c>
      <c r="FR126" s="2" t="s">
        <v>132</v>
      </c>
      <c r="FS126" s="4">
        <v>4</v>
      </c>
      <c r="FT126" s="8">
        <v>277.57</v>
      </c>
      <c r="FU126" s="4"/>
      <c r="FV126" s="8"/>
      <c r="FW126" s="7"/>
      <c r="FX126" s="7"/>
      <c r="FY126" s="2" t="s">
        <v>140</v>
      </c>
      <c r="FZ126" s="2" t="s">
        <v>129</v>
      </c>
      <c r="GA126" s="2" t="s">
        <v>184</v>
      </c>
      <c r="GB126" s="2" t="s">
        <v>1522</v>
      </c>
      <c r="GC126" s="2" t="s">
        <v>143</v>
      </c>
      <c r="GD126" s="2" t="s">
        <v>132</v>
      </c>
      <c r="GE126" s="4">
        <v>1</v>
      </c>
      <c r="GF126" s="8">
        <v>66.76</v>
      </c>
      <c r="GG126" s="4"/>
      <c r="GH126" s="8"/>
      <c r="GI126" s="7"/>
      <c r="GJ126" s="7"/>
      <c r="GK126" s="2" t="s">
        <v>140</v>
      </c>
      <c r="GL126" s="2" t="s">
        <v>129</v>
      </c>
      <c r="GM126" s="2" t="s">
        <v>1523</v>
      </c>
      <c r="GN126" s="2" t="s">
        <v>1170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155</v>
      </c>
      <c r="GX126" s="2" t="s">
        <v>129</v>
      </c>
      <c r="GY126" s="2" t="s">
        <v>132</v>
      </c>
      <c r="GZ126" s="2" t="s">
        <v>132</v>
      </c>
      <c r="HA126" s="2" t="s">
        <v>143</v>
      </c>
      <c r="HB126" s="2" t="s">
        <v>132</v>
      </c>
      <c r="HC126" s="4">
        <v>1</v>
      </c>
      <c r="HD126" s="8">
        <v>72.1</v>
      </c>
      <c r="HE126" s="4"/>
      <c r="HF126" s="8"/>
      <c r="HG126" s="7"/>
      <c r="HH126" s="7"/>
      <c r="HI126" s="2" t="s">
        <v>140</v>
      </c>
      <c r="HJ126" s="2" t="s">
        <v>129</v>
      </c>
      <c r="HK126" s="2" t="s">
        <v>410</v>
      </c>
      <c r="HL126" s="2" t="s">
        <v>1524</v>
      </c>
      <c r="HM126" s="2" t="s">
        <v>143</v>
      </c>
      <c r="HN126" s="2" t="s">
        <v>132</v>
      </c>
      <c r="HO126" s="4">
        <v>4</v>
      </c>
      <c r="HP126" s="8">
        <v>329.88</v>
      </c>
      <c r="HQ126" s="4"/>
      <c r="HR126" s="8"/>
      <c r="HS126" s="7"/>
      <c r="HT126" s="7"/>
      <c r="HU126" s="2" t="s">
        <v>140</v>
      </c>
      <c r="HV126" s="2" t="s">
        <v>129</v>
      </c>
      <c r="HW126" s="2" t="s">
        <v>1193</v>
      </c>
      <c r="HX126" s="2" t="s">
        <v>1525</v>
      </c>
      <c r="HY126" s="2" t="s">
        <v>143</v>
      </c>
      <c r="HZ126" s="2" t="s">
        <v>132</v>
      </c>
      <c r="IA126" s="4">
        <v>2</v>
      </c>
      <c r="IB126" s="8">
        <v>269.98</v>
      </c>
      <c r="IC126" s="4"/>
      <c r="ID126" s="8"/>
      <c r="IE126" s="7"/>
      <c r="IF126" s="7"/>
      <c r="IG126" s="2" t="s">
        <v>140</v>
      </c>
      <c r="IH126" s="2" t="s">
        <v>129</v>
      </c>
      <c r="II126" s="2" t="s">
        <v>194</v>
      </c>
      <c r="IJ126" s="2" t="s">
        <v>927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140</v>
      </c>
      <c r="IT126" s="2" t="s">
        <v>129</v>
      </c>
      <c r="IU126" s="2" t="s">
        <v>1517</v>
      </c>
      <c r="IV126" s="2" t="s">
        <v>619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140</v>
      </c>
      <c r="JF126" s="2" t="s">
        <v>129</v>
      </c>
      <c r="JG126" s="2" t="s">
        <v>771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132</v>
      </c>
      <c r="JR126" s="2" t="s">
        <v>132</v>
      </c>
      <c r="JS126" s="2" t="s">
        <v>132</v>
      </c>
      <c r="JT126" s="2" t="s">
        <v>132</v>
      </c>
      <c r="JU126" s="2" t="s">
        <v>132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140</v>
      </c>
      <c r="KD126" s="2" t="s">
        <v>195</v>
      </c>
      <c r="KE126" s="2" t="s">
        <v>636</v>
      </c>
      <c r="KF126" s="2" t="s">
        <v>1526</v>
      </c>
      <c r="KG126" s="2" t="s">
        <v>143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151</v>
      </c>
      <c r="KP126" s="2" t="s">
        <v>129</v>
      </c>
      <c r="KQ126" s="2" t="s">
        <v>132</v>
      </c>
      <c r="KR126" s="2" t="s">
        <v>132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151</v>
      </c>
      <c r="LB126" s="2" t="s">
        <v>129</v>
      </c>
      <c r="LC126" s="2" t="s">
        <v>132</v>
      </c>
      <c r="LD126" s="2" t="s">
        <v>132</v>
      </c>
      <c r="LE126" s="2" t="s">
        <v>143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157</v>
      </c>
      <c r="LN126" s="2" t="s">
        <v>129</v>
      </c>
      <c r="LO126" s="2" t="s">
        <v>132</v>
      </c>
      <c r="LP126" s="2" t="s">
        <v>132</v>
      </c>
      <c r="LQ126" s="2" t="s">
        <v>143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151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151</v>
      </c>
      <c r="ML126" s="2" t="s">
        <v>129</v>
      </c>
      <c r="MM126" s="2" t="s">
        <v>132</v>
      </c>
      <c r="MN126" s="2" t="s">
        <v>132</v>
      </c>
      <c r="MO126" s="2" t="s">
        <v>143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151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151</v>
      </c>
      <c r="NV126" s="2" t="s">
        <v>181</v>
      </c>
      <c r="NW126" s="2" t="s">
        <v>132</v>
      </c>
      <c r="NX126" s="2" t="s">
        <v>132</v>
      </c>
      <c r="NY126" s="2" t="s">
        <v>143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140</v>
      </c>
      <c r="OH126" s="2" t="s">
        <v>129</v>
      </c>
      <c r="OI126" s="2" t="s">
        <v>132</v>
      </c>
      <c r="OJ126" s="2" t="s">
        <v>132</v>
      </c>
      <c r="OK126" s="2" t="s">
        <v>143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151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140</v>
      </c>
      <c r="PR126" s="2" t="s">
        <v>181</v>
      </c>
      <c r="PS126" s="2" t="s">
        <v>198</v>
      </c>
      <c r="PT126" s="2" t="s">
        <v>452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140</v>
      </c>
      <c r="QP126" s="2" t="s">
        <v>181</v>
      </c>
      <c r="QQ126" s="2" t="s">
        <v>1527</v>
      </c>
      <c r="QR126" s="2" t="s">
        <v>1006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151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1160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181</v>
      </c>
      <c r="RO126" s="2" t="s">
        <v>1528</v>
      </c>
      <c r="RP126" s="2" t="s">
        <v>369</v>
      </c>
      <c r="RQ126" s="2" t="s">
        <v>143</v>
      </c>
      <c r="RR126" s="2" t="s">
        <v>132</v>
      </c>
    </row>
    <row r="127">
      <c r="A127" s="2" t="s">
        <v>1529</v>
      </c>
      <c r="B127" s="2" t="s">
        <v>121</v>
      </c>
      <c r="C127" s="2" t="s">
        <v>1511</v>
      </c>
      <c r="D127" s="2" t="s">
        <v>508</v>
      </c>
      <c r="E127" s="2" t="s">
        <v>509</v>
      </c>
      <c r="F127" s="2" t="s">
        <v>1512</v>
      </c>
      <c r="G127" s="2" t="s">
        <v>1512</v>
      </c>
      <c r="H127" s="2" t="s">
        <v>1512</v>
      </c>
      <c r="I127" s="2" t="s">
        <v>1513</v>
      </c>
      <c r="J127" s="2" t="s">
        <v>1514</v>
      </c>
      <c r="K127" s="2" t="s">
        <v>659</v>
      </c>
      <c r="L127" s="3">
        <v>68.82</v>
      </c>
      <c r="M127" s="3">
        <v>72.26</v>
      </c>
      <c r="N127" s="3">
        <v>149.99</v>
      </c>
      <c r="O127" s="2" t="s">
        <v>129</v>
      </c>
      <c r="P127" s="2" t="s">
        <v>206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863</v>
      </c>
      <c r="V127" s="2" t="s">
        <v>134</v>
      </c>
      <c r="W127" s="2" t="s">
        <v>739</v>
      </c>
      <c r="X127" s="2" t="s">
        <v>440</v>
      </c>
      <c r="Y127" s="2" t="s">
        <v>1382</v>
      </c>
      <c r="Z127" s="4">
        <v>106</v>
      </c>
      <c r="AA127" s="4">
        <f>=ROUNDDOWN(21.2,0)</f>
      </c>
      <c r="AB127" s="5">
        <v>5</v>
      </c>
      <c r="AC127" s="2" t="s">
        <v>924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28</v>
      </c>
      <c r="AQ127" s="8">
        <v>2055.15</v>
      </c>
      <c r="AR127" s="4"/>
      <c r="AS127" s="8"/>
      <c r="AT127" s="7"/>
      <c r="AU127" s="7"/>
      <c r="AV127" s="4">
        <v>28</v>
      </c>
      <c r="AW127" s="8">
        <v>2055.15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0.1161</v>
      </c>
      <c r="BJ127" s="4">
        <v>28</v>
      </c>
      <c r="BK127" s="8">
        <v>2055.15</v>
      </c>
      <c r="BL127" s="2" t="s">
        <v>1530</v>
      </c>
      <c r="BM127" s="7">
        <v>1</v>
      </c>
      <c r="BN127" s="7">
        <v>1</v>
      </c>
      <c r="BO127" s="4">
        <v>8</v>
      </c>
      <c r="BP127" s="8">
        <v>526.03</v>
      </c>
      <c r="BQ127" s="4"/>
      <c r="BR127" s="8"/>
      <c r="BS127" s="7"/>
      <c r="BT127" s="7"/>
      <c r="BU127" s="2" t="s">
        <v>140</v>
      </c>
      <c r="BV127" s="2" t="s">
        <v>129</v>
      </c>
      <c r="BW127" s="2" t="s">
        <v>1531</v>
      </c>
      <c r="BX127" s="2" t="s">
        <v>1532</v>
      </c>
      <c r="BY127" s="2" t="s">
        <v>143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152</v>
      </c>
      <c r="CH127" s="2" t="s">
        <v>181</v>
      </c>
      <c r="CI127" s="2" t="s">
        <v>132</v>
      </c>
      <c r="CJ127" s="2" t="s">
        <v>132</v>
      </c>
      <c r="CK127" s="2" t="s">
        <v>143</v>
      </c>
      <c r="CL127" s="2" t="s">
        <v>132</v>
      </c>
      <c r="CM127" s="4">
        <v>6</v>
      </c>
      <c r="CN127" s="8">
        <v>514.71</v>
      </c>
      <c r="CO127" s="4"/>
      <c r="CP127" s="8"/>
      <c r="CQ127" s="7"/>
      <c r="CR127" s="7"/>
      <c r="CS127" s="2" t="s">
        <v>140</v>
      </c>
      <c r="CT127" s="2" t="s">
        <v>129</v>
      </c>
      <c r="CU127" s="2" t="s">
        <v>597</v>
      </c>
      <c r="CV127" s="2" t="s">
        <v>643</v>
      </c>
      <c r="CW127" s="2" t="s">
        <v>143</v>
      </c>
      <c r="CX127" s="2" t="s">
        <v>132</v>
      </c>
      <c r="CY127" s="4">
        <v>1</v>
      </c>
      <c r="CZ127" s="8">
        <v>85.45</v>
      </c>
      <c r="DA127" s="4"/>
      <c r="DB127" s="8"/>
      <c r="DC127" s="7"/>
      <c r="DD127" s="7"/>
      <c r="DE127" s="2" t="s">
        <v>140</v>
      </c>
      <c r="DF127" s="2" t="s">
        <v>129</v>
      </c>
      <c r="DG127" s="2" t="s">
        <v>1531</v>
      </c>
      <c r="DH127" s="2" t="s">
        <v>1006</v>
      </c>
      <c r="DI127" s="2" t="s">
        <v>143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140</v>
      </c>
      <c r="DR127" s="2" t="s">
        <v>129</v>
      </c>
      <c r="DS127" s="2" t="s">
        <v>400</v>
      </c>
      <c r="DT127" s="2" t="s">
        <v>410</v>
      </c>
      <c r="DU127" s="2" t="s">
        <v>143</v>
      </c>
      <c r="DV127" s="2" t="s">
        <v>132</v>
      </c>
      <c r="DW127" s="4">
        <v>2</v>
      </c>
      <c r="DX127" s="8">
        <v>140.88</v>
      </c>
      <c r="DY127" s="4"/>
      <c r="DZ127" s="8"/>
      <c r="EA127" s="7"/>
      <c r="EB127" s="7"/>
      <c r="EC127" s="2" t="s">
        <v>140</v>
      </c>
      <c r="ED127" s="2" t="s">
        <v>129</v>
      </c>
      <c r="EE127" s="2" t="s">
        <v>1102</v>
      </c>
      <c r="EF127" s="2" t="s">
        <v>1227</v>
      </c>
      <c r="EG127" s="2" t="s">
        <v>143</v>
      </c>
      <c r="EH127" s="2" t="s">
        <v>132</v>
      </c>
      <c r="EI127" s="4">
        <v>3</v>
      </c>
      <c r="EJ127" s="8">
        <v>227.61</v>
      </c>
      <c r="EK127" s="4"/>
      <c r="EL127" s="8"/>
      <c r="EM127" s="7"/>
      <c r="EN127" s="7"/>
      <c r="EO127" s="2" t="s">
        <v>140</v>
      </c>
      <c r="EP127" s="2" t="s">
        <v>129</v>
      </c>
      <c r="EQ127" s="2" t="s">
        <v>405</v>
      </c>
      <c r="ER127" s="2" t="s">
        <v>229</v>
      </c>
      <c r="ES127" s="2" t="s">
        <v>143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151</v>
      </c>
      <c r="FB127" s="2" t="s">
        <v>129</v>
      </c>
      <c r="FC127" s="2" t="s">
        <v>132</v>
      </c>
      <c r="FD127" s="2" t="s">
        <v>132</v>
      </c>
      <c r="FE127" s="2" t="s">
        <v>143</v>
      </c>
      <c r="FF127" s="2" t="s">
        <v>132</v>
      </c>
      <c r="FG127" s="4">
        <v>1</v>
      </c>
      <c r="FH127" s="8">
        <v>82.47</v>
      </c>
      <c r="FI127" s="4"/>
      <c r="FJ127" s="8"/>
      <c r="FK127" s="7"/>
      <c r="FL127" s="7"/>
      <c r="FM127" s="2" t="s">
        <v>140</v>
      </c>
      <c r="FN127" s="2" t="s">
        <v>129</v>
      </c>
      <c r="FO127" s="2" t="s">
        <v>1533</v>
      </c>
      <c r="FP127" s="2" t="s">
        <v>1534</v>
      </c>
      <c r="FQ127" s="2" t="s">
        <v>143</v>
      </c>
      <c r="FR127" s="2" t="s">
        <v>132</v>
      </c>
      <c r="FS127" s="4">
        <v>2</v>
      </c>
      <c r="FT127" s="8">
        <v>144.2</v>
      </c>
      <c r="FU127" s="4"/>
      <c r="FV127" s="8"/>
      <c r="FW127" s="7"/>
      <c r="FX127" s="7"/>
      <c r="FY127" s="2" t="s">
        <v>140</v>
      </c>
      <c r="FZ127" s="2" t="s">
        <v>129</v>
      </c>
      <c r="GA127" s="2" t="s">
        <v>184</v>
      </c>
      <c r="GB127" s="2" t="s">
        <v>1522</v>
      </c>
      <c r="GC127" s="2" t="s">
        <v>143</v>
      </c>
      <c r="GD127" s="2" t="s">
        <v>132</v>
      </c>
      <c r="GE127" s="4">
        <v>5</v>
      </c>
      <c r="GF127" s="8">
        <v>333.8</v>
      </c>
      <c r="GG127" s="4"/>
      <c r="GH127" s="8"/>
      <c r="GI127" s="7"/>
      <c r="GJ127" s="7"/>
      <c r="GK127" s="2" t="s">
        <v>140</v>
      </c>
      <c r="GL127" s="2" t="s">
        <v>129</v>
      </c>
      <c r="GM127" s="2" t="s">
        <v>226</v>
      </c>
      <c r="GN127" s="2" t="s">
        <v>1535</v>
      </c>
      <c r="GO127" s="2" t="s">
        <v>143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155</v>
      </c>
      <c r="GX127" s="2" t="s">
        <v>129</v>
      </c>
      <c r="GY127" s="2" t="s">
        <v>132</v>
      </c>
      <c r="GZ127" s="2" t="s">
        <v>132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140</v>
      </c>
      <c r="HJ127" s="2" t="s">
        <v>129</v>
      </c>
      <c r="HK127" s="2" t="s">
        <v>1533</v>
      </c>
      <c r="HL127" s="2" t="s">
        <v>1536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129</v>
      </c>
      <c r="HW127" s="2" t="s">
        <v>643</v>
      </c>
      <c r="HX127" s="2" t="s">
        <v>1537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140</v>
      </c>
      <c r="IH127" s="2" t="s">
        <v>129</v>
      </c>
      <c r="II127" s="2" t="s">
        <v>194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129</v>
      </c>
      <c r="IU127" s="2" t="s">
        <v>597</v>
      </c>
      <c r="IV127" s="2" t="s">
        <v>1538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771</v>
      </c>
      <c r="JH127" s="2" t="s">
        <v>132</v>
      </c>
      <c r="JI127" s="2" t="s">
        <v>143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132</v>
      </c>
      <c r="JR127" s="2" t="s">
        <v>132</v>
      </c>
      <c r="JS127" s="2" t="s">
        <v>132</v>
      </c>
      <c r="JT127" s="2" t="s">
        <v>132</v>
      </c>
      <c r="JU127" s="2" t="s">
        <v>132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195</v>
      </c>
      <c r="KE127" s="2" t="s">
        <v>1380</v>
      </c>
      <c r="KF127" s="2" t="s">
        <v>1539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151</v>
      </c>
      <c r="KP127" s="2" t="s">
        <v>129</v>
      </c>
      <c r="KQ127" s="2" t="s">
        <v>132</v>
      </c>
      <c r="KR127" s="2" t="s">
        <v>132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151</v>
      </c>
      <c r="LB127" s="2" t="s">
        <v>129</v>
      </c>
      <c r="LC127" s="2" t="s">
        <v>132</v>
      </c>
      <c r="LD127" s="2" t="s">
        <v>132</v>
      </c>
      <c r="LE127" s="2" t="s">
        <v>143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157</v>
      </c>
      <c r="LN127" s="2" t="s">
        <v>129</v>
      </c>
      <c r="LO127" s="2" t="s">
        <v>132</v>
      </c>
      <c r="LP127" s="2" t="s">
        <v>132</v>
      </c>
      <c r="LQ127" s="2" t="s">
        <v>143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151</v>
      </c>
      <c r="LZ127" s="2" t="s">
        <v>129</v>
      </c>
      <c r="MA127" s="2" t="s">
        <v>132</v>
      </c>
      <c r="MB127" s="2" t="s">
        <v>132</v>
      </c>
      <c r="MC127" s="2" t="s">
        <v>143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151</v>
      </c>
      <c r="ML127" s="2" t="s">
        <v>129</v>
      </c>
      <c r="MM127" s="2" t="s">
        <v>132</v>
      </c>
      <c r="MN127" s="2" t="s">
        <v>132</v>
      </c>
      <c r="MO127" s="2" t="s">
        <v>143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151</v>
      </c>
      <c r="NJ127" s="2" t="s">
        <v>129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151</v>
      </c>
      <c r="NV127" s="2" t="s">
        <v>181</v>
      </c>
      <c r="NW127" s="2" t="s">
        <v>132</v>
      </c>
      <c r="NX127" s="2" t="s">
        <v>132</v>
      </c>
      <c r="NY127" s="2" t="s">
        <v>143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140</v>
      </c>
      <c r="OH127" s="2" t="s">
        <v>129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151</v>
      </c>
      <c r="OT127" s="2" t="s">
        <v>129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140</v>
      </c>
      <c r="PR127" s="2" t="s">
        <v>181</v>
      </c>
      <c r="PS127" s="2" t="s">
        <v>198</v>
      </c>
      <c r="PT127" s="2" t="s">
        <v>132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140</v>
      </c>
      <c r="QP127" s="2" t="s">
        <v>181</v>
      </c>
      <c r="QQ127" s="2" t="s">
        <v>1099</v>
      </c>
      <c r="QR127" s="2" t="s">
        <v>1186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151</v>
      </c>
      <c r="RB127" s="2" t="s">
        <v>129</v>
      </c>
      <c r="RC127" s="2" t="s">
        <v>132</v>
      </c>
      <c r="RD127" s="2" t="s">
        <v>132</v>
      </c>
      <c r="RE127" s="2" t="s">
        <v>143</v>
      </c>
      <c r="RF127" s="2" t="s">
        <v>1160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181</v>
      </c>
      <c r="RO127" s="2" t="s">
        <v>1237</v>
      </c>
      <c r="RP127" s="2" t="s">
        <v>322</v>
      </c>
      <c r="RQ127" s="2" t="s">
        <v>143</v>
      </c>
      <c r="RR127" s="2" t="s">
        <v>132</v>
      </c>
    </row>
    <row r="128">
      <c r="A128" s="2" t="s">
        <v>1540</v>
      </c>
      <c r="B128" s="2" t="s">
        <v>121</v>
      </c>
      <c r="C128" s="2" t="s">
        <v>1511</v>
      </c>
      <c r="D128" s="2" t="s">
        <v>508</v>
      </c>
      <c r="E128" s="2" t="s">
        <v>509</v>
      </c>
      <c r="F128" s="2" t="s">
        <v>1512</v>
      </c>
      <c r="G128" s="2" t="s">
        <v>1512</v>
      </c>
      <c r="H128" s="2" t="s">
        <v>1512</v>
      </c>
      <c r="I128" s="2" t="s">
        <v>1513</v>
      </c>
      <c r="J128" s="2" t="s">
        <v>1514</v>
      </c>
      <c r="K128" s="2" t="s">
        <v>1541</v>
      </c>
      <c r="L128" s="3">
        <v>68.82</v>
      </c>
      <c r="M128" s="3">
        <v>72.26</v>
      </c>
      <c r="N128" s="3">
        <v>149.99</v>
      </c>
      <c r="O128" s="2" t="s">
        <v>129</v>
      </c>
      <c r="P128" s="2" t="s">
        <v>206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863</v>
      </c>
      <c r="V128" s="2" t="s">
        <v>134</v>
      </c>
      <c r="W128" s="2" t="s">
        <v>739</v>
      </c>
      <c r="X128" s="2" t="s">
        <v>440</v>
      </c>
      <c r="Y128" s="2" t="s">
        <v>1382</v>
      </c>
      <c r="Z128" s="4">
        <v>64</v>
      </c>
      <c r="AA128" s="4">
        <f>=ROUNDDOWN(16,0)</f>
      </c>
      <c r="AB128" s="5">
        <v>4</v>
      </c>
      <c r="AC128" s="2" t="s">
        <v>924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24</v>
      </c>
      <c r="AQ128" s="8">
        <v>1821.9</v>
      </c>
      <c r="AR128" s="4"/>
      <c r="AS128" s="8"/>
      <c r="AT128" s="7"/>
      <c r="AU128" s="7"/>
      <c r="AV128" s="4">
        <v>24</v>
      </c>
      <c r="AW128" s="8">
        <v>1821.9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0.1029</v>
      </c>
      <c r="BJ128" s="4">
        <v>24</v>
      </c>
      <c r="BK128" s="8">
        <v>1821.9</v>
      </c>
      <c r="BL128" s="2" t="s">
        <v>1542</v>
      </c>
      <c r="BM128" s="7">
        <v>1</v>
      </c>
      <c r="BN128" s="7">
        <v>1</v>
      </c>
      <c r="BO128" s="4">
        <v>6</v>
      </c>
      <c r="BP128" s="8">
        <v>411.52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1531</v>
      </c>
      <c r="BX128" s="2" t="s">
        <v>1543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152</v>
      </c>
      <c r="CH128" s="2" t="s">
        <v>181</v>
      </c>
      <c r="CI128" s="2" t="s">
        <v>132</v>
      </c>
      <c r="CJ128" s="2" t="s">
        <v>132</v>
      </c>
      <c r="CK128" s="2" t="s">
        <v>143</v>
      </c>
      <c r="CL128" s="2" t="s">
        <v>132</v>
      </c>
      <c r="CM128" s="4">
        <v>5</v>
      </c>
      <c r="CN128" s="8">
        <v>425.6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597</v>
      </c>
      <c r="CV128" s="2" t="s">
        <v>1163</v>
      </c>
      <c r="CW128" s="2" t="s">
        <v>143</v>
      </c>
      <c r="CX128" s="2" t="s">
        <v>132</v>
      </c>
      <c r="CY128" s="4">
        <v>4</v>
      </c>
      <c r="CZ128" s="8">
        <v>321.72</v>
      </c>
      <c r="DA128" s="4"/>
      <c r="DB128" s="8"/>
      <c r="DC128" s="7"/>
      <c r="DD128" s="7"/>
      <c r="DE128" s="2" t="s">
        <v>140</v>
      </c>
      <c r="DF128" s="2" t="s">
        <v>129</v>
      </c>
      <c r="DG128" s="2" t="s">
        <v>1531</v>
      </c>
      <c r="DH128" s="2" t="s">
        <v>1544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140</v>
      </c>
      <c r="DR128" s="2" t="s">
        <v>129</v>
      </c>
      <c r="DS128" s="2" t="s">
        <v>400</v>
      </c>
      <c r="DT128" s="2" t="s">
        <v>1545</v>
      </c>
      <c r="DU128" s="2" t="s">
        <v>143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140</v>
      </c>
      <c r="ED128" s="2" t="s">
        <v>129</v>
      </c>
      <c r="EE128" s="2" t="s">
        <v>1102</v>
      </c>
      <c r="EF128" s="2" t="s">
        <v>202</v>
      </c>
      <c r="EG128" s="2" t="s">
        <v>143</v>
      </c>
      <c r="EH128" s="2" t="s">
        <v>132</v>
      </c>
      <c r="EI128" s="4">
        <v>3</v>
      </c>
      <c r="EJ128" s="8">
        <v>227.61</v>
      </c>
      <c r="EK128" s="4"/>
      <c r="EL128" s="8"/>
      <c r="EM128" s="7"/>
      <c r="EN128" s="7"/>
      <c r="EO128" s="2" t="s">
        <v>140</v>
      </c>
      <c r="EP128" s="2" t="s">
        <v>129</v>
      </c>
      <c r="EQ128" s="2" t="s">
        <v>405</v>
      </c>
      <c r="ER128" s="2" t="s">
        <v>1546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151</v>
      </c>
      <c r="FB128" s="2" t="s">
        <v>129</v>
      </c>
      <c r="FC128" s="2" t="s">
        <v>132</v>
      </c>
      <c r="FD128" s="2" t="s">
        <v>132</v>
      </c>
      <c r="FE128" s="2" t="s">
        <v>143</v>
      </c>
      <c r="FF128" s="2" t="s">
        <v>132</v>
      </c>
      <c r="FG128" s="4">
        <v>2</v>
      </c>
      <c r="FH128" s="8">
        <v>164.94</v>
      </c>
      <c r="FI128" s="4"/>
      <c r="FJ128" s="8"/>
      <c r="FK128" s="7"/>
      <c r="FL128" s="7"/>
      <c r="FM128" s="2" t="s">
        <v>140</v>
      </c>
      <c r="FN128" s="2" t="s">
        <v>129</v>
      </c>
      <c r="FO128" s="2" t="s">
        <v>1547</v>
      </c>
      <c r="FP128" s="2" t="s">
        <v>322</v>
      </c>
      <c r="FQ128" s="2" t="s">
        <v>143</v>
      </c>
      <c r="FR128" s="2" t="s">
        <v>132</v>
      </c>
      <c r="FS128" s="4">
        <v>2</v>
      </c>
      <c r="FT128" s="8">
        <v>136.99</v>
      </c>
      <c r="FU128" s="4"/>
      <c r="FV128" s="8"/>
      <c r="FW128" s="7"/>
      <c r="FX128" s="7"/>
      <c r="FY128" s="2" t="s">
        <v>140</v>
      </c>
      <c r="FZ128" s="2" t="s">
        <v>129</v>
      </c>
      <c r="GA128" s="2" t="s">
        <v>184</v>
      </c>
      <c r="GB128" s="2" t="s">
        <v>1548</v>
      </c>
      <c r="GC128" s="2" t="s">
        <v>143</v>
      </c>
      <c r="GD128" s="2" t="s">
        <v>132</v>
      </c>
      <c r="GE128" s="4">
        <v>2</v>
      </c>
      <c r="GF128" s="8">
        <v>133.52</v>
      </c>
      <c r="GG128" s="4"/>
      <c r="GH128" s="8"/>
      <c r="GI128" s="7"/>
      <c r="GJ128" s="7"/>
      <c r="GK128" s="2" t="s">
        <v>140</v>
      </c>
      <c r="GL128" s="2" t="s">
        <v>129</v>
      </c>
      <c r="GM128" s="2" t="s">
        <v>226</v>
      </c>
      <c r="GN128" s="2" t="s">
        <v>398</v>
      </c>
      <c r="GO128" s="2" t="s">
        <v>143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155</v>
      </c>
      <c r="GX128" s="2" t="s">
        <v>129</v>
      </c>
      <c r="GY128" s="2" t="s">
        <v>132</v>
      </c>
      <c r="GZ128" s="2" t="s">
        <v>132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140</v>
      </c>
      <c r="HJ128" s="2" t="s">
        <v>129</v>
      </c>
      <c r="HK128" s="2" t="s">
        <v>1547</v>
      </c>
      <c r="HL128" s="2" t="s">
        <v>1549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129</v>
      </c>
      <c r="HW128" s="2" t="s">
        <v>643</v>
      </c>
      <c r="HX128" s="2" t="s">
        <v>403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140</v>
      </c>
      <c r="IH128" s="2" t="s">
        <v>129</v>
      </c>
      <c r="II128" s="2" t="s">
        <v>194</v>
      </c>
      <c r="IJ128" s="2" t="s">
        <v>132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129</v>
      </c>
      <c r="IU128" s="2" t="s">
        <v>597</v>
      </c>
      <c r="IV128" s="2" t="s">
        <v>328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129</v>
      </c>
      <c r="JG128" s="2" t="s">
        <v>771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195</v>
      </c>
      <c r="KE128" s="2" t="s">
        <v>1380</v>
      </c>
      <c r="KF128" s="2" t="s">
        <v>1550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151</v>
      </c>
      <c r="KP128" s="2" t="s">
        <v>129</v>
      </c>
      <c r="KQ128" s="2" t="s">
        <v>132</v>
      </c>
      <c r="KR128" s="2" t="s">
        <v>132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151</v>
      </c>
      <c r="LB128" s="2" t="s">
        <v>129</v>
      </c>
      <c r="LC128" s="2" t="s">
        <v>132</v>
      </c>
      <c r="LD128" s="2" t="s">
        <v>132</v>
      </c>
      <c r="LE128" s="2" t="s">
        <v>143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157</v>
      </c>
      <c r="LN128" s="2" t="s">
        <v>129</v>
      </c>
      <c r="LO128" s="2" t="s">
        <v>132</v>
      </c>
      <c r="LP128" s="2" t="s">
        <v>132</v>
      </c>
      <c r="LQ128" s="2" t="s">
        <v>143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151</v>
      </c>
      <c r="LZ128" s="2" t="s">
        <v>129</v>
      </c>
      <c r="MA128" s="2" t="s">
        <v>132</v>
      </c>
      <c r="MB128" s="2" t="s">
        <v>132</v>
      </c>
      <c r="MC128" s="2" t="s">
        <v>143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151</v>
      </c>
      <c r="ML128" s="2" t="s">
        <v>129</v>
      </c>
      <c r="MM128" s="2" t="s">
        <v>132</v>
      </c>
      <c r="MN128" s="2" t="s">
        <v>132</v>
      </c>
      <c r="MO128" s="2" t="s">
        <v>143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151</v>
      </c>
      <c r="NJ128" s="2" t="s">
        <v>129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151</v>
      </c>
      <c r="NV128" s="2" t="s">
        <v>181</v>
      </c>
      <c r="NW128" s="2" t="s">
        <v>132</v>
      </c>
      <c r="NX128" s="2" t="s">
        <v>132</v>
      </c>
      <c r="NY128" s="2" t="s">
        <v>143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140</v>
      </c>
      <c r="OH128" s="2" t="s">
        <v>129</v>
      </c>
      <c r="OI128" s="2" t="s">
        <v>132</v>
      </c>
      <c r="OJ128" s="2" t="s">
        <v>132</v>
      </c>
      <c r="OK128" s="2" t="s">
        <v>143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151</v>
      </c>
      <c r="OT128" s="2" t="s">
        <v>129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140</v>
      </c>
      <c r="PR128" s="2" t="s">
        <v>181</v>
      </c>
      <c r="PS128" s="2" t="s">
        <v>198</v>
      </c>
      <c r="PT128" s="2" t="s">
        <v>1551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140</v>
      </c>
      <c r="QP128" s="2" t="s">
        <v>181</v>
      </c>
      <c r="QQ128" s="2" t="s">
        <v>1099</v>
      </c>
      <c r="QR128" s="2" t="s">
        <v>1552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151</v>
      </c>
      <c r="RB128" s="2" t="s">
        <v>129</v>
      </c>
      <c r="RC128" s="2" t="s">
        <v>132</v>
      </c>
      <c r="RD128" s="2" t="s">
        <v>132</v>
      </c>
      <c r="RE128" s="2" t="s">
        <v>143</v>
      </c>
      <c r="RF128" s="2" t="s">
        <v>1160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181</v>
      </c>
      <c r="RO128" s="2" t="s">
        <v>606</v>
      </c>
      <c r="RP128" s="2" t="s">
        <v>1553</v>
      </c>
      <c r="RQ128" s="2" t="s">
        <v>143</v>
      </c>
      <c r="RR128" s="2" t="s">
        <v>132</v>
      </c>
    </row>
    <row r="129">
      <c r="A129" s="2" t="s">
        <v>1554</v>
      </c>
      <c r="B129" s="2" t="s">
        <v>121</v>
      </c>
      <c r="C129" s="2" t="s">
        <v>1511</v>
      </c>
      <c r="D129" s="2" t="s">
        <v>508</v>
      </c>
      <c r="E129" s="2" t="s">
        <v>509</v>
      </c>
      <c r="F129" s="2" t="s">
        <v>1512</v>
      </c>
      <c r="G129" s="2" t="s">
        <v>1512</v>
      </c>
      <c r="H129" s="2" t="s">
        <v>1512</v>
      </c>
      <c r="I129" s="2" t="s">
        <v>1513</v>
      </c>
      <c r="J129" s="2" t="s">
        <v>1514</v>
      </c>
      <c r="K129" s="2" t="s">
        <v>1555</v>
      </c>
      <c r="L129" s="3">
        <v>68.82</v>
      </c>
      <c r="M129" s="3">
        <v>72.26</v>
      </c>
      <c r="N129" s="3">
        <v>149.99</v>
      </c>
      <c r="O129" s="2" t="s">
        <v>129</v>
      </c>
      <c r="P129" s="2" t="s">
        <v>258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863</v>
      </c>
      <c r="V129" s="2" t="s">
        <v>134</v>
      </c>
      <c r="W129" s="2" t="s">
        <v>739</v>
      </c>
      <c r="X129" s="2" t="s">
        <v>440</v>
      </c>
      <c r="Y129" s="2" t="s">
        <v>1382</v>
      </c>
      <c r="Z129" s="4">
        <v>155</v>
      </c>
      <c r="AA129" s="4">
        <f>=ROUNDDOWN(81.578947368421,0)</f>
      </c>
      <c r="AB129" s="5">
        <v>1.9</v>
      </c>
      <c r="AC129" s="2" t="s">
        <v>132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20</v>
      </c>
      <c r="AQ129" s="8">
        <v>1377.97</v>
      </c>
      <c r="AR129" s="4"/>
      <c r="AS129" s="8"/>
      <c r="AT129" s="7"/>
      <c r="AU129" s="7"/>
      <c r="AV129" s="4">
        <v>20</v>
      </c>
      <c r="AW129" s="8">
        <v>1377.97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0.0779</v>
      </c>
      <c r="BJ129" s="4">
        <v>20</v>
      </c>
      <c r="BK129" s="8">
        <v>1377.97</v>
      </c>
      <c r="BL129" s="2" t="s">
        <v>1556</v>
      </c>
      <c r="BM129" s="7">
        <v>1</v>
      </c>
      <c r="BN129" s="7">
        <v>1</v>
      </c>
      <c r="BO129" s="4">
        <v>10</v>
      </c>
      <c r="BP129" s="8">
        <v>626.26</v>
      </c>
      <c r="BQ129" s="4"/>
      <c r="BR129" s="8"/>
      <c r="BS129" s="7"/>
      <c r="BT129" s="7"/>
      <c r="BU129" s="2" t="s">
        <v>140</v>
      </c>
      <c r="BV129" s="2" t="s">
        <v>129</v>
      </c>
      <c r="BW129" s="2" t="s">
        <v>1531</v>
      </c>
      <c r="BX129" s="2" t="s">
        <v>1368</v>
      </c>
      <c r="BY129" s="2" t="s">
        <v>143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152</v>
      </c>
      <c r="CH129" s="2" t="s">
        <v>181</v>
      </c>
      <c r="CI129" s="2" t="s">
        <v>132</v>
      </c>
      <c r="CJ129" s="2" t="s">
        <v>132</v>
      </c>
      <c r="CK129" s="2" t="s">
        <v>143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140</v>
      </c>
      <c r="CT129" s="2" t="s">
        <v>129</v>
      </c>
      <c r="CU129" s="2" t="s">
        <v>597</v>
      </c>
      <c r="CV129" s="2" t="s">
        <v>1532</v>
      </c>
      <c r="CW129" s="2" t="s">
        <v>143</v>
      </c>
      <c r="CX129" s="2" t="s">
        <v>132</v>
      </c>
      <c r="CY129" s="4">
        <v>5</v>
      </c>
      <c r="CZ129" s="8">
        <v>363.15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1531</v>
      </c>
      <c r="DH129" s="2" t="s">
        <v>1557</v>
      </c>
      <c r="DI129" s="2" t="s">
        <v>143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140</v>
      </c>
      <c r="DR129" s="2" t="s">
        <v>129</v>
      </c>
      <c r="DS129" s="2" t="s">
        <v>400</v>
      </c>
      <c r="DT129" s="2" t="s">
        <v>1558</v>
      </c>
      <c r="DU129" s="2" t="s">
        <v>143</v>
      </c>
      <c r="DV129" s="2" t="s">
        <v>132</v>
      </c>
      <c r="DW129" s="4">
        <v>1</v>
      </c>
      <c r="DX129" s="8">
        <v>90.1</v>
      </c>
      <c r="DY129" s="4"/>
      <c r="DZ129" s="8"/>
      <c r="EA129" s="7"/>
      <c r="EB129" s="7"/>
      <c r="EC129" s="2" t="s">
        <v>140</v>
      </c>
      <c r="ED129" s="2" t="s">
        <v>129</v>
      </c>
      <c r="EE129" s="2" t="s">
        <v>1102</v>
      </c>
      <c r="EF129" s="2" t="s">
        <v>1559</v>
      </c>
      <c r="EG129" s="2" t="s">
        <v>143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181</v>
      </c>
      <c r="EQ129" s="2" t="s">
        <v>246</v>
      </c>
      <c r="ER129" s="2" t="s">
        <v>132</v>
      </c>
      <c r="ES129" s="2" t="s">
        <v>143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151</v>
      </c>
      <c r="FB129" s="2" t="s">
        <v>129</v>
      </c>
      <c r="FC129" s="2" t="s">
        <v>132</v>
      </c>
      <c r="FD129" s="2" t="s">
        <v>132</v>
      </c>
      <c r="FE129" s="2" t="s">
        <v>143</v>
      </c>
      <c r="FF129" s="2" t="s">
        <v>132</v>
      </c>
      <c r="FG129" s="4">
        <v>2</v>
      </c>
      <c r="FH129" s="8">
        <v>164.94</v>
      </c>
      <c r="FI129" s="4"/>
      <c r="FJ129" s="8"/>
      <c r="FK129" s="7"/>
      <c r="FL129" s="7"/>
      <c r="FM129" s="2" t="s">
        <v>140</v>
      </c>
      <c r="FN129" s="2" t="s">
        <v>129</v>
      </c>
      <c r="FO129" s="2" t="s">
        <v>1547</v>
      </c>
      <c r="FP129" s="2" t="s">
        <v>1560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140</v>
      </c>
      <c r="FZ129" s="2" t="s">
        <v>129</v>
      </c>
      <c r="GA129" s="2" t="s">
        <v>687</v>
      </c>
      <c r="GB129" s="2" t="s">
        <v>1561</v>
      </c>
      <c r="GC129" s="2" t="s">
        <v>143</v>
      </c>
      <c r="GD129" s="2" t="s">
        <v>132</v>
      </c>
      <c r="GE129" s="4">
        <v>2</v>
      </c>
      <c r="GF129" s="8">
        <v>133.52</v>
      </c>
      <c r="GG129" s="4"/>
      <c r="GH129" s="8"/>
      <c r="GI129" s="7"/>
      <c r="GJ129" s="7"/>
      <c r="GK129" s="2" t="s">
        <v>140</v>
      </c>
      <c r="GL129" s="2" t="s">
        <v>129</v>
      </c>
      <c r="GM129" s="2" t="s">
        <v>186</v>
      </c>
      <c r="GN129" s="2" t="s">
        <v>1562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155</v>
      </c>
      <c r="GX129" s="2" t="s">
        <v>129</v>
      </c>
      <c r="GY129" s="2" t="s">
        <v>132</v>
      </c>
      <c r="GZ129" s="2" t="s">
        <v>132</v>
      </c>
      <c r="HA129" s="2" t="s">
        <v>143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140</v>
      </c>
      <c r="HJ129" s="2" t="s">
        <v>129</v>
      </c>
      <c r="HK129" s="2" t="s">
        <v>1563</v>
      </c>
      <c r="HL129" s="2" t="s">
        <v>1564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129</v>
      </c>
      <c r="HW129" s="2" t="s">
        <v>643</v>
      </c>
      <c r="HX129" s="2" t="s">
        <v>644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129</v>
      </c>
      <c r="II129" s="2" t="s">
        <v>194</v>
      </c>
      <c r="IJ129" s="2" t="s">
        <v>132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140</v>
      </c>
      <c r="IT129" s="2" t="s">
        <v>129</v>
      </c>
      <c r="IU129" s="2" t="s">
        <v>597</v>
      </c>
      <c r="IV129" s="2" t="s">
        <v>1565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150</v>
      </c>
      <c r="JF129" s="2" t="s">
        <v>129</v>
      </c>
      <c r="JG129" s="2" t="s">
        <v>132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132</v>
      </c>
      <c r="JR129" s="2" t="s">
        <v>132</v>
      </c>
      <c r="JS129" s="2" t="s">
        <v>132</v>
      </c>
      <c r="JT129" s="2" t="s">
        <v>132</v>
      </c>
      <c r="JU129" s="2" t="s">
        <v>132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195</v>
      </c>
      <c r="KE129" s="2" t="s">
        <v>1380</v>
      </c>
      <c r="KF129" s="2" t="s">
        <v>1566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151</v>
      </c>
      <c r="KP129" s="2" t="s">
        <v>129</v>
      </c>
      <c r="KQ129" s="2" t="s">
        <v>132</v>
      </c>
      <c r="KR129" s="2" t="s">
        <v>132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151</v>
      </c>
      <c r="LB129" s="2" t="s">
        <v>129</v>
      </c>
      <c r="LC129" s="2" t="s">
        <v>132</v>
      </c>
      <c r="LD129" s="2" t="s">
        <v>132</v>
      </c>
      <c r="LE129" s="2" t="s">
        <v>143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157</v>
      </c>
      <c r="LN129" s="2" t="s">
        <v>129</v>
      </c>
      <c r="LO129" s="2" t="s">
        <v>132</v>
      </c>
      <c r="LP129" s="2" t="s">
        <v>132</v>
      </c>
      <c r="LQ129" s="2" t="s">
        <v>143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151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151</v>
      </c>
      <c r="ML129" s="2" t="s">
        <v>129</v>
      </c>
      <c r="MM129" s="2" t="s">
        <v>132</v>
      </c>
      <c r="MN129" s="2" t="s">
        <v>132</v>
      </c>
      <c r="MO129" s="2" t="s">
        <v>143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151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151</v>
      </c>
      <c r="NV129" s="2" t="s">
        <v>181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157</v>
      </c>
      <c r="OH129" s="2" t="s">
        <v>129</v>
      </c>
      <c r="OI129" s="2" t="s">
        <v>132</v>
      </c>
      <c r="OJ129" s="2" t="s">
        <v>132</v>
      </c>
      <c r="OK129" s="2" t="s">
        <v>143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151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140</v>
      </c>
      <c r="PR129" s="2" t="s">
        <v>181</v>
      </c>
      <c r="PS129" s="2" t="s">
        <v>278</v>
      </c>
      <c r="PT129" s="2" t="s">
        <v>132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140</v>
      </c>
      <c r="QP129" s="2" t="s">
        <v>181</v>
      </c>
      <c r="QQ129" s="2" t="s">
        <v>342</v>
      </c>
      <c r="QR129" s="2" t="s">
        <v>1567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151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1160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181</v>
      </c>
      <c r="RO129" s="2" t="s">
        <v>1557</v>
      </c>
      <c r="RP129" s="2" t="s">
        <v>1568</v>
      </c>
      <c r="RQ129" s="2" t="s">
        <v>143</v>
      </c>
      <c r="RR129" s="2" t="s">
        <v>132</v>
      </c>
    </row>
    <row r="130">
      <c r="A130" s="2" t="s">
        <v>1569</v>
      </c>
      <c r="B130" s="2" t="s">
        <v>121</v>
      </c>
      <c r="C130" s="2" t="s">
        <v>1511</v>
      </c>
      <c r="D130" s="2" t="s">
        <v>508</v>
      </c>
      <c r="E130" s="2" t="s">
        <v>509</v>
      </c>
      <c r="F130" s="2" t="s">
        <v>1570</v>
      </c>
      <c r="G130" s="2" t="s">
        <v>1570</v>
      </c>
      <c r="H130" s="2" t="s">
        <v>1570</v>
      </c>
      <c r="I130" s="2" t="s">
        <v>1571</v>
      </c>
      <c r="J130" s="2" t="s">
        <v>291</v>
      </c>
      <c r="K130" s="2" t="s">
        <v>316</v>
      </c>
      <c r="L130" s="3">
        <v>36</v>
      </c>
      <c r="M130" s="3">
        <v>37.8</v>
      </c>
      <c r="N130" s="3">
        <v>74.99</v>
      </c>
      <c r="O130" s="2" t="s">
        <v>129</v>
      </c>
      <c r="P130" s="2" t="s">
        <v>160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132</v>
      </c>
      <c r="V130" s="2" t="s">
        <v>134</v>
      </c>
      <c r="W130" s="2" t="s">
        <v>470</v>
      </c>
      <c r="X130" s="2" t="s">
        <v>135</v>
      </c>
      <c r="Y130" s="2" t="s">
        <v>301</v>
      </c>
      <c r="Z130" s="4">
        <v>9</v>
      </c>
      <c r="AA130" s="4">
        <f>=ROUNDDOWN(0.321428571428571,0)</f>
      </c>
      <c r="AB130" s="5">
        <v>28</v>
      </c>
      <c r="AC130" s="2" t="s">
        <v>933</v>
      </c>
      <c r="AD130" s="4">
        <v>300</v>
      </c>
      <c r="AE130" s="4">
        <v>750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233</v>
      </c>
      <c r="AQ130" s="8">
        <v>8917.13</v>
      </c>
      <c r="AR130" s="4"/>
      <c r="AS130" s="8"/>
      <c r="AT130" s="7"/>
      <c r="AU130" s="7"/>
      <c r="AV130" s="4">
        <v>233</v>
      </c>
      <c r="AW130" s="8">
        <v>8917.13</v>
      </c>
      <c r="AX130" s="4"/>
      <c r="AY130" s="8"/>
      <c r="AZ130" s="7"/>
      <c r="BA130" s="7"/>
      <c r="BB130" s="7">
        <v>1</v>
      </c>
      <c r="BC130" s="4">
        <v>233</v>
      </c>
      <c r="BD130" s="8">
        <v>8917.13</v>
      </c>
      <c r="BE130" s="4"/>
      <c r="BF130" s="8"/>
      <c r="BG130" s="7"/>
      <c r="BH130" s="7"/>
      <c r="BI130" s="7">
        <v>1</v>
      </c>
      <c r="BJ130" s="4">
        <v>233</v>
      </c>
      <c r="BK130" s="8">
        <v>8917.13</v>
      </c>
      <c r="BL130" s="2" t="s">
        <v>1572</v>
      </c>
      <c r="BM130" s="7">
        <v>1</v>
      </c>
      <c r="BN130" s="7">
        <v>1</v>
      </c>
      <c r="BO130" s="4">
        <v>129</v>
      </c>
      <c r="BP130" s="8">
        <v>4607.82</v>
      </c>
      <c r="BQ130" s="4"/>
      <c r="BR130" s="8"/>
      <c r="BS130" s="7"/>
      <c r="BT130" s="7"/>
      <c r="BU130" s="2" t="s">
        <v>140</v>
      </c>
      <c r="BV130" s="2" t="s">
        <v>129</v>
      </c>
      <c r="BW130" s="2" t="s">
        <v>1060</v>
      </c>
      <c r="BX130" s="2" t="s">
        <v>1573</v>
      </c>
      <c r="BY130" s="2" t="s">
        <v>143</v>
      </c>
      <c r="BZ130" s="2" t="s">
        <v>132</v>
      </c>
      <c r="CA130" s="4">
        <v>53</v>
      </c>
      <c r="CB130" s="8">
        <v>2194.2</v>
      </c>
      <c r="CC130" s="4"/>
      <c r="CD130" s="8"/>
      <c r="CE130" s="7"/>
      <c r="CF130" s="7"/>
      <c r="CG130" s="2" t="s">
        <v>140</v>
      </c>
      <c r="CH130" s="2" t="s">
        <v>129</v>
      </c>
      <c r="CI130" s="2" t="s">
        <v>132</v>
      </c>
      <c r="CJ130" s="2" t="s">
        <v>1574</v>
      </c>
      <c r="CK130" s="2" t="s">
        <v>143</v>
      </c>
      <c r="CL130" s="2" t="s">
        <v>132</v>
      </c>
      <c r="CM130" s="4">
        <v>21</v>
      </c>
      <c r="CN130" s="8">
        <v>926.64</v>
      </c>
      <c r="CO130" s="4"/>
      <c r="CP130" s="8"/>
      <c r="CQ130" s="7"/>
      <c r="CR130" s="7"/>
      <c r="CS130" s="2" t="s">
        <v>140</v>
      </c>
      <c r="CT130" s="2" t="s">
        <v>129</v>
      </c>
      <c r="CU130" s="2" t="s">
        <v>301</v>
      </c>
      <c r="CV130" s="2" t="s">
        <v>1465</v>
      </c>
      <c r="CW130" s="2" t="s">
        <v>143</v>
      </c>
      <c r="CX130" s="2" t="s">
        <v>132</v>
      </c>
      <c r="CY130" s="4">
        <v>10</v>
      </c>
      <c r="CZ130" s="8">
        <v>427.1</v>
      </c>
      <c r="DA130" s="4"/>
      <c r="DB130" s="8"/>
      <c r="DC130" s="7"/>
      <c r="DD130" s="7"/>
      <c r="DE130" s="2" t="s">
        <v>140</v>
      </c>
      <c r="DF130" s="2" t="s">
        <v>129</v>
      </c>
      <c r="DG130" s="2" t="s">
        <v>761</v>
      </c>
      <c r="DH130" s="2" t="s">
        <v>1466</v>
      </c>
      <c r="DI130" s="2" t="s">
        <v>143</v>
      </c>
      <c r="DJ130" s="2" t="s">
        <v>132</v>
      </c>
      <c r="DK130" s="4">
        <v>3</v>
      </c>
      <c r="DL130" s="8">
        <v>127.02</v>
      </c>
      <c r="DM130" s="4"/>
      <c r="DN130" s="8"/>
      <c r="DO130" s="7"/>
      <c r="DP130" s="7"/>
      <c r="DQ130" s="2" t="s">
        <v>140</v>
      </c>
      <c r="DR130" s="2" t="s">
        <v>129</v>
      </c>
      <c r="DS130" s="2" t="s">
        <v>266</v>
      </c>
      <c r="DT130" s="2" t="s">
        <v>995</v>
      </c>
      <c r="DU130" s="2" t="s">
        <v>143</v>
      </c>
      <c r="DV130" s="2" t="s">
        <v>132</v>
      </c>
      <c r="DW130" s="4">
        <v>13</v>
      </c>
      <c r="DX130" s="8">
        <v>473.33</v>
      </c>
      <c r="DY130" s="4"/>
      <c r="DZ130" s="8"/>
      <c r="EA130" s="7"/>
      <c r="EB130" s="7"/>
      <c r="EC130" s="2" t="s">
        <v>140</v>
      </c>
      <c r="ED130" s="2" t="s">
        <v>129</v>
      </c>
      <c r="EE130" s="2" t="s">
        <v>758</v>
      </c>
      <c r="EF130" s="2" t="s">
        <v>1451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270</v>
      </c>
      <c r="EP130" s="2" t="s">
        <v>129</v>
      </c>
      <c r="EQ130" s="2" t="s">
        <v>132</v>
      </c>
      <c r="ER130" s="2" t="s">
        <v>132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151</v>
      </c>
      <c r="FB130" s="2" t="s">
        <v>129</v>
      </c>
      <c r="FC130" s="2" t="s">
        <v>132</v>
      </c>
      <c r="FD130" s="2" t="s">
        <v>132</v>
      </c>
      <c r="FE130" s="2" t="s">
        <v>143</v>
      </c>
      <c r="FF130" s="2" t="s">
        <v>132</v>
      </c>
      <c r="FG130" s="4">
        <v>2</v>
      </c>
      <c r="FH130" s="8">
        <v>79.38</v>
      </c>
      <c r="FI130" s="4"/>
      <c r="FJ130" s="8"/>
      <c r="FK130" s="7"/>
      <c r="FL130" s="7"/>
      <c r="FM130" s="2" t="s">
        <v>140</v>
      </c>
      <c r="FN130" s="2" t="s">
        <v>129</v>
      </c>
      <c r="FO130" s="2" t="s">
        <v>272</v>
      </c>
      <c r="FP130" s="2" t="s">
        <v>271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140</v>
      </c>
      <c r="FZ130" s="2" t="s">
        <v>129</v>
      </c>
      <c r="GA130" s="2" t="s">
        <v>687</v>
      </c>
      <c r="GB130" s="2" t="s">
        <v>132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129</v>
      </c>
      <c r="GM130" s="2" t="s">
        <v>1315</v>
      </c>
      <c r="GN130" s="2" t="s">
        <v>132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155</v>
      </c>
      <c r="GX130" s="2" t="s">
        <v>129</v>
      </c>
      <c r="GY130" s="2" t="s">
        <v>132</v>
      </c>
      <c r="GZ130" s="2" t="s">
        <v>132</v>
      </c>
      <c r="HA130" s="2" t="s">
        <v>143</v>
      </c>
      <c r="HB130" s="2" t="s">
        <v>132</v>
      </c>
      <c r="HC130" s="4">
        <v>2</v>
      </c>
      <c r="HD130" s="8">
        <v>81.64</v>
      </c>
      <c r="HE130" s="4"/>
      <c r="HF130" s="8"/>
      <c r="HG130" s="7"/>
      <c r="HH130" s="7"/>
      <c r="HI130" s="2" t="s">
        <v>140</v>
      </c>
      <c r="HJ130" s="2" t="s">
        <v>129</v>
      </c>
      <c r="HK130" s="2" t="s">
        <v>301</v>
      </c>
      <c r="HL130" s="2" t="s">
        <v>1575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129</v>
      </c>
      <c r="HW130" s="2" t="s">
        <v>277</v>
      </c>
      <c r="HX130" s="2" t="s">
        <v>760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140</v>
      </c>
      <c r="IH130" s="2" t="s">
        <v>129</v>
      </c>
      <c r="II130" s="2" t="s">
        <v>194</v>
      </c>
      <c r="IJ130" s="2" t="s">
        <v>132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129</v>
      </c>
      <c r="IU130" s="2" t="s">
        <v>301</v>
      </c>
      <c r="IV130" s="2" t="s">
        <v>717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151</v>
      </c>
      <c r="JF130" s="2" t="s">
        <v>129</v>
      </c>
      <c r="JG130" s="2" t="s">
        <v>132</v>
      </c>
      <c r="JH130" s="2" t="s">
        <v>132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152</v>
      </c>
      <c r="KD130" s="2" t="s">
        <v>129</v>
      </c>
      <c r="KE130" s="2" t="s">
        <v>132</v>
      </c>
      <c r="KF130" s="2" t="s">
        <v>132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151</v>
      </c>
      <c r="KP130" s="2" t="s">
        <v>129</v>
      </c>
      <c r="KQ130" s="2" t="s">
        <v>132</v>
      </c>
      <c r="KR130" s="2" t="s">
        <v>132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151</v>
      </c>
      <c r="LB130" s="2" t="s">
        <v>129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157</v>
      </c>
      <c r="LN130" s="2" t="s">
        <v>129</v>
      </c>
      <c r="LO130" s="2" t="s">
        <v>132</v>
      </c>
      <c r="LP130" s="2" t="s">
        <v>132</v>
      </c>
      <c r="LQ130" s="2" t="s">
        <v>143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151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151</v>
      </c>
      <c r="ML130" s="2" t="s">
        <v>129</v>
      </c>
      <c r="MM130" s="2" t="s">
        <v>132</v>
      </c>
      <c r="MN130" s="2" t="s">
        <v>132</v>
      </c>
      <c r="MO130" s="2" t="s">
        <v>143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151</v>
      </c>
      <c r="NJ130" s="2" t="s">
        <v>129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140</v>
      </c>
      <c r="OH130" s="2" t="s">
        <v>129</v>
      </c>
      <c r="OI130" s="2" t="s">
        <v>132</v>
      </c>
      <c r="OJ130" s="2" t="s">
        <v>132</v>
      </c>
      <c r="OK130" s="2" t="s">
        <v>143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151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140</v>
      </c>
      <c r="PR130" s="2" t="s">
        <v>181</v>
      </c>
      <c r="PS130" s="2" t="s">
        <v>278</v>
      </c>
      <c r="PT130" s="2" t="s">
        <v>132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151</v>
      </c>
      <c r="QD130" s="2" t="s">
        <v>129</v>
      </c>
      <c r="QE130" s="2" t="s">
        <v>132</v>
      </c>
      <c r="QF130" s="2" t="s">
        <v>132</v>
      </c>
      <c r="QG130" s="2" t="s">
        <v>143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151</v>
      </c>
      <c r="RB130" s="2" t="s">
        <v>129</v>
      </c>
      <c r="RC130" s="2" t="s">
        <v>132</v>
      </c>
      <c r="RD130" s="2" t="s">
        <v>132</v>
      </c>
      <c r="RE130" s="2" t="s">
        <v>143</v>
      </c>
      <c r="RF130" s="2" t="s">
        <v>1160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181</v>
      </c>
      <c r="RO130" s="2" t="s">
        <v>1062</v>
      </c>
      <c r="RP130" s="2" t="s">
        <v>132</v>
      </c>
      <c r="RQ130" s="2" t="s">
        <v>143</v>
      </c>
      <c r="RR130" s="2" t="s">
        <v>132</v>
      </c>
    </row>
    <row r="131">
      <c r="A131" s="2" t="s">
        <v>1576</v>
      </c>
      <c r="B131" s="2" t="s">
        <v>121</v>
      </c>
      <c r="C131" s="2" t="s">
        <v>1511</v>
      </c>
      <c r="D131" s="2" t="s">
        <v>508</v>
      </c>
      <c r="E131" s="2" t="s">
        <v>509</v>
      </c>
      <c r="F131" s="2" t="s">
        <v>1577</v>
      </c>
      <c r="G131" s="2" t="s">
        <v>1577</v>
      </c>
      <c r="H131" s="2" t="s">
        <v>1577</v>
      </c>
      <c r="I131" s="2" t="s">
        <v>1578</v>
      </c>
      <c r="J131" s="2" t="s">
        <v>291</v>
      </c>
      <c r="K131" s="2" t="s">
        <v>659</v>
      </c>
      <c r="L131" s="3">
        <v>94.62</v>
      </c>
      <c r="M131" s="3">
        <v>99.35</v>
      </c>
      <c r="N131" s="3">
        <v>214.99</v>
      </c>
      <c r="O131" s="2" t="s">
        <v>129</v>
      </c>
      <c r="P131" s="2" t="s">
        <v>160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132</v>
      </c>
      <c r="V131" s="2" t="s">
        <v>162</v>
      </c>
      <c r="W131" s="2" t="s">
        <v>739</v>
      </c>
      <c r="X131" s="2" t="s">
        <v>132</v>
      </c>
      <c r="Y131" s="2" t="s">
        <v>1227</v>
      </c>
      <c r="Z131" s="4">
        <v>125</v>
      </c>
      <c r="AA131" s="4">
        <f>=ROUNDDOWN(13.8888888888889,0)</f>
      </c>
      <c r="AB131" s="5">
        <v>9</v>
      </c>
      <c r="AC131" s="2" t="s">
        <v>164</v>
      </c>
      <c r="AD131" s="4">
        <v>200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49</v>
      </c>
      <c r="AQ131" s="8">
        <v>5253.46</v>
      </c>
      <c r="AR131" s="4"/>
      <c r="AS131" s="8"/>
      <c r="AT131" s="7"/>
      <c r="AU131" s="7"/>
      <c r="AV131" s="4">
        <v>49</v>
      </c>
      <c r="AW131" s="8">
        <v>5253.46</v>
      </c>
      <c r="AX131" s="4"/>
      <c r="AY131" s="8"/>
      <c r="AZ131" s="7"/>
      <c r="BA131" s="7"/>
      <c r="BB131" s="7">
        <v>1</v>
      </c>
      <c r="BC131" s="4">
        <v>65</v>
      </c>
      <c r="BD131" s="8">
        <v>6526.42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0.805</v>
      </c>
      <c r="BJ131" s="4">
        <v>49</v>
      </c>
      <c r="BK131" s="8">
        <v>5253.46</v>
      </c>
      <c r="BL131" s="2" t="s">
        <v>1579</v>
      </c>
      <c r="BM131" s="7">
        <v>1</v>
      </c>
      <c r="BN131" s="7">
        <v>1</v>
      </c>
      <c r="BO131" s="4">
        <v>3</v>
      </c>
      <c r="BP131" s="8">
        <v>257.56</v>
      </c>
      <c r="BQ131" s="4"/>
      <c r="BR131" s="8"/>
      <c r="BS131" s="7"/>
      <c r="BT131" s="7"/>
      <c r="BU131" s="2" t="s">
        <v>140</v>
      </c>
      <c r="BV131" s="2" t="s">
        <v>129</v>
      </c>
      <c r="BW131" s="2" t="s">
        <v>1580</v>
      </c>
      <c r="BX131" s="2" t="s">
        <v>1581</v>
      </c>
      <c r="BY131" s="2" t="s">
        <v>143</v>
      </c>
      <c r="BZ131" s="2" t="s">
        <v>132</v>
      </c>
      <c r="CA131" s="4">
        <v>2</v>
      </c>
      <c r="CB131" s="8">
        <v>236.56</v>
      </c>
      <c r="CC131" s="4"/>
      <c r="CD131" s="8"/>
      <c r="CE131" s="7"/>
      <c r="CF131" s="7"/>
      <c r="CG131" s="2" t="s">
        <v>140</v>
      </c>
      <c r="CH131" s="2" t="s">
        <v>129</v>
      </c>
      <c r="CI131" s="2" t="s">
        <v>132</v>
      </c>
      <c r="CJ131" s="2" t="s">
        <v>1582</v>
      </c>
      <c r="CK131" s="2" t="s">
        <v>143</v>
      </c>
      <c r="CL131" s="2" t="s">
        <v>132</v>
      </c>
      <c r="CM131" s="4">
        <v>1</v>
      </c>
      <c r="CN131" s="8">
        <v>99.35</v>
      </c>
      <c r="CO131" s="4"/>
      <c r="CP131" s="8"/>
      <c r="CQ131" s="7"/>
      <c r="CR131" s="7"/>
      <c r="CS131" s="2" t="s">
        <v>140</v>
      </c>
      <c r="CT131" s="2" t="s">
        <v>129</v>
      </c>
      <c r="CU131" s="2" t="s">
        <v>1583</v>
      </c>
      <c r="CV131" s="2" t="s">
        <v>1580</v>
      </c>
      <c r="CW131" s="2" t="s">
        <v>143</v>
      </c>
      <c r="CX131" s="2" t="s">
        <v>132</v>
      </c>
      <c r="CY131" s="4">
        <v>17</v>
      </c>
      <c r="CZ131" s="8">
        <v>1979.65</v>
      </c>
      <c r="DA131" s="4"/>
      <c r="DB131" s="8"/>
      <c r="DC131" s="7"/>
      <c r="DD131" s="7"/>
      <c r="DE131" s="2" t="s">
        <v>140</v>
      </c>
      <c r="DF131" s="2" t="s">
        <v>129</v>
      </c>
      <c r="DG131" s="2" t="s">
        <v>1584</v>
      </c>
      <c r="DH131" s="2" t="s">
        <v>202</v>
      </c>
      <c r="DI131" s="2" t="s">
        <v>143</v>
      </c>
      <c r="DJ131" s="2" t="s">
        <v>132</v>
      </c>
      <c r="DK131" s="4">
        <v>1</v>
      </c>
      <c r="DL131" s="8">
        <v>119.88</v>
      </c>
      <c r="DM131" s="4"/>
      <c r="DN131" s="8"/>
      <c r="DO131" s="7"/>
      <c r="DP131" s="7"/>
      <c r="DQ131" s="2" t="s">
        <v>140</v>
      </c>
      <c r="DR131" s="2" t="s">
        <v>129</v>
      </c>
      <c r="DS131" s="2" t="s">
        <v>400</v>
      </c>
      <c r="DT131" s="2" t="s">
        <v>399</v>
      </c>
      <c r="DU131" s="2" t="s">
        <v>143</v>
      </c>
      <c r="DV131" s="2" t="s">
        <v>132</v>
      </c>
      <c r="DW131" s="4">
        <v>9</v>
      </c>
      <c r="DX131" s="8">
        <v>875.34</v>
      </c>
      <c r="DY131" s="4"/>
      <c r="DZ131" s="8"/>
      <c r="EA131" s="7"/>
      <c r="EB131" s="7"/>
      <c r="EC131" s="2" t="s">
        <v>140</v>
      </c>
      <c r="ED131" s="2" t="s">
        <v>129</v>
      </c>
      <c r="EE131" s="2" t="s">
        <v>1237</v>
      </c>
      <c r="EF131" s="2" t="s">
        <v>1585</v>
      </c>
      <c r="EG131" s="2" t="s">
        <v>143</v>
      </c>
      <c r="EH131" s="2" t="s">
        <v>132</v>
      </c>
      <c r="EI131" s="4">
        <v>1</v>
      </c>
      <c r="EJ131" s="8">
        <v>104.32</v>
      </c>
      <c r="EK131" s="4"/>
      <c r="EL131" s="8"/>
      <c r="EM131" s="7"/>
      <c r="EN131" s="7"/>
      <c r="EO131" s="2" t="s">
        <v>140</v>
      </c>
      <c r="EP131" s="2" t="s">
        <v>129</v>
      </c>
      <c r="EQ131" s="2" t="s">
        <v>246</v>
      </c>
      <c r="ER131" s="2" t="s">
        <v>1013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151</v>
      </c>
      <c r="FB131" s="2" t="s">
        <v>129</v>
      </c>
      <c r="FC131" s="2" t="s">
        <v>132</v>
      </c>
      <c r="FD131" s="2" t="s">
        <v>132</v>
      </c>
      <c r="FE131" s="2" t="s">
        <v>143</v>
      </c>
      <c r="FF131" s="2" t="s">
        <v>132</v>
      </c>
      <c r="FG131" s="4">
        <v>4</v>
      </c>
      <c r="FH131" s="8">
        <v>453.56</v>
      </c>
      <c r="FI131" s="4"/>
      <c r="FJ131" s="8"/>
      <c r="FK131" s="7"/>
      <c r="FL131" s="7"/>
      <c r="FM131" s="2" t="s">
        <v>140</v>
      </c>
      <c r="FN131" s="2" t="s">
        <v>129</v>
      </c>
      <c r="FO131" s="2" t="s">
        <v>1586</v>
      </c>
      <c r="FP131" s="2" t="s">
        <v>1587</v>
      </c>
      <c r="FQ131" s="2" t="s">
        <v>143</v>
      </c>
      <c r="FR131" s="2" t="s">
        <v>132</v>
      </c>
      <c r="FS131" s="4">
        <v>4</v>
      </c>
      <c r="FT131" s="8">
        <v>423.84</v>
      </c>
      <c r="FU131" s="4"/>
      <c r="FV131" s="8"/>
      <c r="FW131" s="7"/>
      <c r="FX131" s="7"/>
      <c r="FY131" s="2" t="s">
        <v>140</v>
      </c>
      <c r="FZ131" s="2" t="s">
        <v>129</v>
      </c>
      <c r="GA131" s="2" t="s">
        <v>184</v>
      </c>
      <c r="GB131" s="2" t="s">
        <v>1588</v>
      </c>
      <c r="GC131" s="2" t="s">
        <v>143</v>
      </c>
      <c r="GD131" s="2" t="s">
        <v>132</v>
      </c>
      <c r="GE131" s="4">
        <v>6</v>
      </c>
      <c r="GF131" s="8">
        <v>596.1</v>
      </c>
      <c r="GG131" s="4"/>
      <c r="GH131" s="8"/>
      <c r="GI131" s="7"/>
      <c r="GJ131" s="7"/>
      <c r="GK131" s="2" t="s">
        <v>140</v>
      </c>
      <c r="GL131" s="2" t="s">
        <v>129</v>
      </c>
      <c r="GM131" s="2" t="s">
        <v>226</v>
      </c>
      <c r="GN131" s="2" t="s">
        <v>294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155</v>
      </c>
      <c r="GX131" s="2" t="s">
        <v>129</v>
      </c>
      <c r="GY131" s="2" t="s">
        <v>132</v>
      </c>
      <c r="GZ131" s="2" t="s">
        <v>132</v>
      </c>
      <c r="HA131" s="2" t="s">
        <v>143</v>
      </c>
      <c r="HB131" s="2" t="s">
        <v>132</v>
      </c>
      <c r="HC131" s="4">
        <v>1</v>
      </c>
      <c r="HD131" s="8">
        <v>107.3</v>
      </c>
      <c r="HE131" s="4"/>
      <c r="HF131" s="8"/>
      <c r="HG131" s="7"/>
      <c r="HH131" s="7"/>
      <c r="HI131" s="2" t="s">
        <v>140</v>
      </c>
      <c r="HJ131" s="2" t="s">
        <v>129</v>
      </c>
      <c r="HK131" s="2" t="s">
        <v>410</v>
      </c>
      <c r="HL131" s="2" t="s">
        <v>570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129</v>
      </c>
      <c r="HW131" s="2" t="s">
        <v>1589</v>
      </c>
      <c r="HX131" s="2" t="s">
        <v>412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140</v>
      </c>
      <c r="IH131" s="2" t="s">
        <v>129</v>
      </c>
      <c r="II131" s="2" t="s">
        <v>194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1583</v>
      </c>
      <c r="IV131" s="2" t="s">
        <v>137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150</v>
      </c>
      <c r="JF131" s="2" t="s">
        <v>129</v>
      </c>
      <c r="JG131" s="2" t="s">
        <v>132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132</v>
      </c>
      <c r="JR131" s="2" t="s">
        <v>132</v>
      </c>
      <c r="JS131" s="2" t="s">
        <v>132</v>
      </c>
      <c r="JT131" s="2" t="s">
        <v>132</v>
      </c>
      <c r="JU131" s="2" t="s">
        <v>132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195</v>
      </c>
      <c r="KE131" s="2" t="s">
        <v>1584</v>
      </c>
      <c r="KF131" s="2" t="s">
        <v>1590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151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151</v>
      </c>
      <c r="LB131" s="2" t="s">
        <v>129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157</v>
      </c>
      <c r="LN131" s="2" t="s">
        <v>129</v>
      </c>
      <c r="LO131" s="2" t="s">
        <v>132</v>
      </c>
      <c r="LP131" s="2" t="s">
        <v>132</v>
      </c>
      <c r="LQ131" s="2" t="s">
        <v>143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151</v>
      </c>
      <c r="LZ131" s="2" t="s">
        <v>129</v>
      </c>
      <c r="MA131" s="2" t="s">
        <v>132</v>
      </c>
      <c r="MB131" s="2" t="s">
        <v>132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151</v>
      </c>
      <c r="ML131" s="2" t="s">
        <v>129</v>
      </c>
      <c r="MM131" s="2" t="s">
        <v>132</v>
      </c>
      <c r="MN131" s="2" t="s">
        <v>132</v>
      </c>
      <c r="MO131" s="2" t="s">
        <v>143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151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151</v>
      </c>
      <c r="NV131" s="2" t="s">
        <v>181</v>
      </c>
      <c r="NW131" s="2" t="s">
        <v>132</v>
      </c>
      <c r="NX131" s="2" t="s">
        <v>132</v>
      </c>
      <c r="NY131" s="2" t="s">
        <v>143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140</v>
      </c>
      <c r="OH131" s="2" t="s">
        <v>129</v>
      </c>
      <c r="OI131" s="2" t="s">
        <v>132</v>
      </c>
      <c r="OJ131" s="2" t="s">
        <v>132</v>
      </c>
      <c r="OK131" s="2" t="s">
        <v>143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151</v>
      </c>
      <c r="OT131" s="2" t="s">
        <v>129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140</v>
      </c>
      <c r="PR131" s="2" t="s">
        <v>181</v>
      </c>
      <c r="PS131" s="2" t="s">
        <v>198</v>
      </c>
      <c r="PT131" s="2" t="s">
        <v>484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140</v>
      </c>
      <c r="QP131" s="2" t="s">
        <v>181</v>
      </c>
      <c r="QQ131" s="2" t="s">
        <v>342</v>
      </c>
      <c r="QR131" s="2" t="s">
        <v>1591</v>
      </c>
      <c r="QS131" s="2" t="s">
        <v>143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151</v>
      </c>
      <c r="RB131" s="2" t="s">
        <v>129</v>
      </c>
      <c r="RC131" s="2" t="s">
        <v>132</v>
      </c>
      <c r="RD131" s="2" t="s">
        <v>132</v>
      </c>
      <c r="RE131" s="2" t="s">
        <v>143</v>
      </c>
      <c r="RF131" s="2" t="s">
        <v>1160</v>
      </c>
      <c r="RG131" s="4"/>
      <c r="RH131" s="8"/>
      <c r="RI131" s="4"/>
      <c r="RJ131" s="8"/>
      <c r="RK131" s="7"/>
      <c r="RL131" s="7"/>
      <c r="RM131" s="2" t="s">
        <v>140</v>
      </c>
      <c r="RN131" s="2" t="s">
        <v>181</v>
      </c>
      <c r="RO131" s="2" t="s">
        <v>1592</v>
      </c>
      <c r="RP131" s="2" t="s">
        <v>1593</v>
      </c>
      <c r="RQ131" s="2" t="s">
        <v>143</v>
      </c>
      <c r="RR131" s="2" t="s">
        <v>132</v>
      </c>
    </row>
    <row r="132">
      <c r="A132" s="2" t="s">
        <v>1594</v>
      </c>
      <c r="B132" s="2" t="s">
        <v>121</v>
      </c>
      <c r="C132" s="2" t="s">
        <v>1511</v>
      </c>
      <c r="D132" s="2" t="s">
        <v>508</v>
      </c>
      <c r="E132" s="2" t="s">
        <v>509</v>
      </c>
      <c r="F132" s="2" t="s">
        <v>1577</v>
      </c>
      <c r="G132" s="2" t="s">
        <v>1577</v>
      </c>
      <c r="H132" s="2" t="s">
        <v>1577</v>
      </c>
      <c r="I132" s="2" t="s">
        <v>1578</v>
      </c>
      <c r="J132" s="2" t="s">
        <v>291</v>
      </c>
      <c r="K132" s="2" t="s">
        <v>457</v>
      </c>
      <c r="L132" s="3">
        <v>102.85</v>
      </c>
      <c r="M132" s="3">
        <v>107.99</v>
      </c>
      <c r="N132" s="3">
        <v>214.99</v>
      </c>
      <c r="O132" s="2" t="s">
        <v>129</v>
      </c>
      <c r="P132" s="2" t="s">
        <v>293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863</v>
      </c>
      <c r="V132" s="2" t="s">
        <v>134</v>
      </c>
      <c r="W132" s="2" t="s">
        <v>135</v>
      </c>
      <c r="X132" s="2" t="s">
        <v>132</v>
      </c>
      <c r="Y132" s="2" t="s">
        <v>1595</v>
      </c>
      <c r="Z132" s="4">
        <v>115</v>
      </c>
      <c r="AA132" s="4">
        <f>=ROUNDDOWN(76.6666666666667,0)</f>
      </c>
      <c r="AB132" s="5">
        <v>1.5</v>
      </c>
      <c r="AC132" s="2" t="s">
        <v>132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16</v>
      </c>
      <c r="AQ132" s="8">
        <v>1272.96</v>
      </c>
      <c r="AR132" s="4"/>
      <c r="AS132" s="8"/>
      <c r="AT132" s="7"/>
      <c r="AU132" s="7"/>
      <c r="AV132" s="4">
        <v>16</v>
      </c>
      <c r="AW132" s="8">
        <v>1272.96</v>
      </c>
      <c r="AX132" s="4"/>
      <c r="AY132" s="8"/>
      <c r="AZ132" s="7"/>
      <c r="BA132" s="7"/>
      <c r="BB132" s="7">
        <v>1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0.195</v>
      </c>
      <c r="BJ132" s="4">
        <v>16</v>
      </c>
      <c r="BK132" s="8">
        <v>1272.96</v>
      </c>
      <c r="BL132" s="2" t="s">
        <v>1596</v>
      </c>
      <c r="BM132" s="7">
        <v>1</v>
      </c>
      <c r="BN132" s="7">
        <v>1</v>
      </c>
      <c r="BO132" s="4">
        <v>6</v>
      </c>
      <c r="BP132" s="8">
        <v>235.02</v>
      </c>
      <c r="BQ132" s="4"/>
      <c r="BR132" s="8"/>
      <c r="BS132" s="7"/>
      <c r="BT132" s="7"/>
      <c r="BU132" s="2" t="s">
        <v>140</v>
      </c>
      <c r="BV132" s="2" t="s">
        <v>129</v>
      </c>
      <c r="BW132" s="2" t="s">
        <v>1522</v>
      </c>
      <c r="BX132" s="2" t="s">
        <v>1597</v>
      </c>
      <c r="BY132" s="2" t="s">
        <v>143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1158</v>
      </c>
      <c r="CH132" s="2" t="s">
        <v>129</v>
      </c>
      <c r="CI132" s="2" t="s">
        <v>132</v>
      </c>
      <c r="CJ132" s="2" t="s">
        <v>132</v>
      </c>
      <c r="CK132" s="2" t="s">
        <v>143</v>
      </c>
      <c r="CL132" s="2" t="s">
        <v>132</v>
      </c>
      <c r="CM132" s="4">
        <v>1</v>
      </c>
      <c r="CN132" s="8">
        <v>147.36</v>
      </c>
      <c r="CO132" s="4"/>
      <c r="CP132" s="8"/>
      <c r="CQ132" s="7"/>
      <c r="CR132" s="7"/>
      <c r="CS132" s="2" t="s">
        <v>140</v>
      </c>
      <c r="CT132" s="2" t="s">
        <v>129</v>
      </c>
      <c r="CU132" s="2" t="s">
        <v>1595</v>
      </c>
      <c r="CV132" s="2" t="s">
        <v>351</v>
      </c>
      <c r="CW132" s="2" t="s">
        <v>143</v>
      </c>
      <c r="CX132" s="2" t="s">
        <v>132</v>
      </c>
      <c r="CY132" s="4">
        <v>1</v>
      </c>
      <c r="CZ132" s="8">
        <v>81.52</v>
      </c>
      <c r="DA132" s="4"/>
      <c r="DB132" s="8"/>
      <c r="DC132" s="7"/>
      <c r="DD132" s="7"/>
      <c r="DE132" s="2" t="s">
        <v>140</v>
      </c>
      <c r="DF132" s="2" t="s">
        <v>129</v>
      </c>
      <c r="DG132" s="2" t="s">
        <v>1595</v>
      </c>
      <c r="DH132" s="2" t="s">
        <v>1598</v>
      </c>
      <c r="DI132" s="2" t="s">
        <v>143</v>
      </c>
      <c r="DJ132" s="2" t="s">
        <v>132</v>
      </c>
      <c r="DK132" s="4">
        <v>1</v>
      </c>
      <c r="DL132" s="8">
        <v>119.88</v>
      </c>
      <c r="DM132" s="4"/>
      <c r="DN132" s="8"/>
      <c r="DO132" s="7"/>
      <c r="DP132" s="7"/>
      <c r="DQ132" s="2" t="s">
        <v>140</v>
      </c>
      <c r="DR132" s="2" t="s">
        <v>129</v>
      </c>
      <c r="DS132" s="2" t="s">
        <v>299</v>
      </c>
      <c r="DT132" s="2" t="s">
        <v>1599</v>
      </c>
      <c r="DU132" s="2" t="s">
        <v>143</v>
      </c>
      <c r="DV132" s="2" t="s">
        <v>132</v>
      </c>
      <c r="DW132" s="4">
        <v>3</v>
      </c>
      <c r="DX132" s="8">
        <v>291.78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1600</v>
      </c>
      <c r="EF132" s="2" t="s">
        <v>408</v>
      </c>
      <c r="EG132" s="2" t="s">
        <v>143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181</v>
      </c>
      <c r="EQ132" s="2" t="s">
        <v>355</v>
      </c>
      <c r="ER132" s="2" t="s">
        <v>1601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151</v>
      </c>
      <c r="FB132" s="2" t="s">
        <v>129</v>
      </c>
      <c r="FC132" s="2" t="s">
        <v>132</v>
      </c>
      <c r="FD132" s="2" t="s">
        <v>132</v>
      </c>
      <c r="FE132" s="2" t="s">
        <v>143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140</v>
      </c>
      <c r="FN132" s="2" t="s">
        <v>129</v>
      </c>
      <c r="FO132" s="2" t="s">
        <v>222</v>
      </c>
      <c r="FP132" s="2" t="s">
        <v>415</v>
      </c>
      <c r="FQ132" s="2" t="s">
        <v>143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151</v>
      </c>
      <c r="FZ132" s="2" t="s">
        <v>129</v>
      </c>
      <c r="GA132" s="2" t="s">
        <v>132</v>
      </c>
      <c r="GB132" s="2" t="s">
        <v>132</v>
      </c>
      <c r="GC132" s="2" t="s">
        <v>143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151</v>
      </c>
      <c r="GL132" s="2" t="s">
        <v>129</v>
      </c>
      <c r="GM132" s="2" t="s">
        <v>132</v>
      </c>
      <c r="GN132" s="2" t="s">
        <v>132</v>
      </c>
      <c r="GO132" s="2" t="s">
        <v>143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155</v>
      </c>
      <c r="GX132" s="2" t="s">
        <v>129</v>
      </c>
      <c r="GY132" s="2" t="s">
        <v>132</v>
      </c>
      <c r="GZ132" s="2" t="s">
        <v>132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1486</v>
      </c>
      <c r="HL132" s="2" t="s">
        <v>132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129</v>
      </c>
      <c r="HW132" s="2" t="s">
        <v>688</v>
      </c>
      <c r="HX132" s="2" t="s">
        <v>132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132</v>
      </c>
      <c r="IH132" s="2" t="s">
        <v>132</v>
      </c>
      <c r="II132" s="2" t="s">
        <v>132</v>
      </c>
      <c r="IJ132" s="2" t="s">
        <v>132</v>
      </c>
      <c r="IK132" s="2" t="s">
        <v>132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129</v>
      </c>
      <c r="IU132" s="2" t="s">
        <v>1595</v>
      </c>
      <c r="IV132" s="2" t="s">
        <v>132</v>
      </c>
      <c r="IW132" s="2" t="s">
        <v>143</v>
      </c>
      <c r="IX132" s="2" t="s">
        <v>132</v>
      </c>
      <c r="IY132" s="4">
        <v>4</v>
      </c>
      <c r="IZ132" s="8">
        <v>397.4</v>
      </c>
      <c r="JA132" s="4"/>
      <c r="JB132" s="8"/>
      <c r="JC132" s="7"/>
      <c r="JD132" s="7"/>
      <c r="JE132" s="2" t="s">
        <v>140</v>
      </c>
      <c r="JF132" s="2" t="s">
        <v>129</v>
      </c>
      <c r="JG132" s="2" t="s">
        <v>364</v>
      </c>
      <c r="JH132" s="2" t="s">
        <v>791</v>
      </c>
      <c r="JI132" s="2" t="s">
        <v>143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132</v>
      </c>
      <c r="JR132" s="2" t="s">
        <v>132</v>
      </c>
      <c r="JS132" s="2" t="s">
        <v>132</v>
      </c>
      <c r="JT132" s="2" t="s">
        <v>132</v>
      </c>
      <c r="JU132" s="2" t="s">
        <v>132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195</v>
      </c>
      <c r="KE132" s="2" t="s">
        <v>366</v>
      </c>
      <c r="KF132" s="2" t="s">
        <v>1602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151</v>
      </c>
      <c r="KP132" s="2" t="s">
        <v>129</v>
      </c>
      <c r="KQ132" s="2" t="s">
        <v>132</v>
      </c>
      <c r="KR132" s="2" t="s">
        <v>132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151</v>
      </c>
      <c r="LB132" s="2" t="s">
        <v>129</v>
      </c>
      <c r="LC132" s="2" t="s">
        <v>132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157</v>
      </c>
      <c r="LN132" s="2" t="s">
        <v>129</v>
      </c>
      <c r="LO132" s="2" t="s">
        <v>132</v>
      </c>
      <c r="LP132" s="2" t="s">
        <v>132</v>
      </c>
      <c r="LQ132" s="2" t="s">
        <v>143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151</v>
      </c>
      <c r="LZ132" s="2" t="s">
        <v>129</v>
      </c>
      <c r="MA132" s="2" t="s">
        <v>132</v>
      </c>
      <c r="MB132" s="2" t="s">
        <v>132</v>
      </c>
      <c r="MC132" s="2" t="s">
        <v>143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157</v>
      </c>
      <c r="MX132" s="2" t="s">
        <v>129</v>
      </c>
      <c r="MY132" s="2" t="s">
        <v>132</v>
      </c>
      <c r="MZ132" s="2" t="s">
        <v>132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157</v>
      </c>
      <c r="NJ132" s="2" t="s">
        <v>129</v>
      </c>
      <c r="NK132" s="2" t="s">
        <v>132</v>
      </c>
      <c r="NL132" s="2" t="s">
        <v>132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151</v>
      </c>
      <c r="NV132" s="2" t="s">
        <v>181</v>
      </c>
      <c r="NW132" s="2" t="s">
        <v>132</v>
      </c>
      <c r="NX132" s="2" t="s">
        <v>132</v>
      </c>
      <c r="NY132" s="2" t="s">
        <v>143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157</v>
      </c>
      <c r="OH132" s="2" t="s">
        <v>129</v>
      </c>
      <c r="OI132" s="2" t="s">
        <v>132</v>
      </c>
      <c r="OJ132" s="2" t="s">
        <v>132</v>
      </c>
      <c r="OK132" s="2" t="s">
        <v>143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151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151</v>
      </c>
      <c r="PR132" s="2" t="s">
        <v>129</v>
      </c>
      <c r="PS132" s="2" t="s">
        <v>132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151</v>
      </c>
      <c r="QP132" s="2" t="s">
        <v>181</v>
      </c>
      <c r="QQ132" s="2" t="s">
        <v>132</v>
      </c>
      <c r="QR132" s="2" t="s">
        <v>132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151</v>
      </c>
      <c r="RB132" s="2" t="s">
        <v>129</v>
      </c>
      <c r="RC132" s="2" t="s">
        <v>132</v>
      </c>
      <c r="RD132" s="2" t="s">
        <v>132</v>
      </c>
      <c r="RE132" s="2" t="s">
        <v>143</v>
      </c>
      <c r="RF132" s="2" t="s">
        <v>1160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181</v>
      </c>
      <c r="RO132" s="2" t="s">
        <v>368</v>
      </c>
      <c r="RP132" s="2" t="s">
        <v>984</v>
      </c>
      <c r="RQ132" s="2" t="s">
        <v>143</v>
      </c>
      <c r="RR132" s="2" t="s">
        <v>132</v>
      </c>
    </row>
    <row r="133">
      <c r="A133" s="2" t="s">
        <v>1603</v>
      </c>
      <c r="B133" s="2" t="s">
        <v>121</v>
      </c>
      <c r="C133" s="2" t="s">
        <v>1511</v>
      </c>
      <c r="D133" s="2" t="s">
        <v>508</v>
      </c>
      <c r="E133" s="2" t="s">
        <v>509</v>
      </c>
      <c r="F133" s="2" t="s">
        <v>1604</v>
      </c>
      <c r="G133" s="2" t="s">
        <v>1604</v>
      </c>
      <c r="H133" s="2" t="s">
        <v>1604</v>
      </c>
      <c r="I133" s="2" t="s">
        <v>1605</v>
      </c>
      <c r="J133" s="2" t="s">
        <v>291</v>
      </c>
      <c r="K133" s="2" t="s">
        <v>457</v>
      </c>
      <c r="L133" s="3">
        <v>80.15</v>
      </c>
      <c r="M133" s="3">
        <v>84.16</v>
      </c>
      <c r="N133" s="3">
        <v>184.99</v>
      </c>
      <c r="O133" s="2" t="s">
        <v>129</v>
      </c>
      <c r="P133" s="2" t="s">
        <v>206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863</v>
      </c>
      <c r="V133" s="2" t="s">
        <v>134</v>
      </c>
      <c r="W133" s="2" t="s">
        <v>135</v>
      </c>
      <c r="X133" s="2" t="s">
        <v>132</v>
      </c>
      <c r="Y133" s="2" t="s">
        <v>1606</v>
      </c>
      <c r="Z133" s="4">
        <v>101</v>
      </c>
      <c r="AA133" s="4">
        <f>=ROUNDDOWN(14.4285714285714,0)</f>
      </c>
      <c r="AB133" s="5">
        <v>7</v>
      </c>
      <c r="AC133" s="2" t="s">
        <v>138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48</v>
      </c>
      <c r="AQ133" s="8">
        <v>4272.68</v>
      </c>
      <c r="AR133" s="4"/>
      <c r="AS133" s="8"/>
      <c r="AT133" s="7"/>
      <c r="AU133" s="7"/>
      <c r="AV133" s="4">
        <v>48</v>
      </c>
      <c r="AW133" s="8">
        <v>4272.68</v>
      </c>
      <c r="AX133" s="4"/>
      <c r="AY133" s="8"/>
      <c r="AZ133" s="7"/>
      <c r="BA133" s="7"/>
      <c r="BB133" s="7">
        <v>1</v>
      </c>
      <c r="BC133" s="4">
        <v>73</v>
      </c>
      <c r="BD133" s="8">
        <v>6419.28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0.6656</v>
      </c>
      <c r="BJ133" s="4">
        <v>48</v>
      </c>
      <c r="BK133" s="8">
        <v>4272.68</v>
      </c>
      <c r="BL133" s="2" t="s">
        <v>1607</v>
      </c>
      <c r="BM133" s="7">
        <v>1</v>
      </c>
      <c r="BN133" s="7">
        <v>1</v>
      </c>
      <c r="BO133" s="4">
        <v>7</v>
      </c>
      <c r="BP133" s="8">
        <v>520.77</v>
      </c>
      <c r="BQ133" s="4"/>
      <c r="BR133" s="8"/>
      <c r="BS133" s="7"/>
      <c r="BT133" s="7"/>
      <c r="BU133" s="2" t="s">
        <v>140</v>
      </c>
      <c r="BV133" s="2" t="s">
        <v>129</v>
      </c>
      <c r="BW133" s="2" t="s">
        <v>566</v>
      </c>
      <c r="BX133" s="2" t="s">
        <v>567</v>
      </c>
      <c r="BY133" s="2" t="s">
        <v>143</v>
      </c>
      <c r="BZ133" s="2" t="s">
        <v>132</v>
      </c>
      <c r="CA133" s="4">
        <v>1</v>
      </c>
      <c r="CB133" s="8">
        <v>92.17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132</v>
      </c>
      <c r="CJ133" s="2" t="s">
        <v>1582</v>
      </c>
      <c r="CK133" s="2" t="s">
        <v>143</v>
      </c>
      <c r="CL133" s="2" t="s">
        <v>132</v>
      </c>
      <c r="CM133" s="4">
        <v>3</v>
      </c>
      <c r="CN133" s="8">
        <v>304.08</v>
      </c>
      <c r="CO133" s="4"/>
      <c r="CP133" s="8"/>
      <c r="CQ133" s="7"/>
      <c r="CR133" s="7"/>
      <c r="CS133" s="2" t="s">
        <v>140</v>
      </c>
      <c r="CT133" s="2" t="s">
        <v>129</v>
      </c>
      <c r="CU133" s="2" t="s">
        <v>1606</v>
      </c>
      <c r="CV133" s="2" t="s">
        <v>350</v>
      </c>
      <c r="CW133" s="2" t="s">
        <v>143</v>
      </c>
      <c r="CX133" s="2" t="s">
        <v>132</v>
      </c>
      <c r="CY133" s="4">
        <v>6</v>
      </c>
      <c r="CZ133" s="8">
        <v>592.02</v>
      </c>
      <c r="DA133" s="4"/>
      <c r="DB133" s="8"/>
      <c r="DC133" s="7"/>
      <c r="DD133" s="7"/>
      <c r="DE133" s="2" t="s">
        <v>140</v>
      </c>
      <c r="DF133" s="2" t="s">
        <v>129</v>
      </c>
      <c r="DG133" s="2" t="s">
        <v>1606</v>
      </c>
      <c r="DH133" s="2" t="s">
        <v>1608</v>
      </c>
      <c r="DI133" s="2" t="s">
        <v>143</v>
      </c>
      <c r="DJ133" s="2" t="s">
        <v>132</v>
      </c>
      <c r="DK133" s="4">
        <v>2</v>
      </c>
      <c r="DL133" s="8">
        <v>202.16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299</v>
      </c>
      <c r="DT133" s="2" t="s">
        <v>1609</v>
      </c>
      <c r="DU133" s="2" t="s">
        <v>143</v>
      </c>
      <c r="DV133" s="2" t="s">
        <v>132</v>
      </c>
      <c r="DW133" s="4">
        <v>3</v>
      </c>
      <c r="DX133" s="8">
        <v>234.15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1600</v>
      </c>
      <c r="EF133" s="2" t="s">
        <v>1172</v>
      </c>
      <c r="EG133" s="2" t="s">
        <v>143</v>
      </c>
      <c r="EH133" s="2" t="s">
        <v>132</v>
      </c>
      <c r="EI133" s="4">
        <v>15</v>
      </c>
      <c r="EJ133" s="8">
        <v>1325.55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1610</v>
      </c>
      <c r="ER133" s="2" t="s">
        <v>199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151</v>
      </c>
      <c r="FB133" s="2" t="s">
        <v>129</v>
      </c>
      <c r="FC133" s="2" t="s">
        <v>132</v>
      </c>
      <c r="FD133" s="2" t="s">
        <v>132</v>
      </c>
      <c r="FE133" s="2" t="s">
        <v>143</v>
      </c>
      <c r="FF133" s="2" t="s">
        <v>132</v>
      </c>
      <c r="FG133" s="4">
        <v>4</v>
      </c>
      <c r="FH133" s="8">
        <v>384.2</v>
      </c>
      <c r="FI133" s="4"/>
      <c r="FJ133" s="8"/>
      <c r="FK133" s="7"/>
      <c r="FL133" s="7"/>
      <c r="FM133" s="2" t="s">
        <v>140</v>
      </c>
      <c r="FN133" s="2" t="s">
        <v>129</v>
      </c>
      <c r="FO133" s="2" t="s">
        <v>1485</v>
      </c>
      <c r="FP133" s="2" t="s">
        <v>1611</v>
      </c>
      <c r="FQ133" s="2" t="s">
        <v>143</v>
      </c>
      <c r="FR133" s="2" t="s">
        <v>132</v>
      </c>
      <c r="FS133" s="4">
        <v>6</v>
      </c>
      <c r="FT133" s="8">
        <v>545.34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224</v>
      </c>
      <c r="GB133" s="2" t="s">
        <v>689</v>
      </c>
      <c r="GC133" s="2" t="s">
        <v>143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140</v>
      </c>
      <c r="GL133" s="2" t="s">
        <v>129</v>
      </c>
      <c r="GM133" s="2" t="s">
        <v>226</v>
      </c>
      <c r="GN133" s="2" t="s">
        <v>1070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155</v>
      </c>
      <c r="GX133" s="2" t="s">
        <v>129</v>
      </c>
      <c r="GY133" s="2" t="s">
        <v>132</v>
      </c>
      <c r="GZ133" s="2" t="s">
        <v>132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129</v>
      </c>
      <c r="HK133" s="2" t="s">
        <v>278</v>
      </c>
      <c r="HL133" s="2" t="s">
        <v>1549</v>
      </c>
      <c r="HM133" s="2" t="s">
        <v>143</v>
      </c>
      <c r="HN133" s="2" t="s">
        <v>132</v>
      </c>
      <c r="HO133" s="4">
        <v>1</v>
      </c>
      <c r="HP133" s="8">
        <v>72.24</v>
      </c>
      <c r="HQ133" s="4"/>
      <c r="HR133" s="8"/>
      <c r="HS133" s="7"/>
      <c r="HT133" s="7"/>
      <c r="HU133" s="2" t="s">
        <v>140</v>
      </c>
      <c r="HV133" s="2" t="s">
        <v>129</v>
      </c>
      <c r="HW133" s="2" t="s">
        <v>688</v>
      </c>
      <c r="HX133" s="2" t="s">
        <v>883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129</v>
      </c>
      <c r="II133" s="2" t="s">
        <v>194</v>
      </c>
      <c r="IJ133" s="2" t="s">
        <v>132</v>
      </c>
      <c r="IK133" s="2" t="s">
        <v>143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140</v>
      </c>
      <c r="IT133" s="2" t="s">
        <v>129</v>
      </c>
      <c r="IU133" s="2" t="s">
        <v>1606</v>
      </c>
      <c r="IV133" s="2" t="s">
        <v>132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364</v>
      </c>
      <c r="JH133" s="2" t="s">
        <v>330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132</v>
      </c>
      <c r="JR133" s="2" t="s">
        <v>132</v>
      </c>
      <c r="JS133" s="2" t="s">
        <v>132</v>
      </c>
      <c r="JT133" s="2" t="s">
        <v>132</v>
      </c>
      <c r="JU133" s="2" t="s">
        <v>132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195</v>
      </c>
      <c r="KE133" s="2" t="s">
        <v>366</v>
      </c>
      <c r="KF133" s="2" t="s">
        <v>1612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151</v>
      </c>
      <c r="KP133" s="2" t="s">
        <v>129</v>
      </c>
      <c r="KQ133" s="2" t="s">
        <v>132</v>
      </c>
      <c r="KR133" s="2" t="s">
        <v>132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151</v>
      </c>
      <c r="LB133" s="2" t="s">
        <v>129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157</v>
      </c>
      <c r="LN133" s="2" t="s">
        <v>129</v>
      </c>
      <c r="LO133" s="2" t="s">
        <v>132</v>
      </c>
      <c r="LP133" s="2" t="s">
        <v>132</v>
      </c>
      <c r="LQ133" s="2" t="s">
        <v>143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151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151</v>
      </c>
      <c r="ML133" s="2" t="s">
        <v>129</v>
      </c>
      <c r="MM133" s="2" t="s">
        <v>132</v>
      </c>
      <c r="MN133" s="2" t="s">
        <v>132</v>
      </c>
      <c r="MO133" s="2" t="s">
        <v>143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157</v>
      </c>
      <c r="MX133" s="2" t="s">
        <v>129</v>
      </c>
      <c r="MY133" s="2" t="s">
        <v>132</v>
      </c>
      <c r="MZ133" s="2" t="s">
        <v>132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151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151</v>
      </c>
      <c r="NV133" s="2" t="s">
        <v>181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140</v>
      </c>
      <c r="OH133" s="2" t="s">
        <v>129</v>
      </c>
      <c r="OI133" s="2" t="s">
        <v>132</v>
      </c>
      <c r="OJ133" s="2" t="s">
        <v>132</v>
      </c>
      <c r="OK133" s="2" t="s">
        <v>143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151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140</v>
      </c>
      <c r="PR133" s="2" t="s">
        <v>181</v>
      </c>
      <c r="PS133" s="2" t="s">
        <v>278</v>
      </c>
      <c r="PT133" s="2" t="s">
        <v>1401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152</v>
      </c>
      <c r="QP133" s="2" t="s">
        <v>181</v>
      </c>
      <c r="QQ133" s="2" t="s">
        <v>132</v>
      </c>
      <c r="QR133" s="2" t="s">
        <v>132</v>
      </c>
      <c r="QS133" s="2" t="s">
        <v>143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151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181</v>
      </c>
      <c r="RO133" s="2" t="s">
        <v>368</v>
      </c>
      <c r="RP133" s="2" t="s">
        <v>450</v>
      </c>
      <c r="RQ133" s="2" t="s">
        <v>143</v>
      </c>
      <c r="RR133" s="2" t="s">
        <v>132</v>
      </c>
    </row>
    <row r="134">
      <c r="A134" s="2" t="s">
        <v>1613</v>
      </c>
      <c r="B134" s="2" t="s">
        <v>121</v>
      </c>
      <c r="C134" s="2" t="s">
        <v>1511</v>
      </c>
      <c r="D134" s="2" t="s">
        <v>508</v>
      </c>
      <c r="E134" s="2" t="s">
        <v>509</v>
      </c>
      <c r="F134" s="2" t="s">
        <v>1604</v>
      </c>
      <c r="G134" s="2" t="s">
        <v>1604</v>
      </c>
      <c r="H134" s="2" t="s">
        <v>1604</v>
      </c>
      <c r="I134" s="2" t="s">
        <v>1605</v>
      </c>
      <c r="J134" s="2" t="s">
        <v>291</v>
      </c>
      <c r="K134" s="2" t="s">
        <v>793</v>
      </c>
      <c r="L134" s="3">
        <v>80.15</v>
      </c>
      <c r="M134" s="3">
        <v>84.16</v>
      </c>
      <c r="N134" s="3">
        <v>184.99</v>
      </c>
      <c r="O134" s="2" t="s">
        <v>129</v>
      </c>
      <c r="P134" s="2" t="s">
        <v>206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863</v>
      </c>
      <c r="V134" s="2" t="s">
        <v>134</v>
      </c>
      <c r="W134" s="2" t="s">
        <v>739</v>
      </c>
      <c r="X134" s="2" t="s">
        <v>132</v>
      </c>
      <c r="Y134" s="2" t="s">
        <v>1515</v>
      </c>
      <c r="Z134" s="4">
        <v>18</v>
      </c>
      <c r="AA134" s="4">
        <f>=ROUNDDOWN(3.91304347826087,0)</f>
      </c>
      <c r="AB134" s="5">
        <v>4.6</v>
      </c>
      <c r="AC134" s="2" t="s">
        <v>394</v>
      </c>
      <c r="AD134" s="4">
        <v>100</v>
      </c>
      <c r="AE134" s="4">
        <v>200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25</v>
      </c>
      <c r="AQ134" s="8">
        <v>2146.6</v>
      </c>
      <c r="AR134" s="4"/>
      <c r="AS134" s="8"/>
      <c r="AT134" s="7"/>
      <c r="AU134" s="7"/>
      <c r="AV134" s="4">
        <v>25</v>
      </c>
      <c r="AW134" s="8">
        <v>2146.6</v>
      </c>
      <c r="AX134" s="4"/>
      <c r="AY134" s="8"/>
      <c r="AZ134" s="7"/>
      <c r="BA134" s="7"/>
      <c r="BB134" s="7">
        <v>1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0.3344</v>
      </c>
      <c r="BJ134" s="4">
        <v>25</v>
      </c>
      <c r="BK134" s="8">
        <v>2146.6</v>
      </c>
      <c r="BL134" s="2" t="s">
        <v>1614</v>
      </c>
      <c r="BM134" s="7">
        <v>1</v>
      </c>
      <c r="BN134" s="7">
        <v>1</v>
      </c>
      <c r="BO134" s="4">
        <v>11</v>
      </c>
      <c r="BP134" s="8">
        <v>893.91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636</v>
      </c>
      <c r="BX134" s="2" t="s">
        <v>1615</v>
      </c>
      <c r="BY134" s="2" t="s">
        <v>143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152</v>
      </c>
      <c r="CH134" s="2" t="s">
        <v>181</v>
      </c>
      <c r="CI134" s="2" t="s">
        <v>132</v>
      </c>
      <c r="CJ134" s="2" t="s">
        <v>132</v>
      </c>
      <c r="CK134" s="2" t="s">
        <v>143</v>
      </c>
      <c r="CL134" s="2" t="s">
        <v>132</v>
      </c>
      <c r="CM134" s="4">
        <v>1</v>
      </c>
      <c r="CN134" s="8">
        <v>95.1</v>
      </c>
      <c r="CO134" s="4"/>
      <c r="CP134" s="8"/>
      <c r="CQ134" s="7"/>
      <c r="CR134" s="7"/>
      <c r="CS134" s="2" t="s">
        <v>140</v>
      </c>
      <c r="CT134" s="2" t="s">
        <v>129</v>
      </c>
      <c r="CU134" s="2" t="s">
        <v>1517</v>
      </c>
      <c r="CV134" s="2" t="s">
        <v>1616</v>
      </c>
      <c r="CW134" s="2" t="s">
        <v>143</v>
      </c>
      <c r="CX134" s="2" t="s">
        <v>132</v>
      </c>
      <c r="CY134" s="4">
        <v>1</v>
      </c>
      <c r="CZ134" s="8">
        <v>98.67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640</v>
      </c>
      <c r="DH134" s="2" t="s">
        <v>1617</v>
      </c>
      <c r="DI134" s="2" t="s">
        <v>143</v>
      </c>
      <c r="DJ134" s="2" t="s">
        <v>132</v>
      </c>
      <c r="DK134" s="4">
        <v>1</v>
      </c>
      <c r="DL134" s="8">
        <v>101.08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400</v>
      </c>
      <c r="DT134" s="2" t="s">
        <v>399</v>
      </c>
      <c r="DU134" s="2" t="s">
        <v>143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140</v>
      </c>
      <c r="ED134" s="2" t="s">
        <v>129</v>
      </c>
      <c r="EE134" s="2" t="s">
        <v>1102</v>
      </c>
      <c r="EF134" s="2" t="s">
        <v>1618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150</v>
      </c>
      <c r="EP134" s="2" t="s">
        <v>129</v>
      </c>
      <c r="EQ134" s="2" t="s">
        <v>132</v>
      </c>
      <c r="ER134" s="2" t="s">
        <v>132</v>
      </c>
      <c r="ES134" s="2" t="s">
        <v>143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151</v>
      </c>
      <c r="FB134" s="2" t="s">
        <v>129</v>
      </c>
      <c r="FC134" s="2" t="s">
        <v>132</v>
      </c>
      <c r="FD134" s="2" t="s">
        <v>132</v>
      </c>
      <c r="FE134" s="2" t="s">
        <v>143</v>
      </c>
      <c r="FF134" s="2" t="s">
        <v>132</v>
      </c>
      <c r="FG134" s="4">
        <v>1</v>
      </c>
      <c r="FH134" s="8">
        <v>96.05</v>
      </c>
      <c r="FI134" s="4"/>
      <c r="FJ134" s="8"/>
      <c r="FK134" s="7"/>
      <c r="FL134" s="7"/>
      <c r="FM134" s="2" t="s">
        <v>140</v>
      </c>
      <c r="FN134" s="2" t="s">
        <v>129</v>
      </c>
      <c r="FO134" s="2" t="s">
        <v>1619</v>
      </c>
      <c r="FP134" s="2" t="s">
        <v>1620</v>
      </c>
      <c r="FQ134" s="2" t="s">
        <v>143</v>
      </c>
      <c r="FR134" s="2" t="s">
        <v>132</v>
      </c>
      <c r="FS134" s="4">
        <v>3</v>
      </c>
      <c r="FT134" s="8">
        <v>272.67</v>
      </c>
      <c r="FU134" s="4"/>
      <c r="FV134" s="8"/>
      <c r="FW134" s="7"/>
      <c r="FX134" s="7"/>
      <c r="FY134" s="2" t="s">
        <v>140</v>
      </c>
      <c r="FZ134" s="2" t="s">
        <v>129</v>
      </c>
      <c r="GA134" s="2" t="s">
        <v>224</v>
      </c>
      <c r="GB134" s="2" t="s">
        <v>250</v>
      </c>
      <c r="GC134" s="2" t="s">
        <v>143</v>
      </c>
      <c r="GD134" s="2" t="s">
        <v>132</v>
      </c>
      <c r="GE134" s="4">
        <v>7</v>
      </c>
      <c r="GF134" s="8">
        <v>589.12</v>
      </c>
      <c r="GG134" s="4"/>
      <c r="GH134" s="8"/>
      <c r="GI134" s="7"/>
      <c r="GJ134" s="7"/>
      <c r="GK134" s="2" t="s">
        <v>140</v>
      </c>
      <c r="GL134" s="2" t="s">
        <v>129</v>
      </c>
      <c r="GM134" s="2" t="s">
        <v>226</v>
      </c>
      <c r="GN134" s="2" t="s">
        <v>1270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155</v>
      </c>
      <c r="GX134" s="2" t="s">
        <v>129</v>
      </c>
      <c r="GY134" s="2" t="s">
        <v>132</v>
      </c>
      <c r="GZ134" s="2" t="s">
        <v>132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129</v>
      </c>
      <c r="HK134" s="2" t="s">
        <v>1580</v>
      </c>
      <c r="HL134" s="2" t="s">
        <v>1621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129</v>
      </c>
      <c r="HW134" s="2" t="s">
        <v>1193</v>
      </c>
      <c r="HX134" s="2" t="s">
        <v>1622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140</v>
      </c>
      <c r="IH134" s="2" t="s">
        <v>129</v>
      </c>
      <c r="II134" s="2" t="s">
        <v>194</v>
      </c>
      <c r="IJ134" s="2" t="s">
        <v>132</v>
      </c>
      <c r="IK134" s="2" t="s">
        <v>143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140</v>
      </c>
      <c r="IT134" s="2" t="s">
        <v>129</v>
      </c>
      <c r="IU134" s="2" t="s">
        <v>518</v>
      </c>
      <c r="IV134" s="2" t="s">
        <v>1623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150</v>
      </c>
      <c r="JF134" s="2" t="s">
        <v>129</v>
      </c>
      <c r="JG134" s="2" t="s">
        <v>132</v>
      </c>
      <c r="JH134" s="2" t="s">
        <v>132</v>
      </c>
      <c r="JI134" s="2" t="s">
        <v>143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132</v>
      </c>
      <c r="JR134" s="2" t="s">
        <v>132</v>
      </c>
      <c r="JS134" s="2" t="s">
        <v>132</v>
      </c>
      <c r="JT134" s="2" t="s">
        <v>132</v>
      </c>
      <c r="JU134" s="2" t="s">
        <v>132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195</v>
      </c>
      <c r="KE134" s="2" t="s">
        <v>636</v>
      </c>
      <c r="KF134" s="2" t="s">
        <v>1624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151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151</v>
      </c>
      <c r="LB134" s="2" t="s">
        <v>129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157</v>
      </c>
      <c r="LN134" s="2" t="s">
        <v>129</v>
      </c>
      <c r="LO134" s="2" t="s">
        <v>132</v>
      </c>
      <c r="LP134" s="2" t="s">
        <v>132</v>
      </c>
      <c r="LQ134" s="2" t="s">
        <v>143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151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151</v>
      </c>
      <c r="ML134" s="2" t="s">
        <v>129</v>
      </c>
      <c r="MM134" s="2" t="s">
        <v>132</v>
      </c>
      <c r="MN134" s="2" t="s">
        <v>132</v>
      </c>
      <c r="MO134" s="2" t="s">
        <v>143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151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151</v>
      </c>
      <c r="NV134" s="2" t="s">
        <v>181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140</v>
      </c>
      <c r="OH134" s="2" t="s">
        <v>129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151</v>
      </c>
      <c r="OT134" s="2" t="s">
        <v>129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140</v>
      </c>
      <c r="PR134" s="2" t="s">
        <v>181</v>
      </c>
      <c r="PS134" s="2" t="s">
        <v>278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140</v>
      </c>
      <c r="QP134" s="2" t="s">
        <v>181</v>
      </c>
      <c r="QQ134" s="2" t="s">
        <v>1527</v>
      </c>
      <c r="QR134" s="2" t="s">
        <v>1625</v>
      </c>
      <c r="QS134" s="2" t="s">
        <v>143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151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1160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181</v>
      </c>
      <c r="RO134" s="2" t="s">
        <v>1626</v>
      </c>
      <c r="RP134" s="2" t="s">
        <v>372</v>
      </c>
      <c r="RQ134" s="2" t="s">
        <v>143</v>
      </c>
      <c r="RR134" s="2" t="s">
        <v>132</v>
      </c>
    </row>
    <row r="135">
      <c r="A135" s="2" t="s">
        <v>1627</v>
      </c>
      <c r="B135" s="2" t="s">
        <v>121</v>
      </c>
      <c r="C135" s="2" t="s">
        <v>1511</v>
      </c>
      <c r="D135" s="2" t="s">
        <v>508</v>
      </c>
      <c r="E135" s="2" t="s">
        <v>509</v>
      </c>
      <c r="F135" s="2" t="s">
        <v>1628</v>
      </c>
      <c r="G135" s="2" t="s">
        <v>1628</v>
      </c>
      <c r="H135" s="2" t="s">
        <v>1628</v>
      </c>
      <c r="I135" s="2" t="s">
        <v>1629</v>
      </c>
      <c r="J135" s="2" t="s">
        <v>291</v>
      </c>
      <c r="K135" s="2" t="s">
        <v>698</v>
      </c>
      <c r="L135" s="3">
        <v>67.1</v>
      </c>
      <c r="M135" s="3">
        <v>70.46</v>
      </c>
      <c r="N135" s="3">
        <v>139.99</v>
      </c>
      <c r="O135" s="2" t="s">
        <v>129</v>
      </c>
      <c r="P135" s="2" t="s">
        <v>206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863</v>
      </c>
      <c r="V135" s="2" t="s">
        <v>162</v>
      </c>
      <c r="W135" s="2" t="s">
        <v>739</v>
      </c>
      <c r="X135" s="2" t="s">
        <v>132</v>
      </c>
      <c r="Y135" s="2" t="s">
        <v>1630</v>
      </c>
      <c r="Z135" s="4">
        <v>270</v>
      </c>
      <c r="AA135" s="4">
        <f>=ROUNDDOWN(45,0)</f>
      </c>
      <c r="AB135" s="5">
        <v>6</v>
      </c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35</v>
      </c>
      <c r="AQ135" s="8">
        <v>2505.28</v>
      </c>
      <c r="AR135" s="4"/>
      <c r="AS135" s="8"/>
      <c r="AT135" s="7"/>
      <c r="AU135" s="7"/>
      <c r="AV135" s="4">
        <v>35</v>
      </c>
      <c r="AW135" s="8">
        <v>2505.28</v>
      </c>
      <c r="AX135" s="4"/>
      <c r="AY135" s="8"/>
      <c r="AZ135" s="7"/>
      <c r="BA135" s="7"/>
      <c r="BB135" s="7">
        <v>1</v>
      </c>
      <c r="BC135" s="4">
        <v>35</v>
      </c>
      <c r="BD135" s="8">
        <v>2505.28</v>
      </c>
      <c r="BE135" s="4"/>
      <c r="BF135" s="8"/>
      <c r="BG135" s="7"/>
      <c r="BH135" s="7"/>
      <c r="BI135" s="7">
        <v>1</v>
      </c>
      <c r="BJ135" s="4">
        <v>35</v>
      </c>
      <c r="BK135" s="8">
        <v>2505.28</v>
      </c>
      <c r="BL135" s="2" t="s">
        <v>1631</v>
      </c>
      <c r="BM135" s="7">
        <v>1</v>
      </c>
      <c r="BN135" s="7">
        <v>1</v>
      </c>
      <c r="BO135" s="4">
        <v>5</v>
      </c>
      <c r="BP135" s="8">
        <v>308.35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202</v>
      </c>
      <c r="BX135" s="2" t="s">
        <v>1349</v>
      </c>
      <c r="BY135" s="2" t="s">
        <v>143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152</v>
      </c>
      <c r="CH135" s="2" t="s">
        <v>181</v>
      </c>
      <c r="CI135" s="2" t="s">
        <v>132</v>
      </c>
      <c r="CJ135" s="2" t="s">
        <v>132</v>
      </c>
      <c r="CK135" s="2" t="s">
        <v>143</v>
      </c>
      <c r="CL135" s="2" t="s">
        <v>132</v>
      </c>
      <c r="CM135" s="4">
        <v>4</v>
      </c>
      <c r="CN135" s="8">
        <v>319.79</v>
      </c>
      <c r="CO135" s="4"/>
      <c r="CP135" s="8"/>
      <c r="CQ135" s="7"/>
      <c r="CR135" s="7"/>
      <c r="CS135" s="2" t="s">
        <v>140</v>
      </c>
      <c r="CT135" s="2" t="s">
        <v>129</v>
      </c>
      <c r="CU135" s="2" t="s">
        <v>1632</v>
      </c>
      <c r="CV135" s="2" t="s">
        <v>1633</v>
      </c>
      <c r="CW135" s="2" t="s">
        <v>143</v>
      </c>
      <c r="CX135" s="2" t="s">
        <v>132</v>
      </c>
      <c r="CY135" s="4">
        <v>3</v>
      </c>
      <c r="CZ135" s="8">
        <v>226.32</v>
      </c>
      <c r="DA135" s="4"/>
      <c r="DB135" s="8"/>
      <c r="DC135" s="7"/>
      <c r="DD135" s="7"/>
      <c r="DE135" s="2" t="s">
        <v>140</v>
      </c>
      <c r="DF135" s="2" t="s">
        <v>129</v>
      </c>
      <c r="DG135" s="2" t="s">
        <v>1633</v>
      </c>
      <c r="DH135" s="2" t="s">
        <v>558</v>
      </c>
      <c r="DI135" s="2" t="s">
        <v>143</v>
      </c>
      <c r="DJ135" s="2" t="s">
        <v>132</v>
      </c>
      <c r="DK135" s="4">
        <v>1</v>
      </c>
      <c r="DL135" s="8">
        <v>79.05</v>
      </c>
      <c r="DM135" s="4"/>
      <c r="DN135" s="8"/>
      <c r="DO135" s="7"/>
      <c r="DP135" s="7"/>
      <c r="DQ135" s="2" t="s">
        <v>140</v>
      </c>
      <c r="DR135" s="2" t="s">
        <v>129</v>
      </c>
      <c r="DS135" s="2" t="s">
        <v>400</v>
      </c>
      <c r="DT135" s="2" t="s">
        <v>186</v>
      </c>
      <c r="DU135" s="2" t="s">
        <v>143</v>
      </c>
      <c r="DV135" s="2" t="s">
        <v>132</v>
      </c>
      <c r="DW135" s="4">
        <v>6</v>
      </c>
      <c r="DX135" s="8">
        <v>418.8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1237</v>
      </c>
      <c r="EF135" s="2" t="s">
        <v>950</v>
      </c>
      <c r="EG135" s="2" t="s">
        <v>143</v>
      </c>
      <c r="EH135" s="2" t="s">
        <v>132</v>
      </c>
      <c r="EI135" s="4">
        <v>12</v>
      </c>
      <c r="EJ135" s="8">
        <v>867.48</v>
      </c>
      <c r="EK135" s="4"/>
      <c r="EL135" s="8"/>
      <c r="EM135" s="7"/>
      <c r="EN135" s="7"/>
      <c r="EO135" s="2" t="s">
        <v>140</v>
      </c>
      <c r="EP135" s="2" t="s">
        <v>129</v>
      </c>
      <c r="EQ135" s="2" t="s">
        <v>1164</v>
      </c>
      <c r="ER135" s="2" t="s">
        <v>1634</v>
      </c>
      <c r="ES135" s="2" t="s">
        <v>143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151</v>
      </c>
      <c r="FB135" s="2" t="s">
        <v>129</v>
      </c>
      <c r="FC135" s="2" t="s">
        <v>132</v>
      </c>
      <c r="FD135" s="2" t="s">
        <v>132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129</v>
      </c>
      <c r="FO135" s="2" t="s">
        <v>1586</v>
      </c>
      <c r="FP135" s="2" t="s">
        <v>1635</v>
      </c>
      <c r="FQ135" s="2" t="s">
        <v>143</v>
      </c>
      <c r="FR135" s="2" t="s">
        <v>132</v>
      </c>
      <c r="FS135" s="4">
        <v>2</v>
      </c>
      <c r="FT135" s="8">
        <v>144.57</v>
      </c>
      <c r="FU135" s="4"/>
      <c r="FV135" s="8"/>
      <c r="FW135" s="7"/>
      <c r="FX135" s="7"/>
      <c r="FY135" s="2" t="s">
        <v>140</v>
      </c>
      <c r="FZ135" s="2" t="s">
        <v>129</v>
      </c>
      <c r="GA135" s="2" t="s">
        <v>184</v>
      </c>
      <c r="GB135" s="2" t="s">
        <v>1548</v>
      </c>
      <c r="GC135" s="2" t="s">
        <v>143</v>
      </c>
      <c r="GD135" s="2" t="s">
        <v>132</v>
      </c>
      <c r="GE135" s="4">
        <v>2</v>
      </c>
      <c r="GF135" s="8">
        <v>140.92</v>
      </c>
      <c r="GG135" s="4"/>
      <c r="GH135" s="8"/>
      <c r="GI135" s="7"/>
      <c r="GJ135" s="7"/>
      <c r="GK135" s="2" t="s">
        <v>140</v>
      </c>
      <c r="GL135" s="2" t="s">
        <v>129</v>
      </c>
      <c r="GM135" s="2" t="s">
        <v>226</v>
      </c>
      <c r="GN135" s="2" t="s">
        <v>1636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155</v>
      </c>
      <c r="GX135" s="2" t="s">
        <v>129</v>
      </c>
      <c r="GY135" s="2" t="s">
        <v>132</v>
      </c>
      <c r="GZ135" s="2" t="s">
        <v>132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190</v>
      </c>
      <c r="HL135" s="2" t="s">
        <v>218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129</v>
      </c>
      <c r="HW135" s="2" t="s">
        <v>1589</v>
      </c>
      <c r="HX135" s="2" t="s">
        <v>412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140</v>
      </c>
      <c r="IH135" s="2" t="s">
        <v>129</v>
      </c>
      <c r="II135" s="2" t="s">
        <v>194</v>
      </c>
      <c r="IJ135" s="2" t="s">
        <v>132</v>
      </c>
      <c r="IK135" s="2" t="s">
        <v>143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129</v>
      </c>
      <c r="IU135" s="2" t="s">
        <v>1632</v>
      </c>
      <c r="IV135" s="2" t="s">
        <v>558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150</v>
      </c>
      <c r="JF135" s="2" t="s">
        <v>129</v>
      </c>
      <c r="JG135" s="2" t="s">
        <v>132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132</v>
      </c>
      <c r="JR135" s="2" t="s">
        <v>132</v>
      </c>
      <c r="JS135" s="2" t="s">
        <v>132</v>
      </c>
      <c r="JT135" s="2" t="s">
        <v>132</v>
      </c>
      <c r="JU135" s="2" t="s">
        <v>132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195</v>
      </c>
      <c r="KE135" s="2" t="s">
        <v>1637</v>
      </c>
      <c r="KF135" s="2" t="s">
        <v>1638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151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151</v>
      </c>
      <c r="LB135" s="2" t="s">
        <v>129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157</v>
      </c>
      <c r="LN135" s="2" t="s">
        <v>129</v>
      </c>
      <c r="LO135" s="2" t="s">
        <v>132</v>
      </c>
      <c r="LP135" s="2" t="s">
        <v>132</v>
      </c>
      <c r="LQ135" s="2" t="s">
        <v>143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151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151</v>
      </c>
      <c r="ML135" s="2" t="s">
        <v>129</v>
      </c>
      <c r="MM135" s="2" t="s">
        <v>132</v>
      </c>
      <c r="MN135" s="2" t="s">
        <v>132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151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151</v>
      </c>
      <c r="NV135" s="2" t="s">
        <v>181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140</v>
      </c>
      <c r="OH135" s="2" t="s">
        <v>129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151</v>
      </c>
      <c r="OT135" s="2" t="s">
        <v>129</v>
      </c>
      <c r="OU135" s="2" t="s">
        <v>132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140</v>
      </c>
      <c r="PR135" s="2" t="s">
        <v>181</v>
      </c>
      <c r="PS135" s="2" t="s">
        <v>198</v>
      </c>
      <c r="PT135" s="2" t="s">
        <v>1639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140</v>
      </c>
      <c r="QP135" s="2" t="s">
        <v>181</v>
      </c>
      <c r="QQ135" s="2" t="s">
        <v>1099</v>
      </c>
      <c r="QR135" s="2" t="s">
        <v>1640</v>
      </c>
      <c r="QS135" s="2" t="s">
        <v>143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151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1160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181</v>
      </c>
      <c r="RO135" s="2" t="s">
        <v>1592</v>
      </c>
      <c r="RP135" s="2" t="s">
        <v>1014</v>
      </c>
      <c r="RQ135" s="2" t="s">
        <v>143</v>
      </c>
      <c r="RR135" s="2" t="s">
        <v>132</v>
      </c>
    </row>
    <row r="136">
      <c r="A136" s="2" t="s">
        <v>1641</v>
      </c>
      <c r="B136" s="2" t="s">
        <v>121</v>
      </c>
      <c r="C136" s="2" t="s">
        <v>1511</v>
      </c>
      <c r="D136" s="2" t="s">
        <v>508</v>
      </c>
      <c r="E136" s="2" t="s">
        <v>509</v>
      </c>
      <c r="F136" s="2" t="s">
        <v>1642</v>
      </c>
      <c r="G136" s="2" t="s">
        <v>1642</v>
      </c>
      <c r="H136" s="2" t="s">
        <v>1642</v>
      </c>
      <c r="I136" s="2" t="s">
        <v>1643</v>
      </c>
      <c r="J136" s="2" t="s">
        <v>291</v>
      </c>
      <c r="K136" s="2" t="s">
        <v>1555</v>
      </c>
      <c r="L136" s="3">
        <v>26.6</v>
      </c>
      <c r="M136" s="3">
        <v>27.93</v>
      </c>
      <c r="N136" s="3">
        <v>59.99</v>
      </c>
      <c r="O136" s="2" t="s">
        <v>129</v>
      </c>
      <c r="P136" s="2" t="s">
        <v>206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132</v>
      </c>
      <c r="V136" s="2" t="s">
        <v>134</v>
      </c>
      <c r="W136" s="2" t="s">
        <v>135</v>
      </c>
      <c r="X136" s="2" t="s">
        <v>132</v>
      </c>
      <c r="Y136" s="2" t="s">
        <v>1644</v>
      </c>
      <c r="Z136" s="4">
        <v>286</v>
      </c>
      <c r="AA136" s="4">
        <f>=ROUNDDOWN(26,0)</f>
      </c>
      <c r="AB136" s="5">
        <v>11</v>
      </c>
      <c r="AC136" s="2" t="s">
        <v>164</v>
      </c>
      <c r="AD136" s="4">
        <v>160</v>
      </c>
      <c r="AE136" s="4">
        <v>160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74</v>
      </c>
      <c r="AQ136" s="8">
        <v>2415.76</v>
      </c>
      <c r="AR136" s="4"/>
      <c r="AS136" s="8"/>
      <c r="AT136" s="7"/>
      <c r="AU136" s="7"/>
      <c r="AV136" s="4">
        <v>74</v>
      </c>
      <c r="AW136" s="8">
        <v>2415.76</v>
      </c>
      <c r="AX136" s="4"/>
      <c r="AY136" s="8"/>
      <c r="AZ136" s="7"/>
      <c r="BA136" s="7"/>
      <c r="BB136" s="7">
        <v>1</v>
      </c>
      <c r="BC136" s="4">
        <v>74</v>
      </c>
      <c r="BD136" s="8">
        <v>2415.76</v>
      </c>
      <c r="BE136" s="4"/>
      <c r="BF136" s="8"/>
      <c r="BG136" s="7"/>
      <c r="BH136" s="7"/>
      <c r="BI136" s="7">
        <v>1</v>
      </c>
      <c r="BJ136" s="4">
        <v>74</v>
      </c>
      <c r="BK136" s="8">
        <v>2415.76</v>
      </c>
      <c r="BL136" s="2" t="s">
        <v>1645</v>
      </c>
      <c r="BM136" s="7">
        <v>1</v>
      </c>
      <c r="BN136" s="7">
        <v>1</v>
      </c>
      <c r="BO136" s="4">
        <v>11</v>
      </c>
      <c r="BP136" s="8">
        <v>334.29</v>
      </c>
      <c r="BQ136" s="4"/>
      <c r="BR136" s="8"/>
      <c r="BS136" s="7"/>
      <c r="BT136" s="7"/>
      <c r="BU136" s="2" t="s">
        <v>140</v>
      </c>
      <c r="BV136" s="2" t="s">
        <v>129</v>
      </c>
      <c r="BW136" s="2" t="s">
        <v>823</v>
      </c>
      <c r="BX136" s="2" t="s">
        <v>1646</v>
      </c>
      <c r="BY136" s="2" t="s">
        <v>143</v>
      </c>
      <c r="BZ136" s="2" t="s">
        <v>132</v>
      </c>
      <c r="CA136" s="4">
        <v>10</v>
      </c>
      <c r="CB136" s="8">
        <v>322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132</v>
      </c>
      <c r="CJ136" s="2" t="s">
        <v>132</v>
      </c>
      <c r="CK136" s="2" t="s">
        <v>143</v>
      </c>
      <c r="CL136" s="2" t="s">
        <v>132</v>
      </c>
      <c r="CM136" s="4">
        <v>8</v>
      </c>
      <c r="CN136" s="8">
        <v>308.9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1644</v>
      </c>
      <c r="CV136" s="2" t="s">
        <v>1647</v>
      </c>
      <c r="CW136" s="2" t="s">
        <v>143</v>
      </c>
      <c r="CX136" s="2" t="s">
        <v>132</v>
      </c>
      <c r="CY136" s="4">
        <v>6</v>
      </c>
      <c r="CZ136" s="8">
        <v>198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825</v>
      </c>
      <c r="DH136" s="2" t="s">
        <v>1638</v>
      </c>
      <c r="DI136" s="2" t="s">
        <v>143</v>
      </c>
      <c r="DJ136" s="2" t="s">
        <v>132</v>
      </c>
      <c r="DK136" s="4">
        <v>24</v>
      </c>
      <c r="DL136" s="8">
        <v>815.04</v>
      </c>
      <c r="DM136" s="4"/>
      <c r="DN136" s="8"/>
      <c r="DO136" s="7"/>
      <c r="DP136" s="7"/>
      <c r="DQ136" s="2" t="s">
        <v>140</v>
      </c>
      <c r="DR136" s="2" t="s">
        <v>129</v>
      </c>
      <c r="DS136" s="2" t="s">
        <v>1648</v>
      </c>
      <c r="DT136" s="2" t="s">
        <v>1649</v>
      </c>
      <c r="DU136" s="2" t="s">
        <v>143</v>
      </c>
      <c r="DV136" s="2" t="s">
        <v>132</v>
      </c>
      <c r="DW136" s="4">
        <v>4</v>
      </c>
      <c r="DX136" s="8">
        <v>116.04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1648</v>
      </c>
      <c r="EF136" s="2" t="s">
        <v>1650</v>
      </c>
      <c r="EG136" s="2" t="s">
        <v>143</v>
      </c>
      <c r="EH136" s="2" t="s">
        <v>132</v>
      </c>
      <c r="EI136" s="4">
        <v>7</v>
      </c>
      <c r="EJ136" s="8">
        <v>205.31</v>
      </c>
      <c r="EK136" s="4"/>
      <c r="EL136" s="8"/>
      <c r="EM136" s="7"/>
      <c r="EN136" s="7"/>
      <c r="EO136" s="2" t="s">
        <v>140</v>
      </c>
      <c r="EP136" s="2" t="s">
        <v>129</v>
      </c>
      <c r="EQ136" s="2" t="s">
        <v>1648</v>
      </c>
      <c r="ER136" s="2" t="s">
        <v>836</v>
      </c>
      <c r="ES136" s="2" t="s">
        <v>143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151</v>
      </c>
      <c r="FB136" s="2" t="s">
        <v>129</v>
      </c>
      <c r="FC136" s="2" t="s">
        <v>132</v>
      </c>
      <c r="FD136" s="2" t="s">
        <v>132</v>
      </c>
      <c r="FE136" s="2" t="s">
        <v>143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129</v>
      </c>
      <c r="FO136" s="2" t="s">
        <v>1485</v>
      </c>
      <c r="FP136" s="2" t="s">
        <v>581</v>
      </c>
      <c r="FQ136" s="2" t="s">
        <v>143</v>
      </c>
      <c r="FR136" s="2" t="s">
        <v>132</v>
      </c>
      <c r="FS136" s="4">
        <v>1</v>
      </c>
      <c r="FT136" s="8">
        <v>30.16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224</v>
      </c>
      <c r="GB136" s="2" t="s">
        <v>647</v>
      </c>
      <c r="GC136" s="2" t="s">
        <v>143</v>
      </c>
      <c r="GD136" s="2" t="s">
        <v>132</v>
      </c>
      <c r="GE136" s="4">
        <v>2</v>
      </c>
      <c r="GF136" s="8">
        <v>55.86</v>
      </c>
      <c r="GG136" s="4"/>
      <c r="GH136" s="8"/>
      <c r="GI136" s="7"/>
      <c r="GJ136" s="7"/>
      <c r="GK136" s="2" t="s">
        <v>140</v>
      </c>
      <c r="GL136" s="2" t="s">
        <v>129</v>
      </c>
      <c r="GM136" s="2" t="s">
        <v>226</v>
      </c>
      <c r="GN136" s="2" t="s">
        <v>972</v>
      </c>
      <c r="GO136" s="2" t="s">
        <v>143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155</v>
      </c>
      <c r="GX136" s="2" t="s">
        <v>129</v>
      </c>
      <c r="GY136" s="2" t="s">
        <v>132</v>
      </c>
      <c r="GZ136" s="2" t="s">
        <v>132</v>
      </c>
      <c r="HA136" s="2" t="s">
        <v>143</v>
      </c>
      <c r="HB136" s="2" t="s">
        <v>132</v>
      </c>
      <c r="HC136" s="4">
        <v>1</v>
      </c>
      <c r="HD136" s="8">
        <v>30.16</v>
      </c>
      <c r="HE136" s="4"/>
      <c r="HF136" s="8"/>
      <c r="HG136" s="7"/>
      <c r="HH136" s="7"/>
      <c r="HI136" s="2" t="s">
        <v>140</v>
      </c>
      <c r="HJ136" s="2" t="s">
        <v>129</v>
      </c>
      <c r="HK136" s="2" t="s">
        <v>227</v>
      </c>
      <c r="HL136" s="2" t="s">
        <v>1651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129</v>
      </c>
      <c r="HW136" s="2" t="s">
        <v>229</v>
      </c>
      <c r="HX136" s="2" t="s">
        <v>250</v>
      </c>
      <c r="HY136" s="2" t="s">
        <v>143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129</v>
      </c>
      <c r="II136" s="2" t="s">
        <v>194</v>
      </c>
      <c r="IJ136" s="2" t="s">
        <v>132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129</v>
      </c>
      <c r="IU136" s="2" t="s">
        <v>1523</v>
      </c>
      <c r="IV136" s="2" t="s">
        <v>1652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150</v>
      </c>
      <c r="JF136" s="2" t="s">
        <v>129</v>
      </c>
      <c r="JG136" s="2" t="s">
        <v>132</v>
      </c>
      <c r="JH136" s="2" t="s">
        <v>132</v>
      </c>
      <c r="JI136" s="2" t="s">
        <v>143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132</v>
      </c>
      <c r="JR136" s="2" t="s">
        <v>132</v>
      </c>
      <c r="JS136" s="2" t="s">
        <v>132</v>
      </c>
      <c r="JT136" s="2" t="s">
        <v>132</v>
      </c>
      <c r="JU136" s="2" t="s">
        <v>132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195</v>
      </c>
      <c r="KE136" s="2" t="s">
        <v>231</v>
      </c>
      <c r="KF136" s="2" t="s">
        <v>1653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151</v>
      </c>
      <c r="KP136" s="2" t="s">
        <v>129</v>
      </c>
      <c r="KQ136" s="2" t="s">
        <v>132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151</v>
      </c>
      <c r="LB136" s="2" t="s">
        <v>129</v>
      </c>
      <c r="LC136" s="2" t="s">
        <v>132</v>
      </c>
      <c r="LD136" s="2" t="s">
        <v>132</v>
      </c>
      <c r="LE136" s="2" t="s">
        <v>143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157</v>
      </c>
      <c r="LN136" s="2" t="s">
        <v>129</v>
      </c>
      <c r="LO136" s="2" t="s">
        <v>132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151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151</v>
      </c>
      <c r="ML136" s="2" t="s">
        <v>129</v>
      </c>
      <c r="MM136" s="2" t="s">
        <v>132</v>
      </c>
      <c r="MN136" s="2" t="s">
        <v>132</v>
      </c>
      <c r="MO136" s="2" t="s">
        <v>143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157</v>
      </c>
      <c r="MX136" s="2" t="s">
        <v>129</v>
      </c>
      <c r="MY136" s="2" t="s">
        <v>132</v>
      </c>
      <c r="MZ136" s="2" t="s">
        <v>132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151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151</v>
      </c>
      <c r="NV136" s="2" t="s">
        <v>181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157</v>
      </c>
      <c r="OH136" s="2" t="s">
        <v>129</v>
      </c>
      <c r="OI136" s="2" t="s">
        <v>132</v>
      </c>
      <c r="OJ136" s="2" t="s">
        <v>132</v>
      </c>
      <c r="OK136" s="2" t="s">
        <v>143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151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181</v>
      </c>
      <c r="PS136" s="2" t="s">
        <v>233</v>
      </c>
      <c r="PT136" s="2" t="s">
        <v>1654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152</v>
      </c>
      <c r="QP136" s="2" t="s">
        <v>181</v>
      </c>
      <c r="QQ136" s="2" t="s">
        <v>132</v>
      </c>
      <c r="QR136" s="2" t="s">
        <v>132</v>
      </c>
      <c r="QS136" s="2" t="s">
        <v>143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151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1160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181</v>
      </c>
      <c r="RO136" s="2" t="s">
        <v>1655</v>
      </c>
      <c r="RP136" s="2" t="s">
        <v>1656</v>
      </c>
      <c r="RQ136" s="2" t="s">
        <v>143</v>
      </c>
      <c r="RR136" s="2" t="s">
        <v>132</v>
      </c>
    </row>
    <row r="137">
      <c r="A137" s="2" t="s">
        <v>1657</v>
      </c>
      <c r="B137" s="2" t="s">
        <v>121</v>
      </c>
      <c r="C137" s="2" t="s">
        <v>1511</v>
      </c>
      <c r="D137" s="2" t="s">
        <v>508</v>
      </c>
      <c r="E137" s="2" t="s">
        <v>509</v>
      </c>
      <c r="F137" s="2" t="s">
        <v>1658</v>
      </c>
      <c r="G137" s="2" t="s">
        <v>1658</v>
      </c>
      <c r="H137" s="2" t="s">
        <v>1658</v>
      </c>
      <c r="I137" s="2" t="s">
        <v>1017</v>
      </c>
      <c r="J137" s="2" t="s">
        <v>291</v>
      </c>
      <c r="K137" s="2" t="s">
        <v>1659</v>
      </c>
      <c r="L137" s="3">
        <v>44.54</v>
      </c>
      <c r="M137" s="3">
        <v>46.77</v>
      </c>
      <c r="N137" s="3">
        <v>94.99</v>
      </c>
      <c r="O137" s="2" t="s">
        <v>129</v>
      </c>
      <c r="P137" s="2" t="s">
        <v>258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133</v>
      </c>
      <c r="V137" s="2" t="s">
        <v>134</v>
      </c>
      <c r="W137" s="2" t="s">
        <v>470</v>
      </c>
      <c r="X137" s="2" t="s">
        <v>132</v>
      </c>
      <c r="Y137" s="2" t="s">
        <v>981</v>
      </c>
      <c r="Z137" s="4">
        <v>143</v>
      </c>
      <c r="AA137" s="4">
        <f>=ROUNDDOWN(28.6,0)</f>
      </c>
      <c r="AB137" s="5">
        <v>5</v>
      </c>
      <c r="AC137" s="2" t="s">
        <v>132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37</v>
      </c>
      <c r="AQ137" s="8">
        <v>1695.37</v>
      </c>
      <c r="AR137" s="4"/>
      <c r="AS137" s="8"/>
      <c r="AT137" s="7"/>
      <c r="AU137" s="7"/>
      <c r="AV137" s="4">
        <v>37</v>
      </c>
      <c r="AW137" s="8">
        <v>1695.37</v>
      </c>
      <c r="AX137" s="4"/>
      <c r="AY137" s="8"/>
      <c r="AZ137" s="7"/>
      <c r="BA137" s="7"/>
      <c r="BB137" s="7">
        <v>1</v>
      </c>
      <c r="BC137" s="4">
        <v>37</v>
      </c>
      <c r="BD137" s="8">
        <v>1695.37</v>
      </c>
      <c r="BE137" s="4"/>
      <c r="BF137" s="8"/>
      <c r="BG137" s="7"/>
      <c r="BH137" s="7"/>
      <c r="BI137" s="7">
        <v>1</v>
      </c>
      <c r="BJ137" s="4">
        <v>37</v>
      </c>
      <c r="BK137" s="8">
        <v>1695.37</v>
      </c>
      <c r="BL137" s="2" t="s">
        <v>1660</v>
      </c>
      <c r="BM137" s="7">
        <v>1</v>
      </c>
      <c r="BN137" s="7">
        <v>1</v>
      </c>
      <c r="BO137" s="4">
        <v>23</v>
      </c>
      <c r="BP137" s="8">
        <v>923.98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983</v>
      </c>
      <c r="BX137" s="2" t="s">
        <v>819</v>
      </c>
      <c r="BY137" s="2" t="s">
        <v>143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152</v>
      </c>
      <c r="CH137" s="2" t="s">
        <v>129</v>
      </c>
      <c r="CI137" s="2" t="s">
        <v>132</v>
      </c>
      <c r="CJ137" s="2" t="s">
        <v>132</v>
      </c>
      <c r="CK137" s="2" t="s">
        <v>143</v>
      </c>
      <c r="CL137" s="2" t="s">
        <v>132</v>
      </c>
      <c r="CM137" s="4">
        <v>6</v>
      </c>
      <c r="CN137" s="8">
        <v>348.65</v>
      </c>
      <c r="CO137" s="4"/>
      <c r="CP137" s="8"/>
      <c r="CQ137" s="7"/>
      <c r="CR137" s="7"/>
      <c r="CS137" s="2" t="s">
        <v>140</v>
      </c>
      <c r="CT137" s="2" t="s">
        <v>129</v>
      </c>
      <c r="CU137" s="2" t="s">
        <v>981</v>
      </c>
      <c r="CV137" s="2" t="s">
        <v>1661</v>
      </c>
      <c r="CW137" s="2" t="s">
        <v>143</v>
      </c>
      <c r="CX137" s="2" t="s">
        <v>132</v>
      </c>
      <c r="CY137" s="4">
        <v>4</v>
      </c>
      <c r="CZ137" s="8">
        <v>210.8</v>
      </c>
      <c r="DA137" s="4"/>
      <c r="DB137" s="8"/>
      <c r="DC137" s="7"/>
      <c r="DD137" s="7"/>
      <c r="DE137" s="2" t="s">
        <v>140</v>
      </c>
      <c r="DF137" s="2" t="s">
        <v>129</v>
      </c>
      <c r="DG137" s="2" t="s">
        <v>985</v>
      </c>
      <c r="DH137" s="2" t="s">
        <v>785</v>
      </c>
      <c r="DI137" s="2" t="s">
        <v>143</v>
      </c>
      <c r="DJ137" s="2" t="s">
        <v>132</v>
      </c>
      <c r="DK137" s="4">
        <v>2</v>
      </c>
      <c r="DL137" s="8">
        <v>108.56</v>
      </c>
      <c r="DM137" s="4"/>
      <c r="DN137" s="8"/>
      <c r="DO137" s="7"/>
      <c r="DP137" s="7"/>
      <c r="DQ137" s="2" t="s">
        <v>140</v>
      </c>
      <c r="DR137" s="2" t="s">
        <v>129</v>
      </c>
      <c r="DS137" s="2" t="s">
        <v>299</v>
      </c>
      <c r="DT137" s="2" t="s">
        <v>474</v>
      </c>
      <c r="DU137" s="2" t="s">
        <v>143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140</v>
      </c>
      <c r="ED137" s="2" t="s">
        <v>129</v>
      </c>
      <c r="EE137" s="2" t="s">
        <v>683</v>
      </c>
      <c r="EF137" s="2" t="s">
        <v>728</v>
      </c>
      <c r="EG137" s="2" t="s">
        <v>143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150</v>
      </c>
      <c r="EP137" s="2" t="s">
        <v>129</v>
      </c>
      <c r="EQ137" s="2" t="s">
        <v>132</v>
      </c>
      <c r="ER137" s="2" t="s">
        <v>132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151</v>
      </c>
      <c r="FB137" s="2" t="s">
        <v>129</v>
      </c>
      <c r="FC137" s="2" t="s">
        <v>132</v>
      </c>
      <c r="FD137" s="2" t="s">
        <v>132</v>
      </c>
      <c r="FE137" s="2" t="s">
        <v>143</v>
      </c>
      <c r="FF137" s="2" t="s">
        <v>132</v>
      </c>
      <c r="FG137" s="4">
        <v>2</v>
      </c>
      <c r="FH137" s="8">
        <v>103.38</v>
      </c>
      <c r="FI137" s="4"/>
      <c r="FJ137" s="8"/>
      <c r="FK137" s="7"/>
      <c r="FL137" s="7"/>
      <c r="FM137" s="2" t="s">
        <v>140</v>
      </c>
      <c r="FN137" s="2" t="s">
        <v>129</v>
      </c>
      <c r="FO137" s="2" t="s">
        <v>302</v>
      </c>
      <c r="FP137" s="2" t="s">
        <v>1662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129</v>
      </c>
      <c r="GA137" s="2" t="s">
        <v>687</v>
      </c>
      <c r="GB137" s="2" t="s">
        <v>1663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129</v>
      </c>
      <c r="GM137" s="2" t="s">
        <v>1315</v>
      </c>
      <c r="GN137" s="2" t="s">
        <v>132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155</v>
      </c>
      <c r="GX137" s="2" t="s">
        <v>129</v>
      </c>
      <c r="GY137" s="2" t="s">
        <v>132</v>
      </c>
      <c r="GZ137" s="2" t="s">
        <v>132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471</v>
      </c>
      <c r="HL137" s="2" t="s">
        <v>1664</v>
      </c>
      <c r="HM137" s="2" t="s">
        <v>143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129</v>
      </c>
      <c r="HW137" s="2" t="s">
        <v>688</v>
      </c>
      <c r="HX137" s="2" t="s">
        <v>977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129</v>
      </c>
      <c r="II137" s="2" t="s">
        <v>194</v>
      </c>
      <c r="IJ137" s="2" t="s">
        <v>132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129</v>
      </c>
      <c r="IU137" s="2" t="s">
        <v>987</v>
      </c>
      <c r="IV137" s="2" t="s">
        <v>1665</v>
      </c>
      <c r="IW137" s="2" t="s">
        <v>143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151</v>
      </c>
      <c r="JF137" s="2" t="s">
        <v>129</v>
      </c>
      <c r="JG137" s="2" t="s">
        <v>132</v>
      </c>
      <c r="JH137" s="2" t="s">
        <v>132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195</v>
      </c>
      <c r="KE137" s="2" t="s">
        <v>476</v>
      </c>
      <c r="KF137" s="2" t="s">
        <v>785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151</v>
      </c>
      <c r="KP137" s="2" t="s">
        <v>129</v>
      </c>
      <c r="KQ137" s="2" t="s">
        <v>132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151</v>
      </c>
      <c r="LB137" s="2" t="s">
        <v>129</v>
      </c>
      <c r="LC137" s="2" t="s">
        <v>132</v>
      </c>
      <c r="LD137" s="2" t="s">
        <v>132</v>
      </c>
      <c r="LE137" s="2" t="s">
        <v>143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157</v>
      </c>
      <c r="LN137" s="2" t="s">
        <v>129</v>
      </c>
      <c r="LO137" s="2" t="s">
        <v>132</v>
      </c>
      <c r="LP137" s="2" t="s">
        <v>132</v>
      </c>
      <c r="LQ137" s="2" t="s">
        <v>143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151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151</v>
      </c>
      <c r="ML137" s="2" t="s">
        <v>129</v>
      </c>
      <c r="MM137" s="2" t="s">
        <v>132</v>
      </c>
      <c r="MN137" s="2" t="s">
        <v>132</v>
      </c>
      <c r="MO137" s="2" t="s">
        <v>143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157</v>
      </c>
      <c r="MX137" s="2" t="s">
        <v>129</v>
      </c>
      <c r="MY137" s="2" t="s">
        <v>132</v>
      </c>
      <c r="MZ137" s="2" t="s">
        <v>132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151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151</v>
      </c>
      <c r="NV137" s="2" t="s">
        <v>181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157</v>
      </c>
      <c r="OH137" s="2" t="s">
        <v>129</v>
      </c>
      <c r="OI137" s="2" t="s">
        <v>132</v>
      </c>
      <c r="OJ137" s="2" t="s">
        <v>132</v>
      </c>
      <c r="OK137" s="2" t="s">
        <v>143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151</v>
      </c>
      <c r="OT137" s="2" t="s">
        <v>129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150</v>
      </c>
      <c r="PR137" s="2" t="s">
        <v>129</v>
      </c>
      <c r="PS137" s="2" t="s">
        <v>132</v>
      </c>
      <c r="PT137" s="2" t="s">
        <v>132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151</v>
      </c>
      <c r="QP137" s="2" t="s">
        <v>181</v>
      </c>
      <c r="QQ137" s="2" t="s">
        <v>132</v>
      </c>
      <c r="QR137" s="2" t="s">
        <v>132</v>
      </c>
      <c r="QS137" s="2" t="s">
        <v>143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151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1160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181</v>
      </c>
      <c r="RO137" s="2" t="s">
        <v>989</v>
      </c>
      <c r="RP137" s="2" t="s">
        <v>926</v>
      </c>
      <c r="RQ137" s="2" t="s">
        <v>143</v>
      </c>
      <c r="RR137" s="2" t="s">
        <v>132</v>
      </c>
    </row>
    <row r="138">
      <c r="A138" s="2" t="s">
        <v>1666</v>
      </c>
      <c r="B138" s="2" t="s">
        <v>121</v>
      </c>
      <c r="C138" s="2" t="s">
        <v>1511</v>
      </c>
      <c r="D138" s="2" t="s">
        <v>508</v>
      </c>
      <c r="E138" s="2" t="s">
        <v>509</v>
      </c>
      <c r="F138" s="2" t="s">
        <v>1667</v>
      </c>
      <c r="G138" s="2" t="s">
        <v>1667</v>
      </c>
      <c r="H138" s="2" t="s">
        <v>1667</v>
      </c>
      <c r="I138" s="2" t="s">
        <v>1668</v>
      </c>
      <c r="J138" s="2" t="s">
        <v>291</v>
      </c>
      <c r="K138" s="2" t="s">
        <v>1669</v>
      </c>
      <c r="L138" s="3">
        <v>28.87</v>
      </c>
      <c r="M138" s="3">
        <v>30.31</v>
      </c>
      <c r="N138" s="3">
        <v>64.99</v>
      </c>
      <c r="O138" s="2" t="s">
        <v>129</v>
      </c>
      <c r="P138" s="2" t="s">
        <v>206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133</v>
      </c>
      <c r="V138" s="2" t="s">
        <v>162</v>
      </c>
      <c r="W138" s="2" t="s">
        <v>739</v>
      </c>
      <c r="X138" s="2" t="s">
        <v>132</v>
      </c>
      <c r="Y138" s="2" t="s">
        <v>1227</v>
      </c>
      <c r="Z138" s="4">
        <v>188</v>
      </c>
      <c r="AA138" s="4">
        <f>=ROUNDDOWN(26.8571428571429,0)</f>
      </c>
      <c r="AB138" s="5">
        <v>7</v>
      </c>
      <c r="AC138" s="2" t="s">
        <v>591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50</v>
      </c>
      <c r="AQ138" s="8">
        <v>1552.86</v>
      </c>
      <c r="AR138" s="4"/>
      <c r="AS138" s="8"/>
      <c r="AT138" s="7"/>
      <c r="AU138" s="7"/>
      <c r="AV138" s="4">
        <v>50</v>
      </c>
      <c r="AW138" s="8">
        <v>1552.86</v>
      </c>
      <c r="AX138" s="4"/>
      <c r="AY138" s="8"/>
      <c r="AZ138" s="7"/>
      <c r="BA138" s="7"/>
      <c r="BB138" s="7">
        <v>1</v>
      </c>
      <c r="BC138" s="4">
        <v>50</v>
      </c>
      <c r="BD138" s="8">
        <v>1552.86</v>
      </c>
      <c r="BE138" s="4"/>
      <c r="BF138" s="8"/>
      <c r="BG138" s="7"/>
      <c r="BH138" s="7"/>
      <c r="BI138" s="7">
        <v>1</v>
      </c>
      <c r="BJ138" s="4">
        <v>50</v>
      </c>
      <c r="BK138" s="8">
        <v>1552.86</v>
      </c>
      <c r="BL138" s="2" t="s">
        <v>1670</v>
      </c>
      <c r="BM138" s="7">
        <v>1</v>
      </c>
      <c r="BN138" s="7">
        <v>1</v>
      </c>
      <c r="BO138" s="4">
        <v>3</v>
      </c>
      <c r="BP138" s="8">
        <v>86.77</v>
      </c>
      <c r="BQ138" s="4"/>
      <c r="BR138" s="8"/>
      <c r="BS138" s="7"/>
      <c r="BT138" s="7"/>
      <c r="BU138" s="2" t="s">
        <v>140</v>
      </c>
      <c r="BV138" s="2" t="s">
        <v>129</v>
      </c>
      <c r="BW138" s="2" t="s">
        <v>1580</v>
      </c>
      <c r="BX138" s="2" t="s">
        <v>1671</v>
      </c>
      <c r="BY138" s="2" t="s">
        <v>143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140</v>
      </c>
      <c r="CH138" s="2" t="s">
        <v>129</v>
      </c>
      <c r="CI138" s="2" t="s">
        <v>132</v>
      </c>
      <c r="CJ138" s="2" t="s">
        <v>132</v>
      </c>
      <c r="CK138" s="2" t="s">
        <v>143</v>
      </c>
      <c r="CL138" s="2" t="s">
        <v>132</v>
      </c>
      <c r="CM138" s="4">
        <v>8</v>
      </c>
      <c r="CN138" s="8">
        <v>267.28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1583</v>
      </c>
      <c r="CV138" s="2" t="s">
        <v>1672</v>
      </c>
      <c r="CW138" s="2" t="s">
        <v>143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129</v>
      </c>
      <c r="DG138" s="2" t="s">
        <v>1584</v>
      </c>
      <c r="DH138" s="2" t="s">
        <v>1673</v>
      </c>
      <c r="DI138" s="2" t="s">
        <v>143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129</v>
      </c>
      <c r="DS138" s="2" t="s">
        <v>400</v>
      </c>
      <c r="DT138" s="2" t="s">
        <v>1674</v>
      </c>
      <c r="DU138" s="2" t="s">
        <v>143</v>
      </c>
      <c r="DV138" s="2" t="s">
        <v>132</v>
      </c>
      <c r="DW138" s="4">
        <v>21</v>
      </c>
      <c r="DX138" s="8">
        <v>613.2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1237</v>
      </c>
      <c r="EF138" s="2" t="s">
        <v>1675</v>
      </c>
      <c r="EG138" s="2" t="s">
        <v>143</v>
      </c>
      <c r="EH138" s="2" t="s">
        <v>132</v>
      </c>
      <c r="EI138" s="4">
        <v>5</v>
      </c>
      <c r="EJ138" s="8">
        <v>159.15</v>
      </c>
      <c r="EK138" s="4"/>
      <c r="EL138" s="8"/>
      <c r="EM138" s="7"/>
      <c r="EN138" s="7"/>
      <c r="EO138" s="2" t="s">
        <v>140</v>
      </c>
      <c r="EP138" s="2" t="s">
        <v>129</v>
      </c>
      <c r="EQ138" s="2" t="s">
        <v>1676</v>
      </c>
      <c r="ER138" s="2" t="s">
        <v>1677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151</v>
      </c>
      <c r="FB138" s="2" t="s">
        <v>129</v>
      </c>
      <c r="FC138" s="2" t="s">
        <v>132</v>
      </c>
      <c r="FD138" s="2" t="s">
        <v>132</v>
      </c>
      <c r="FE138" s="2" t="s">
        <v>143</v>
      </c>
      <c r="FF138" s="2" t="s">
        <v>132</v>
      </c>
      <c r="FG138" s="4">
        <v>4</v>
      </c>
      <c r="FH138" s="8">
        <v>141.48</v>
      </c>
      <c r="FI138" s="4"/>
      <c r="FJ138" s="8"/>
      <c r="FK138" s="7"/>
      <c r="FL138" s="7"/>
      <c r="FM138" s="2" t="s">
        <v>140</v>
      </c>
      <c r="FN138" s="2" t="s">
        <v>129</v>
      </c>
      <c r="FO138" s="2" t="s">
        <v>1008</v>
      </c>
      <c r="FP138" s="2" t="s">
        <v>1678</v>
      </c>
      <c r="FQ138" s="2" t="s">
        <v>143</v>
      </c>
      <c r="FR138" s="2" t="s">
        <v>132</v>
      </c>
      <c r="FS138" s="4">
        <v>5</v>
      </c>
      <c r="FT138" s="8">
        <v>163.7</v>
      </c>
      <c r="FU138" s="4"/>
      <c r="FV138" s="8"/>
      <c r="FW138" s="7"/>
      <c r="FX138" s="7"/>
      <c r="FY138" s="2" t="s">
        <v>140</v>
      </c>
      <c r="FZ138" s="2" t="s">
        <v>129</v>
      </c>
      <c r="GA138" s="2" t="s">
        <v>184</v>
      </c>
      <c r="GB138" s="2" t="s">
        <v>1679</v>
      </c>
      <c r="GC138" s="2" t="s">
        <v>143</v>
      </c>
      <c r="GD138" s="2" t="s">
        <v>132</v>
      </c>
      <c r="GE138" s="4">
        <v>4</v>
      </c>
      <c r="GF138" s="8">
        <v>121.28</v>
      </c>
      <c r="GG138" s="4"/>
      <c r="GH138" s="8"/>
      <c r="GI138" s="7"/>
      <c r="GJ138" s="7"/>
      <c r="GK138" s="2" t="s">
        <v>140</v>
      </c>
      <c r="GL138" s="2" t="s">
        <v>129</v>
      </c>
      <c r="GM138" s="2" t="s">
        <v>226</v>
      </c>
      <c r="GN138" s="2" t="s">
        <v>1070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155</v>
      </c>
      <c r="GX138" s="2" t="s">
        <v>129</v>
      </c>
      <c r="GY138" s="2" t="s">
        <v>132</v>
      </c>
      <c r="GZ138" s="2" t="s">
        <v>132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140</v>
      </c>
      <c r="HJ138" s="2" t="s">
        <v>129</v>
      </c>
      <c r="HK138" s="2" t="s">
        <v>410</v>
      </c>
      <c r="HL138" s="2" t="s">
        <v>1680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1589</v>
      </c>
      <c r="HX138" s="2" t="s">
        <v>556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140</v>
      </c>
      <c r="IH138" s="2" t="s">
        <v>129</v>
      </c>
      <c r="II138" s="2" t="s">
        <v>194</v>
      </c>
      <c r="IJ138" s="2" t="s">
        <v>132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129</v>
      </c>
      <c r="IU138" s="2" t="s">
        <v>1583</v>
      </c>
      <c r="IV138" s="2" t="s">
        <v>1388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150</v>
      </c>
      <c r="JF138" s="2" t="s">
        <v>129</v>
      </c>
      <c r="JG138" s="2" t="s">
        <v>132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195</v>
      </c>
      <c r="KE138" s="2" t="s">
        <v>1584</v>
      </c>
      <c r="KF138" s="2" t="s">
        <v>1681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151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151</v>
      </c>
      <c r="LB138" s="2" t="s">
        <v>129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157</v>
      </c>
      <c r="LN138" s="2" t="s">
        <v>129</v>
      </c>
      <c r="LO138" s="2" t="s">
        <v>132</v>
      </c>
      <c r="LP138" s="2" t="s">
        <v>132</v>
      </c>
      <c r="LQ138" s="2" t="s">
        <v>143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151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151</v>
      </c>
      <c r="ML138" s="2" t="s">
        <v>129</v>
      </c>
      <c r="MM138" s="2" t="s">
        <v>132</v>
      </c>
      <c r="MN138" s="2" t="s">
        <v>132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151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151</v>
      </c>
      <c r="NV138" s="2" t="s">
        <v>181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140</v>
      </c>
      <c r="OH138" s="2" t="s">
        <v>129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151</v>
      </c>
      <c r="OT138" s="2" t="s">
        <v>129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181</v>
      </c>
      <c r="PS138" s="2" t="s">
        <v>198</v>
      </c>
      <c r="PT138" s="2" t="s">
        <v>1020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140</v>
      </c>
      <c r="QP138" s="2" t="s">
        <v>181</v>
      </c>
      <c r="QQ138" s="2" t="s">
        <v>1682</v>
      </c>
      <c r="QR138" s="2" t="s">
        <v>1650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151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1160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181</v>
      </c>
      <c r="RO138" s="2" t="s">
        <v>1586</v>
      </c>
      <c r="RP138" s="2" t="s">
        <v>1683</v>
      </c>
      <c r="RQ138" s="2" t="s">
        <v>143</v>
      </c>
      <c r="RR138" s="2" t="s">
        <v>132</v>
      </c>
    </row>
    <row r="139">
      <c r="A139" s="2" t="s">
        <v>1684</v>
      </c>
      <c r="B139" s="2" t="s">
        <v>121</v>
      </c>
      <c r="C139" s="2" t="s">
        <v>1511</v>
      </c>
      <c r="D139" s="2" t="s">
        <v>508</v>
      </c>
      <c r="E139" s="2" t="s">
        <v>509</v>
      </c>
      <c r="F139" s="2" t="s">
        <v>1685</v>
      </c>
      <c r="G139" s="2" t="s">
        <v>1685</v>
      </c>
      <c r="H139" s="2" t="s">
        <v>1685</v>
      </c>
      <c r="I139" s="2" t="s">
        <v>1513</v>
      </c>
      <c r="J139" s="2" t="s">
        <v>291</v>
      </c>
      <c r="K139" s="2" t="s">
        <v>439</v>
      </c>
      <c r="L139" s="3">
        <v>62.74</v>
      </c>
      <c r="M139" s="3">
        <v>65.88</v>
      </c>
      <c r="N139" s="3">
        <v>134.99</v>
      </c>
      <c r="O139" s="2" t="s">
        <v>129</v>
      </c>
      <c r="P139" s="2" t="s">
        <v>258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863</v>
      </c>
      <c r="V139" s="2" t="s">
        <v>134</v>
      </c>
      <c r="W139" s="2" t="s">
        <v>739</v>
      </c>
      <c r="X139" s="2" t="s">
        <v>132</v>
      </c>
      <c r="Y139" s="2" t="s">
        <v>1515</v>
      </c>
      <c r="Z139" s="4">
        <v>91</v>
      </c>
      <c r="AA139" s="4">
        <f>=ROUNDDOWN(45.5,0)</f>
      </c>
      <c r="AB139" s="5">
        <v>2</v>
      </c>
      <c r="AC139" s="2" t="s">
        <v>132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18</v>
      </c>
      <c r="AQ139" s="8">
        <v>1427.78</v>
      </c>
      <c r="AR139" s="4"/>
      <c r="AS139" s="8"/>
      <c r="AT139" s="7"/>
      <c r="AU139" s="7"/>
      <c r="AV139" s="4">
        <v>18</v>
      </c>
      <c r="AW139" s="8">
        <v>1427.78</v>
      </c>
      <c r="AX139" s="4"/>
      <c r="AY139" s="8"/>
      <c r="AZ139" s="7"/>
      <c r="BA139" s="7"/>
      <c r="BB139" s="7">
        <v>1</v>
      </c>
      <c r="BC139" s="4">
        <v>18</v>
      </c>
      <c r="BD139" s="8">
        <v>1427.78</v>
      </c>
      <c r="BE139" s="4"/>
      <c r="BF139" s="8"/>
      <c r="BG139" s="7"/>
      <c r="BH139" s="7"/>
      <c r="BI139" s="7">
        <v>1</v>
      </c>
      <c r="BJ139" s="4">
        <v>18</v>
      </c>
      <c r="BK139" s="8">
        <v>1427.78</v>
      </c>
      <c r="BL139" s="2" t="s">
        <v>1686</v>
      </c>
      <c r="BM139" s="7">
        <v>1</v>
      </c>
      <c r="BN139" s="7">
        <v>1</v>
      </c>
      <c r="BO139" s="4">
        <v>4</v>
      </c>
      <c r="BP139" s="8">
        <v>213.8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636</v>
      </c>
      <c r="BX139" s="2" t="s">
        <v>1235</v>
      </c>
      <c r="BY139" s="2" t="s">
        <v>143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152</v>
      </c>
      <c r="CH139" s="2" t="s">
        <v>181</v>
      </c>
      <c r="CI139" s="2" t="s">
        <v>132</v>
      </c>
      <c r="CJ139" s="2" t="s">
        <v>132</v>
      </c>
      <c r="CK139" s="2" t="s">
        <v>143</v>
      </c>
      <c r="CL139" s="2" t="s">
        <v>132</v>
      </c>
      <c r="CM139" s="4">
        <v>3</v>
      </c>
      <c r="CN139" s="8">
        <v>229.47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1517</v>
      </c>
      <c r="CV139" s="2" t="s">
        <v>175</v>
      </c>
      <c r="CW139" s="2" t="s">
        <v>143</v>
      </c>
      <c r="CX139" s="2" t="s">
        <v>132</v>
      </c>
      <c r="CY139" s="4">
        <v>1</v>
      </c>
      <c r="CZ139" s="8">
        <v>71.06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1616</v>
      </c>
      <c r="DH139" s="2" t="s">
        <v>1687</v>
      </c>
      <c r="DI139" s="2" t="s">
        <v>143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140</v>
      </c>
      <c r="DR139" s="2" t="s">
        <v>129</v>
      </c>
      <c r="DS139" s="2" t="s">
        <v>400</v>
      </c>
      <c r="DT139" s="2" t="s">
        <v>1688</v>
      </c>
      <c r="DU139" s="2" t="s">
        <v>143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140</v>
      </c>
      <c r="ED139" s="2" t="s">
        <v>129</v>
      </c>
      <c r="EE139" s="2" t="s">
        <v>1102</v>
      </c>
      <c r="EF139" s="2" t="s">
        <v>1581</v>
      </c>
      <c r="EG139" s="2" t="s">
        <v>143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270</v>
      </c>
      <c r="EP139" s="2" t="s">
        <v>129</v>
      </c>
      <c r="EQ139" s="2" t="s">
        <v>132</v>
      </c>
      <c r="ER139" s="2" t="s">
        <v>132</v>
      </c>
      <c r="ES139" s="2" t="s">
        <v>143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151</v>
      </c>
      <c r="FB139" s="2" t="s">
        <v>129</v>
      </c>
      <c r="FC139" s="2" t="s">
        <v>132</v>
      </c>
      <c r="FD139" s="2" t="s">
        <v>132</v>
      </c>
      <c r="FE139" s="2" t="s">
        <v>143</v>
      </c>
      <c r="FF139" s="2" t="s">
        <v>132</v>
      </c>
      <c r="FG139" s="4">
        <v>2</v>
      </c>
      <c r="FH139" s="8">
        <v>162.76</v>
      </c>
      <c r="FI139" s="4"/>
      <c r="FJ139" s="8"/>
      <c r="FK139" s="7"/>
      <c r="FL139" s="7"/>
      <c r="FM139" s="2" t="s">
        <v>140</v>
      </c>
      <c r="FN139" s="2" t="s">
        <v>129</v>
      </c>
      <c r="FO139" s="2" t="s">
        <v>1520</v>
      </c>
      <c r="FP139" s="2" t="s">
        <v>1689</v>
      </c>
      <c r="FQ139" s="2" t="s">
        <v>143</v>
      </c>
      <c r="FR139" s="2" t="s">
        <v>132</v>
      </c>
      <c r="FS139" s="4">
        <v>1</v>
      </c>
      <c r="FT139" s="8">
        <v>71.15</v>
      </c>
      <c r="FU139" s="4"/>
      <c r="FV139" s="8"/>
      <c r="FW139" s="7"/>
      <c r="FX139" s="7"/>
      <c r="FY139" s="2" t="s">
        <v>140</v>
      </c>
      <c r="FZ139" s="2" t="s">
        <v>129</v>
      </c>
      <c r="GA139" s="2" t="s">
        <v>687</v>
      </c>
      <c r="GB139" s="2" t="s">
        <v>1108</v>
      </c>
      <c r="GC139" s="2" t="s">
        <v>143</v>
      </c>
      <c r="GD139" s="2" t="s">
        <v>132</v>
      </c>
      <c r="GE139" s="4">
        <v>3</v>
      </c>
      <c r="GF139" s="8">
        <v>197.64</v>
      </c>
      <c r="GG139" s="4"/>
      <c r="GH139" s="8"/>
      <c r="GI139" s="7"/>
      <c r="GJ139" s="7"/>
      <c r="GK139" s="2" t="s">
        <v>140</v>
      </c>
      <c r="GL139" s="2" t="s">
        <v>129</v>
      </c>
      <c r="GM139" s="2" t="s">
        <v>186</v>
      </c>
      <c r="GN139" s="2" t="s">
        <v>1207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155</v>
      </c>
      <c r="GX139" s="2" t="s">
        <v>129</v>
      </c>
      <c r="GY139" s="2" t="s">
        <v>132</v>
      </c>
      <c r="GZ139" s="2" t="s">
        <v>132</v>
      </c>
      <c r="HA139" s="2" t="s">
        <v>143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129</v>
      </c>
      <c r="HK139" s="2" t="s">
        <v>190</v>
      </c>
      <c r="HL139" s="2" t="s">
        <v>789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129</v>
      </c>
      <c r="HW139" s="2" t="s">
        <v>1193</v>
      </c>
      <c r="HX139" s="2" t="s">
        <v>1690</v>
      </c>
      <c r="HY139" s="2" t="s">
        <v>143</v>
      </c>
      <c r="HZ139" s="2" t="s">
        <v>132</v>
      </c>
      <c r="IA139" s="4">
        <v>4</v>
      </c>
      <c r="IB139" s="8">
        <v>481.9</v>
      </c>
      <c r="IC139" s="4"/>
      <c r="ID139" s="8"/>
      <c r="IE139" s="7"/>
      <c r="IF139" s="7"/>
      <c r="IG139" s="2" t="s">
        <v>140</v>
      </c>
      <c r="IH139" s="2" t="s">
        <v>129</v>
      </c>
      <c r="II139" s="2" t="s">
        <v>194</v>
      </c>
      <c r="IJ139" s="2" t="s">
        <v>287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140</v>
      </c>
      <c r="IT139" s="2" t="s">
        <v>129</v>
      </c>
      <c r="IU139" s="2" t="s">
        <v>1517</v>
      </c>
      <c r="IV139" s="2" t="s">
        <v>1691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129</v>
      </c>
      <c r="JG139" s="2" t="s">
        <v>364</v>
      </c>
      <c r="JH139" s="2" t="s">
        <v>132</v>
      </c>
      <c r="JI139" s="2" t="s">
        <v>143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195</v>
      </c>
      <c r="KE139" s="2" t="s">
        <v>636</v>
      </c>
      <c r="KF139" s="2" t="s">
        <v>1692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151</v>
      </c>
      <c r="KP139" s="2" t="s">
        <v>129</v>
      </c>
      <c r="KQ139" s="2" t="s">
        <v>132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151</v>
      </c>
      <c r="LB139" s="2" t="s">
        <v>129</v>
      </c>
      <c r="LC139" s="2" t="s">
        <v>132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157</v>
      </c>
      <c r="LN139" s="2" t="s">
        <v>129</v>
      </c>
      <c r="LO139" s="2" t="s">
        <v>132</v>
      </c>
      <c r="LP139" s="2" t="s">
        <v>132</v>
      </c>
      <c r="LQ139" s="2" t="s">
        <v>143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151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151</v>
      </c>
      <c r="ML139" s="2" t="s">
        <v>129</v>
      </c>
      <c r="MM139" s="2" t="s">
        <v>132</v>
      </c>
      <c r="MN139" s="2" t="s">
        <v>132</v>
      </c>
      <c r="MO139" s="2" t="s">
        <v>143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151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151</v>
      </c>
      <c r="NV139" s="2" t="s">
        <v>181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157</v>
      </c>
      <c r="OH139" s="2" t="s">
        <v>129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151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181</v>
      </c>
      <c r="PS139" s="2" t="s">
        <v>278</v>
      </c>
      <c r="PT139" s="2" t="s">
        <v>132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140</v>
      </c>
      <c r="QP139" s="2" t="s">
        <v>181</v>
      </c>
      <c r="QQ139" s="2" t="s">
        <v>1527</v>
      </c>
      <c r="QR139" s="2" t="s">
        <v>1568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151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181</v>
      </c>
      <c r="RO139" s="2" t="s">
        <v>1592</v>
      </c>
      <c r="RP139" s="2" t="s">
        <v>1693</v>
      </c>
      <c r="RQ139" s="2" t="s">
        <v>143</v>
      </c>
      <c r="RR139" s="2" t="s">
        <v>132</v>
      </c>
    </row>
    <row r="140">
      <c r="A140" s="2" t="s">
        <v>1694</v>
      </c>
      <c r="B140" s="2" t="s">
        <v>121</v>
      </c>
      <c r="C140" s="2" t="s">
        <v>1511</v>
      </c>
      <c r="D140" s="2" t="s">
        <v>508</v>
      </c>
      <c r="E140" s="2" t="s">
        <v>509</v>
      </c>
      <c r="F140" s="2" t="s">
        <v>1695</v>
      </c>
      <c r="G140" s="2" t="s">
        <v>1695</v>
      </c>
      <c r="H140" s="2" t="s">
        <v>1695</v>
      </c>
      <c r="I140" s="2" t="s">
        <v>1696</v>
      </c>
      <c r="J140" s="2" t="s">
        <v>291</v>
      </c>
      <c r="K140" s="2" t="s">
        <v>1697</v>
      </c>
      <c r="L140" s="3">
        <v>33.11</v>
      </c>
      <c r="M140" s="3">
        <v>34.77</v>
      </c>
      <c r="N140" s="3">
        <v>74.99</v>
      </c>
      <c r="O140" s="2" t="s">
        <v>129</v>
      </c>
      <c r="P140" s="2" t="s">
        <v>258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133</v>
      </c>
      <c r="V140" s="2" t="s">
        <v>162</v>
      </c>
      <c r="W140" s="2" t="s">
        <v>739</v>
      </c>
      <c r="X140" s="2" t="s">
        <v>132</v>
      </c>
      <c r="Y140" s="2" t="s">
        <v>1698</v>
      </c>
      <c r="Z140" s="4">
        <v>36</v>
      </c>
      <c r="AA140" s="4">
        <f>=ROUNDDOWN(7.2,0)</f>
      </c>
      <c r="AB140" s="5">
        <v>5</v>
      </c>
      <c r="AC140" s="2" t="s">
        <v>394</v>
      </c>
      <c r="AD140" s="4">
        <v>100</v>
      </c>
      <c r="AE140" s="4">
        <v>200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33</v>
      </c>
      <c r="AQ140" s="8">
        <v>1277.48</v>
      </c>
      <c r="AR140" s="4"/>
      <c r="AS140" s="8"/>
      <c r="AT140" s="7"/>
      <c r="AU140" s="7"/>
      <c r="AV140" s="4">
        <v>33</v>
      </c>
      <c r="AW140" s="8">
        <v>1277.48</v>
      </c>
      <c r="AX140" s="4"/>
      <c r="AY140" s="8"/>
      <c r="AZ140" s="7"/>
      <c r="BA140" s="7"/>
      <c r="BB140" s="7">
        <v>1</v>
      </c>
      <c r="BC140" s="4">
        <v>33</v>
      </c>
      <c r="BD140" s="8">
        <v>1277.48</v>
      </c>
      <c r="BE140" s="4"/>
      <c r="BF140" s="8"/>
      <c r="BG140" s="7"/>
      <c r="BH140" s="7"/>
      <c r="BI140" s="7">
        <v>1</v>
      </c>
      <c r="BJ140" s="4">
        <v>33</v>
      </c>
      <c r="BK140" s="8">
        <v>1277.48</v>
      </c>
      <c r="BL140" s="2" t="s">
        <v>1699</v>
      </c>
      <c r="BM140" s="7">
        <v>1</v>
      </c>
      <c r="BN140" s="7">
        <v>1</v>
      </c>
      <c r="BO140" s="4">
        <v>14</v>
      </c>
      <c r="BP140" s="8">
        <v>468.31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1580</v>
      </c>
      <c r="BX140" s="2" t="s">
        <v>1700</v>
      </c>
      <c r="BY140" s="2" t="s">
        <v>143</v>
      </c>
      <c r="BZ140" s="2" t="s">
        <v>132</v>
      </c>
      <c r="CA140" s="4">
        <v>5</v>
      </c>
      <c r="CB140" s="8">
        <v>213.73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132</v>
      </c>
      <c r="CJ140" s="2" t="s">
        <v>132</v>
      </c>
      <c r="CK140" s="2" t="s">
        <v>143</v>
      </c>
      <c r="CL140" s="2" t="s">
        <v>132</v>
      </c>
      <c r="CM140" s="4">
        <v>7</v>
      </c>
      <c r="CN140" s="8">
        <v>281.44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1583</v>
      </c>
      <c r="CV140" s="2" t="s">
        <v>1701</v>
      </c>
      <c r="CW140" s="2" t="s">
        <v>143</v>
      </c>
      <c r="CX140" s="2" t="s">
        <v>132</v>
      </c>
      <c r="CY140" s="4">
        <v>1</v>
      </c>
      <c r="CZ140" s="8">
        <v>41.6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1702</v>
      </c>
      <c r="DH140" s="2" t="s">
        <v>1388</v>
      </c>
      <c r="DI140" s="2" t="s">
        <v>143</v>
      </c>
      <c r="DJ140" s="2" t="s">
        <v>132</v>
      </c>
      <c r="DK140" s="4">
        <v>3</v>
      </c>
      <c r="DL140" s="8">
        <v>139.44</v>
      </c>
      <c r="DM140" s="4"/>
      <c r="DN140" s="8"/>
      <c r="DO140" s="7"/>
      <c r="DP140" s="7"/>
      <c r="DQ140" s="2" t="s">
        <v>140</v>
      </c>
      <c r="DR140" s="2" t="s">
        <v>129</v>
      </c>
      <c r="DS140" s="2" t="s">
        <v>400</v>
      </c>
      <c r="DT140" s="2" t="s">
        <v>1703</v>
      </c>
      <c r="DU140" s="2" t="s">
        <v>143</v>
      </c>
      <c r="DV140" s="2" t="s">
        <v>132</v>
      </c>
      <c r="DW140" s="4">
        <v>3</v>
      </c>
      <c r="DX140" s="8">
        <v>132.96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1237</v>
      </c>
      <c r="EF140" s="2" t="s">
        <v>646</v>
      </c>
      <c r="EG140" s="2" t="s">
        <v>143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140</v>
      </c>
      <c r="EP140" s="2" t="s">
        <v>181</v>
      </c>
      <c r="EQ140" s="2" t="s">
        <v>235</v>
      </c>
      <c r="ER140" s="2" t="s">
        <v>132</v>
      </c>
      <c r="ES140" s="2" t="s">
        <v>143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151</v>
      </c>
      <c r="FB140" s="2" t="s">
        <v>129</v>
      </c>
      <c r="FC140" s="2" t="s">
        <v>132</v>
      </c>
      <c r="FD140" s="2" t="s">
        <v>132</v>
      </c>
      <c r="FE140" s="2" t="s">
        <v>143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140</v>
      </c>
      <c r="FN140" s="2" t="s">
        <v>129</v>
      </c>
      <c r="FO140" s="2" t="s">
        <v>1008</v>
      </c>
      <c r="FP140" s="2" t="s">
        <v>1587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140</v>
      </c>
      <c r="FZ140" s="2" t="s">
        <v>129</v>
      </c>
      <c r="GA140" s="2" t="s">
        <v>224</v>
      </c>
      <c r="GB140" s="2" t="s">
        <v>464</v>
      </c>
      <c r="GC140" s="2" t="s">
        <v>143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129</v>
      </c>
      <c r="GM140" s="2" t="s">
        <v>226</v>
      </c>
      <c r="GN140" s="2" t="s">
        <v>330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155</v>
      </c>
      <c r="GX140" s="2" t="s">
        <v>129</v>
      </c>
      <c r="GY140" s="2" t="s">
        <v>132</v>
      </c>
      <c r="GZ140" s="2" t="s">
        <v>132</v>
      </c>
      <c r="HA140" s="2" t="s">
        <v>143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129</v>
      </c>
      <c r="HK140" s="2" t="s">
        <v>410</v>
      </c>
      <c r="HL140" s="2" t="s">
        <v>1170</v>
      </c>
      <c r="HM140" s="2" t="s">
        <v>143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129</v>
      </c>
      <c r="HW140" s="2" t="s">
        <v>1589</v>
      </c>
      <c r="HX140" s="2" t="s">
        <v>1704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194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129</v>
      </c>
      <c r="IU140" s="2" t="s">
        <v>1705</v>
      </c>
      <c r="IV140" s="2" t="s">
        <v>1706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364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195</v>
      </c>
      <c r="KE140" s="2" t="s">
        <v>1698</v>
      </c>
      <c r="KF140" s="2" t="s">
        <v>1625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151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151</v>
      </c>
      <c r="LB140" s="2" t="s">
        <v>129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157</v>
      </c>
      <c r="LN140" s="2" t="s">
        <v>129</v>
      </c>
      <c r="LO140" s="2" t="s">
        <v>132</v>
      </c>
      <c r="LP140" s="2" t="s">
        <v>132</v>
      </c>
      <c r="LQ140" s="2" t="s">
        <v>143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151</v>
      </c>
      <c r="LZ140" s="2" t="s">
        <v>129</v>
      </c>
      <c r="MA140" s="2" t="s">
        <v>132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151</v>
      </c>
      <c r="ML140" s="2" t="s">
        <v>129</v>
      </c>
      <c r="MM140" s="2" t="s">
        <v>132</v>
      </c>
      <c r="MN140" s="2" t="s">
        <v>132</v>
      </c>
      <c r="MO140" s="2" t="s">
        <v>143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151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151</v>
      </c>
      <c r="NV140" s="2" t="s">
        <v>181</v>
      </c>
      <c r="NW140" s="2" t="s">
        <v>132</v>
      </c>
      <c r="NX140" s="2" t="s">
        <v>132</v>
      </c>
      <c r="NY140" s="2" t="s">
        <v>143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157</v>
      </c>
      <c r="OH140" s="2" t="s">
        <v>129</v>
      </c>
      <c r="OI140" s="2" t="s">
        <v>132</v>
      </c>
      <c r="OJ140" s="2" t="s">
        <v>132</v>
      </c>
      <c r="OK140" s="2" t="s">
        <v>143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151</v>
      </c>
      <c r="OT140" s="2" t="s">
        <v>129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181</v>
      </c>
      <c r="PS140" s="2" t="s">
        <v>278</v>
      </c>
      <c r="PT140" s="2" t="s">
        <v>132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140</v>
      </c>
      <c r="QP140" s="2" t="s">
        <v>181</v>
      </c>
      <c r="QQ140" s="2" t="s">
        <v>342</v>
      </c>
      <c r="QR140" s="2" t="s">
        <v>1707</v>
      </c>
      <c r="QS140" s="2" t="s">
        <v>143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1001</v>
      </c>
      <c r="RB140" s="2" t="s">
        <v>181</v>
      </c>
      <c r="RC140" s="2" t="s">
        <v>132</v>
      </c>
      <c r="RD140" s="2" t="s">
        <v>132</v>
      </c>
      <c r="RE140" s="2" t="s">
        <v>143</v>
      </c>
      <c r="RF140" s="2" t="s">
        <v>1160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181</v>
      </c>
      <c r="RO140" s="2" t="s">
        <v>1237</v>
      </c>
      <c r="RP140" s="2" t="s">
        <v>322</v>
      </c>
      <c r="RQ140" s="2" t="s">
        <v>143</v>
      </c>
      <c r="RR140" s="2" t="s">
        <v>132</v>
      </c>
    </row>
    <row r="141">
      <c r="A141" s="2" t="s">
        <v>1708</v>
      </c>
      <c r="B141" s="2" t="s">
        <v>121</v>
      </c>
      <c r="C141" s="2" t="s">
        <v>1511</v>
      </c>
      <c r="D141" s="2" t="s">
        <v>508</v>
      </c>
      <c r="E141" s="2" t="s">
        <v>509</v>
      </c>
      <c r="F141" s="2" t="s">
        <v>1709</v>
      </c>
      <c r="G141" s="2" t="s">
        <v>1709</v>
      </c>
      <c r="H141" s="2" t="s">
        <v>1709</v>
      </c>
      <c r="I141" s="2" t="s">
        <v>1710</v>
      </c>
      <c r="J141" s="2" t="s">
        <v>291</v>
      </c>
      <c r="K141" s="2" t="s">
        <v>439</v>
      </c>
      <c r="L141" s="3">
        <v>26.46</v>
      </c>
      <c r="M141" s="3">
        <v>27.78</v>
      </c>
      <c r="N141" s="3">
        <v>59.99</v>
      </c>
      <c r="O141" s="2" t="s">
        <v>129</v>
      </c>
      <c r="P141" s="2" t="s">
        <v>206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132</v>
      </c>
      <c r="V141" s="2" t="s">
        <v>162</v>
      </c>
      <c r="W141" s="2" t="s">
        <v>739</v>
      </c>
      <c r="X141" s="2" t="s">
        <v>132</v>
      </c>
      <c r="Y141" s="2" t="s">
        <v>1711</v>
      </c>
      <c r="Z141" s="4">
        <v>131</v>
      </c>
      <c r="AA141" s="4">
        <f>=ROUNDDOWN(21.8333333333333,0)</f>
      </c>
      <c r="AB141" s="5">
        <v>6</v>
      </c>
      <c r="AC141" s="2" t="s">
        <v>924</v>
      </c>
      <c r="AD141" s="4">
        <v>150</v>
      </c>
      <c r="AE141" s="4">
        <v>150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35</v>
      </c>
      <c r="AQ141" s="8">
        <v>1078.48</v>
      </c>
      <c r="AR141" s="4"/>
      <c r="AS141" s="8"/>
      <c r="AT141" s="7"/>
      <c r="AU141" s="7"/>
      <c r="AV141" s="4">
        <v>35</v>
      </c>
      <c r="AW141" s="8">
        <v>1078.48</v>
      </c>
      <c r="AX141" s="4"/>
      <c r="AY141" s="8"/>
      <c r="AZ141" s="7"/>
      <c r="BA141" s="7"/>
      <c r="BB141" s="7">
        <v>1</v>
      </c>
      <c r="BC141" s="4">
        <v>35</v>
      </c>
      <c r="BD141" s="8">
        <v>1078.48</v>
      </c>
      <c r="BE141" s="4"/>
      <c r="BF141" s="8"/>
      <c r="BG141" s="7"/>
      <c r="BH141" s="7"/>
      <c r="BI141" s="7">
        <v>1</v>
      </c>
      <c r="BJ141" s="4">
        <v>35</v>
      </c>
      <c r="BK141" s="8">
        <v>1078.48</v>
      </c>
      <c r="BL141" s="2" t="s">
        <v>1712</v>
      </c>
      <c r="BM141" s="7">
        <v>1</v>
      </c>
      <c r="BN141" s="7">
        <v>1</v>
      </c>
      <c r="BO141" s="4">
        <v>5</v>
      </c>
      <c r="BP141" s="8">
        <v>120.89</v>
      </c>
      <c r="BQ141" s="4"/>
      <c r="BR141" s="8"/>
      <c r="BS141" s="7"/>
      <c r="BT141" s="7"/>
      <c r="BU141" s="2" t="s">
        <v>140</v>
      </c>
      <c r="BV141" s="2" t="s">
        <v>129</v>
      </c>
      <c r="BW141" s="2" t="s">
        <v>1673</v>
      </c>
      <c r="BX141" s="2" t="s">
        <v>1713</v>
      </c>
      <c r="BY141" s="2" t="s">
        <v>143</v>
      </c>
      <c r="BZ141" s="2" t="s">
        <v>132</v>
      </c>
      <c r="CA141" s="4">
        <v>3</v>
      </c>
      <c r="CB141" s="8">
        <v>95.85</v>
      </c>
      <c r="CC141" s="4"/>
      <c r="CD141" s="8"/>
      <c r="CE141" s="7"/>
      <c r="CF141" s="7"/>
      <c r="CG141" s="2" t="s">
        <v>140</v>
      </c>
      <c r="CH141" s="2" t="s">
        <v>129</v>
      </c>
      <c r="CI141" s="2" t="s">
        <v>132</v>
      </c>
      <c r="CJ141" s="2" t="s">
        <v>132</v>
      </c>
      <c r="CK141" s="2" t="s">
        <v>143</v>
      </c>
      <c r="CL141" s="2" t="s">
        <v>132</v>
      </c>
      <c r="CM141" s="4">
        <v>5</v>
      </c>
      <c r="CN141" s="8">
        <v>150.26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1583</v>
      </c>
      <c r="CV141" s="2" t="s">
        <v>1714</v>
      </c>
      <c r="CW141" s="2" t="s">
        <v>143</v>
      </c>
      <c r="CX141" s="2" t="s">
        <v>132</v>
      </c>
      <c r="CY141" s="4">
        <v>1</v>
      </c>
      <c r="CZ141" s="8">
        <v>30.5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1701</v>
      </c>
      <c r="DH141" s="2" t="s">
        <v>1715</v>
      </c>
      <c r="DI141" s="2" t="s">
        <v>143</v>
      </c>
      <c r="DJ141" s="2" t="s">
        <v>132</v>
      </c>
      <c r="DK141" s="4">
        <v>5</v>
      </c>
      <c r="DL141" s="8">
        <v>177.55</v>
      </c>
      <c r="DM141" s="4"/>
      <c r="DN141" s="8"/>
      <c r="DO141" s="7"/>
      <c r="DP141" s="7"/>
      <c r="DQ141" s="2" t="s">
        <v>140</v>
      </c>
      <c r="DR141" s="2" t="s">
        <v>129</v>
      </c>
      <c r="DS141" s="2" t="s">
        <v>400</v>
      </c>
      <c r="DT141" s="2" t="s">
        <v>1688</v>
      </c>
      <c r="DU141" s="2" t="s">
        <v>143</v>
      </c>
      <c r="DV141" s="2" t="s">
        <v>132</v>
      </c>
      <c r="DW141" s="4">
        <v>3</v>
      </c>
      <c r="DX141" s="8">
        <v>75.99</v>
      </c>
      <c r="DY141" s="4"/>
      <c r="DZ141" s="8"/>
      <c r="EA141" s="7"/>
      <c r="EB141" s="7"/>
      <c r="EC141" s="2" t="s">
        <v>140</v>
      </c>
      <c r="ED141" s="2" t="s">
        <v>129</v>
      </c>
      <c r="EE141" s="2" t="s">
        <v>1237</v>
      </c>
      <c r="EF141" s="2" t="s">
        <v>1716</v>
      </c>
      <c r="EG141" s="2" t="s">
        <v>143</v>
      </c>
      <c r="EH141" s="2" t="s">
        <v>132</v>
      </c>
      <c r="EI141" s="4">
        <v>2</v>
      </c>
      <c r="EJ141" s="8">
        <v>58.34</v>
      </c>
      <c r="EK141" s="4"/>
      <c r="EL141" s="8"/>
      <c r="EM141" s="7"/>
      <c r="EN141" s="7"/>
      <c r="EO141" s="2" t="s">
        <v>140</v>
      </c>
      <c r="EP141" s="2" t="s">
        <v>129</v>
      </c>
      <c r="EQ141" s="2" t="s">
        <v>872</v>
      </c>
      <c r="ER141" s="2" t="s">
        <v>1279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151</v>
      </c>
      <c r="FB141" s="2" t="s">
        <v>129</v>
      </c>
      <c r="FC141" s="2" t="s">
        <v>132</v>
      </c>
      <c r="FD141" s="2" t="s">
        <v>132</v>
      </c>
      <c r="FE141" s="2" t="s">
        <v>143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140</v>
      </c>
      <c r="FN141" s="2" t="s">
        <v>129</v>
      </c>
      <c r="FO141" s="2" t="s">
        <v>1008</v>
      </c>
      <c r="FP141" s="2" t="s">
        <v>1678</v>
      </c>
      <c r="FQ141" s="2" t="s">
        <v>143</v>
      </c>
      <c r="FR141" s="2" t="s">
        <v>132</v>
      </c>
      <c r="FS141" s="4">
        <v>5</v>
      </c>
      <c r="FT141" s="8">
        <v>150</v>
      </c>
      <c r="FU141" s="4"/>
      <c r="FV141" s="8"/>
      <c r="FW141" s="7"/>
      <c r="FX141" s="7"/>
      <c r="FY141" s="2" t="s">
        <v>140</v>
      </c>
      <c r="FZ141" s="2" t="s">
        <v>129</v>
      </c>
      <c r="GA141" s="2" t="s">
        <v>184</v>
      </c>
      <c r="GB141" s="2" t="s">
        <v>352</v>
      </c>
      <c r="GC141" s="2" t="s">
        <v>143</v>
      </c>
      <c r="GD141" s="2" t="s">
        <v>132</v>
      </c>
      <c r="GE141" s="4">
        <v>4</v>
      </c>
      <c r="GF141" s="8">
        <v>111.12</v>
      </c>
      <c r="GG141" s="4"/>
      <c r="GH141" s="8"/>
      <c r="GI141" s="7"/>
      <c r="GJ141" s="7"/>
      <c r="GK141" s="2" t="s">
        <v>140</v>
      </c>
      <c r="GL141" s="2" t="s">
        <v>129</v>
      </c>
      <c r="GM141" s="2" t="s">
        <v>226</v>
      </c>
      <c r="GN141" s="2" t="s">
        <v>355</v>
      </c>
      <c r="GO141" s="2" t="s">
        <v>143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155</v>
      </c>
      <c r="GX141" s="2" t="s">
        <v>129</v>
      </c>
      <c r="GY141" s="2" t="s">
        <v>132</v>
      </c>
      <c r="GZ141" s="2" t="s">
        <v>132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140</v>
      </c>
      <c r="HJ141" s="2" t="s">
        <v>129</v>
      </c>
      <c r="HK141" s="2" t="s">
        <v>410</v>
      </c>
      <c r="HL141" s="2" t="s">
        <v>132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129</v>
      </c>
      <c r="HW141" s="2" t="s">
        <v>1589</v>
      </c>
      <c r="HX141" s="2" t="s">
        <v>1713</v>
      </c>
      <c r="HY141" s="2" t="s">
        <v>143</v>
      </c>
      <c r="HZ141" s="2" t="s">
        <v>132</v>
      </c>
      <c r="IA141" s="4">
        <v>2</v>
      </c>
      <c r="IB141" s="8">
        <v>107.98</v>
      </c>
      <c r="IC141" s="4"/>
      <c r="ID141" s="8"/>
      <c r="IE141" s="7"/>
      <c r="IF141" s="7"/>
      <c r="IG141" s="2" t="s">
        <v>140</v>
      </c>
      <c r="IH141" s="2" t="s">
        <v>129</v>
      </c>
      <c r="II141" s="2" t="s">
        <v>741</v>
      </c>
      <c r="IJ141" s="2" t="s">
        <v>1717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129</v>
      </c>
      <c r="IU141" s="2" t="s">
        <v>1583</v>
      </c>
      <c r="IV141" s="2" t="s">
        <v>215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150</v>
      </c>
      <c r="JF141" s="2" t="s">
        <v>129</v>
      </c>
      <c r="JG141" s="2" t="s">
        <v>132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195</v>
      </c>
      <c r="KE141" s="2" t="s">
        <v>1718</v>
      </c>
      <c r="KF141" s="2" t="s">
        <v>1700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151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151</v>
      </c>
      <c r="LB141" s="2" t="s">
        <v>129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157</v>
      </c>
      <c r="LN141" s="2" t="s">
        <v>129</v>
      </c>
      <c r="LO141" s="2" t="s">
        <v>132</v>
      </c>
      <c r="LP141" s="2" t="s">
        <v>132</v>
      </c>
      <c r="LQ141" s="2" t="s">
        <v>143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151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151</v>
      </c>
      <c r="ML141" s="2" t="s">
        <v>129</v>
      </c>
      <c r="MM141" s="2" t="s">
        <v>132</v>
      </c>
      <c r="MN141" s="2" t="s">
        <v>132</v>
      </c>
      <c r="MO141" s="2" t="s">
        <v>143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151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151</v>
      </c>
      <c r="NV141" s="2" t="s">
        <v>181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140</v>
      </c>
      <c r="OH141" s="2" t="s">
        <v>129</v>
      </c>
      <c r="OI141" s="2" t="s">
        <v>132</v>
      </c>
      <c r="OJ141" s="2" t="s">
        <v>132</v>
      </c>
      <c r="OK141" s="2" t="s">
        <v>143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151</v>
      </c>
      <c r="OT141" s="2" t="s">
        <v>129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181</v>
      </c>
      <c r="PS141" s="2" t="s">
        <v>198</v>
      </c>
      <c r="PT141" s="2" t="s">
        <v>730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140</v>
      </c>
      <c r="QP141" s="2" t="s">
        <v>181</v>
      </c>
      <c r="QQ141" s="2" t="s">
        <v>342</v>
      </c>
      <c r="QR141" s="2" t="s">
        <v>1719</v>
      </c>
      <c r="QS141" s="2" t="s">
        <v>143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151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1160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181</v>
      </c>
      <c r="RO141" s="2" t="s">
        <v>606</v>
      </c>
      <c r="RP141" s="2" t="s">
        <v>1720</v>
      </c>
      <c r="RQ141" s="2" t="s">
        <v>143</v>
      </c>
      <c r="RR141" s="2" t="s">
        <v>132</v>
      </c>
    </row>
    <row r="142">
      <c r="A142" s="2" t="s">
        <v>1721</v>
      </c>
      <c r="B142" s="2" t="s">
        <v>121</v>
      </c>
      <c r="C142" s="2" t="s">
        <v>1511</v>
      </c>
      <c r="D142" s="2" t="s">
        <v>508</v>
      </c>
      <c r="E142" s="2" t="s">
        <v>509</v>
      </c>
      <c r="F142" s="2" t="s">
        <v>1722</v>
      </c>
      <c r="G142" s="2" t="s">
        <v>1722</v>
      </c>
      <c r="H142" s="2" t="s">
        <v>1722</v>
      </c>
      <c r="I142" s="2" t="s">
        <v>1723</v>
      </c>
      <c r="J142" s="2" t="s">
        <v>291</v>
      </c>
      <c r="K142" s="2" t="s">
        <v>698</v>
      </c>
      <c r="L142" s="3">
        <v>27.48</v>
      </c>
      <c r="M142" s="3">
        <v>28.85</v>
      </c>
      <c r="N142" s="3">
        <v>59.99</v>
      </c>
      <c r="O142" s="2" t="s">
        <v>129</v>
      </c>
      <c r="P142" s="2" t="s">
        <v>258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133</v>
      </c>
      <c r="V142" s="2" t="s">
        <v>134</v>
      </c>
      <c r="W142" s="2" t="s">
        <v>470</v>
      </c>
      <c r="X142" s="2" t="s">
        <v>132</v>
      </c>
      <c r="Y142" s="2" t="s">
        <v>981</v>
      </c>
      <c r="Z142" s="4">
        <v>110</v>
      </c>
      <c r="AA142" s="4">
        <f>=ROUNDDOWN(36.6666666666667,0)</f>
      </c>
      <c r="AB142" s="5">
        <v>3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32</v>
      </c>
      <c r="AQ142" s="8">
        <v>951.21</v>
      </c>
      <c r="AR142" s="4"/>
      <c r="AS142" s="8"/>
      <c r="AT142" s="7"/>
      <c r="AU142" s="7"/>
      <c r="AV142" s="4">
        <v>32</v>
      </c>
      <c r="AW142" s="8">
        <v>951.21</v>
      </c>
      <c r="AX142" s="4"/>
      <c r="AY142" s="8"/>
      <c r="AZ142" s="7"/>
      <c r="BA142" s="7"/>
      <c r="BB142" s="7">
        <v>1</v>
      </c>
      <c r="BC142" s="4">
        <v>32</v>
      </c>
      <c r="BD142" s="8">
        <v>951.21</v>
      </c>
      <c r="BE142" s="4"/>
      <c r="BF142" s="8"/>
      <c r="BG142" s="7"/>
      <c r="BH142" s="7"/>
      <c r="BI142" s="7">
        <v>1</v>
      </c>
      <c r="BJ142" s="4">
        <v>32</v>
      </c>
      <c r="BK142" s="8">
        <v>951.21</v>
      </c>
      <c r="BL142" s="2" t="s">
        <v>1724</v>
      </c>
      <c r="BM142" s="7">
        <v>1</v>
      </c>
      <c r="BN142" s="7">
        <v>1</v>
      </c>
      <c r="BO142" s="4">
        <v>2</v>
      </c>
      <c r="BP142" s="8">
        <v>54.82</v>
      </c>
      <c r="BQ142" s="4"/>
      <c r="BR142" s="8"/>
      <c r="BS142" s="7"/>
      <c r="BT142" s="7"/>
      <c r="BU142" s="2" t="s">
        <v>140</v>
      </c>
      <c r="BV142" s="2" t="s">
        <v>129</v>
      </c>
      <c r="BW142" s="2" t="s">
        <v>983</v>
      </c>
      <c r="BX142" s="2" t="s">
        <v>1038</v>
      </c>
      <c r="BY142" s="2" t="s">
        <v>143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152</v>
      </c>
      <c r="CH142" s="2" t="s">
        <v>129</v>
      </c>
      <c r="CI142" s="2" t="s">
        <v>132</v>
      </c>
      <c r="CJ142" s="2" t="s">
        <v>132</v>
      </c>
      <c r="CK142" s="2" t="s">
        <v>143</v>
      </c>
      <c r="CL142" s="2" t="s">
        <v>132</v>
      </c>
      <c r="CM142" s="4">
        <v>5</v>
      </c>
      <c r="CN142" s="8">
        <v>185.62</v>
      </c>
      <c r="CO142" s="4"/>
      <c r="CP142" s="8"/>
      <c r="CQ142" s="7"/>
      <c r="CR142" s="7"/>
      <c r="CS142" s="2" t="s">
        <v>140</v>
      </c>
      <c r="CT142" s="2" t="s">
        <v>129</v>
      </c>
      <c r="CU142" s="2" t="s">
        <v>981</v>
      </c>
      <c r="CV142" s="2" t="s">
        <v>1725</v>
      </c>
      <c r="CW142" s="2" t="s">
        <v>143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140</v>
      </c>
      <c r="DF142" s="2" t="s">
        <v>129</v>
      </c>
      <c r="DG142" s="2" t="s">
        <v>985</v>
      </c>
      <c r="DH142" s="2" t="s">
        <v>489</v>
      </c>
      <c r="DI142" s="2" t="s">
        <v>143</v>
      </c>
      <c r="DJ142" s="2" t="s">
        <v>132</v>
      </c>
      <c r="DK142" s="4">
        <v>2</v>
      </c>
      <c r="DL142" s="8">
        <v>67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299</v>
      </c>
      <c r="DT142" s="2" t="s">
        <v>1040</v>
      </c>
      <c r="DU142" s="2" t="s">
        <v>143</v>
      </c>
      <c r="DV142" s="2" t="s">
        <v>132</v>
      </c>
      <c r="DW142" s="4">
        <v>18</v>
      </c>
      <c r="DX142" s="8">
        <v>497.16</v>
      </c>
      <c r="DY142" s="4"/>
      <c r="DZ142" s="8"/>
      <c r="EA142" s="7"/>
      <c r="EB142" s="7"/>
      <c r="EC142" s="2" t="s">
        <v>140</v>
      </c>
      <c r="ED142" s="2" t="s">
        <v>129</v>
      </c>
      <c r="EE142" s="2" t="s">
        <v>683</v>
      </c>
      <c r="EF142" s="2" t="s">
        <v>1726</v>
      </c>
      <c r="EG142" s="2" t="s">
        <v>143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270</v>
      </c>
      <c r="EP142" s="2" t="s">
        <v>129</v>
      </c>
      <c r="EQ142" s="2" t="s">
        <v>132</v>
      </c>
      <c r="ER142" s="2" t="s">
        <v>132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151</v>
      </c>
      <c r="FB142" s="2" t="s">
        <v>129</v>
      </c>
      <c r="FC142" s="2" t="s">
        <v>132</v>
      </c>
      <c r="FD142" s="2" t="s">
        <v>132</v>
      </c>
      <c r="FE142" s="2" t="s">
        <v>143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140</v>
      </c>
      <c r="FN142" s="2" t="s">
        <v>129</v>
      </c>
      <c r="FO142" s="2" t="s">
        <v>302</v>
      </c>
      <c r="FP142" s="2" t="s">
        <v>1727</v>
      </c>
      <c r="FQ142" s="2" t="s">
        <v>143</v>
      </c>
      <c r="FR142" s="2" t="s">
        <v>132</v>
      </c>
      <c r="FS142" s="4">
        <v>1</v>
      </c>
      <c r="FT142" s="8">
        <v>31.17</v>
      </c>
      <c r="FU142" s="4"/>
      <c r="FV142" s="8"/>
      <c r="FW142" s="7"/>
      <c r="FX142" s="7"/>
      <c r="FY142" s="2" t="s">
        <v>140</v>
      </c>
      <c r="FZ142" s="2" t="s">
        <v>129</v>
      </c>
      <c r="GA142" s="2" t="s">
        <v>224</v>
      </c>
      <c r="GB142" s="2" t="s">
        <v>1664</v>
      </c>
      <c r="GC142" s="2" t="s">
        <v>143</v>
      </c>
      <c r="GD142" s="2" t="s">
        <v>132</v>
      </c>
      <c r="GE142" s="4">
        <v>4</v>
      </c>
      <c r="GF142" s="8">
        <v>115.44</v>
      </c>
      <c r="GG142" s="4"/>
      <c r="GH142" s="8"/>
      <c r="GI142" s="7"/>
      <c r="GJ142" s="7"/>
      <c r="GK142" s="2" t="s">
        <v>140</v>
      </c>
      <c r="GL142" s="2" t="s">
        <v>129</v>
      </c>
      <c r="GM142" s="2" t="s">
        <v>273</v>
      </c>
      <c r="GN142" s="2" t="s">
        <v>1728</v>
      </c>
      <c r="GO142" s="2" t="s">
        <v>143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155</v>
      </c>
      <c r="GX142" s="2" t="s">
        <v>129</v>
      </c>
      <c r="GY142" s="2" t="s">
        <v>132</v>
      </c>
      <c r="GZ142" s="2" t="s">
        <v>132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129</v>
      </c>
      <c r="HK142" s="2" t="s">
        <v>471</v>
      </c>
      <c r="HL142" s="2" t="s">
        <v>132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129</v>
      </c>
      <c r="HW142" s="2" t="s">
        <v>688</v>
      </c>
      <c r="HX142" s="2" t="s">
        <v>273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129</v>
      </c>
      <c r="II142" s="2" t="s">
        <v>194</v>
      </c>
      <c r="IJ142" s="2" t="s">
        <v>1729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140</v>
      </c>
      <c r="IT142" s="2" t="s">
        <v>129</v>
      </c>
      <c r="IU142" s="2" t="s">
        <v>987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151</v>
      </c>
      <c r="JF142" s="2" t="s">
        <v>129</v>
      </c>
      <c r="JG142" s="2" t="s">
        <v>132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195</v>
      </c>
      <c r="KE142" s="2" t="s">
        <v>476</v>
      </c>
      <c r="KF142" s="2" t="s">
        <v>916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151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151</v>
      </c>
      <c r="LB142" s="2" t="s">
        <v>129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157</v>
      </c>
      <c r="LN142" s="2" t="s">
        <v>129</v>
      </c>
      <c r="LO142" s="2" t="s">
        <v>132</v>
      </c>
      <c r="LP142" s="2" t="s">
        <v>132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151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151</v>
      </c>
      <c r="ML142" s="2" t="s">
        <v>129</v>
      </c>
      <c r="MM142" s="2" t="s">
        <v>132</v>
      </c>
      <c r="MN142" s="2" t="s">
        <v>132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157</v>
      </c>
      <c r="MX142" s="2" t="s">
        <v>129</v>
      </c>
      <c r="MY142" s="2" t="s">
        <v>132</v>
      </c>
      <c r="MZ142" s="2" t="s">
        <v>132</v>
      </c>
      <c r="NA142" s="2" t="s">
        <v>143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151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151</v>
      </c>
      <c r="NV142" s="2" t="s">
        <v>181</v>
      </c>
      <c r="NW142" s="2" t="s">
        <v>132</v>
      </c>
      <c r="NX142" s="2" t="s">
        <v>132</v>
      </c>
      <c r="NY142" s="2" t="s">
        <v>143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157</v>
      </c>
      <c r="OH142" s="2" t="s">
        <v>129</v>
      </c>
      <c r="OI142" s="2" t="s">
        <v>132</v>
      </c>
      <c r="OJ142" s="2" t="s">
        <v>132</v>
      </c>
      <c r="OK142" s="2" t="s">
        <v>143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151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140</v>
      </c>
      <c r="PR142" s="2" t="s">
        <v>181</v>
      </c>
      <c r="PS142" s="2" t="s">
        <v>233</v>
      </c>
      <c r="PT142" s="2" t="s">
        <v>428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151</v>
      </c>
      <c r="QP142" s="2" t="s">
        <v>181</v>
      </c>
      <c r="QQ142" s="2" t="s">
        <v>132</v>
      </c>
      <c r="QR142" s="2" t="s">
        <v>132</v>
      </c>
      <c r="QS142" s="2" t="s">
        <v>143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151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140</v>
      </c>
      <c r="RN142" s="2" t="s">
        <v>181</v>
      </c>
      <c r="RO142" s="2" t="s">
        <v>989</v>
      </c>
      <c r="RP142" s="2" t="s">
        <v>1197</v>
      </c>
      <c r="RQ142" s="2" t="s">
        <v>143</v>
      </c>
      <c r="RR142" s="2" t="s">
        <v>132</v>
      </c>
    </row>
    <row r="143">
      <c r="A143" s="2" t="s">
        <v>1730</v>
      </c>
      <c r="B143" s="2" t="s">
        <v>121</v>
      </c>
      <c r="C143" s="2" t="s">
        <v>1511</v>
      </c>
      <c r="D143" s="2" t="s">
        <v>508</v>
      </c>
      <c r="E143" s="2" t="s">
        <v>509</v>
      </c>
      <c r="F143" s="2" t="s">
        <v>1731</v>
      </c>
      <c r="G143" s="2" t="s">
        <v>1731</v>
      </c>
      <c r="H143" s="2" t="s">
        <v>1731</v>
      </c>
      <c r="I143" s="2" t="s">
        <v>1732</v>
      </c>
      <c r="J143" s="2" t="s">
        <v>291</v>
      </c>
      <c r="K143" s="2" t="s">
        <v>1733</v>
      </c>
      <c r="L143" s="3">
        <v>76.5</v>
      </c>
      <c r="M143" s="3">
        <v>80.33</v>
      </c>
      <c r="N143" s="3">
        <v>159.99</v>
      </c>
      <c r="O143" s="2" t="s">
        <v>129</v>
      </c>
      <c r="P143" s="2" t="s">
        <v>130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863</v>
      </c>
      <c r="V143" s="2" t="s">
        <v>134</v>
      </c>
      <c r="W143" s="2" t="s">
        <v>470</v>
      </c>
      <c r="X143" s="2" t="s">
        <v>470</v>
      </c>
      <c r="Y143" s="2" t="s">
        <v>742</v>
      </c>
      <c r="Z143" s="4">
        <v>88</v>
      </c>
      <c r="AA143" s="4">
        <f>=ROUNDDOWN(44,0)</f>
      </c>
      <c r="AB143" s="5">
        <v>2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5</v>
      </c>
      <c r="AQ143" s="8">
        <v>367.88</v>
      </c>
      <c r="AR143" s="4"/>
      <c r="AS143" s="8"/>
      <c r="AT143" s="7"/>
      <c r="AU143" s="7"/>
      <c r="AV143" s="4">
        <v>5</v>
      </c>
      <c r="AW143" s="8">
        <v>367.88</v>
      </c>
      <c r="AX143" s="4"/>
      <c r="AY143" s="8"/>
      <c r="AZ143" s="7"/>
      <c r="BA143" s="7"/>
      <c r="BB143" s="7">
        <v>1</v>
      </c>
      <c r="BC143" s="4">
        <v>12</v>
      </c>
      <c r="BD143" s="8">
        <v>902.84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0.4075</v>
      </c>
      <c r="BJ143" s="4">
        <v>5</v>
      </c>
      <c r="BK143" s="8">
        <v>367.88</v>
      </c>
      <c r="BL143" s="2" t="s">
        <v>1734</v>
      </c>
      <c r="BM143" s="7">
        <v>1</v>
      </c>
      <c r="BN143" s="7">
        <v>1</v>
      </c>
      <c r="BO143" s="4">
        <v>3</v>
      </c>
      <c r="BP143" s="8">
        <v>200.8</v>
      </c>
      <c r="BQ143" s="4"/>
      <c r="BR143" s="8"/>
      <c r="BS143" s="7"/>
      <c r="BT143" s="7"/>
      <c r="BU143" s="2" t="s">
        <v>140</v>
      </c>
      <c r="BV143" s="2" t="s">
        <v>129</v>
      </c>
      <c r="BW143" s="2" t="s">
        <v>749</v>
      </c>
      <c r="BX143" s="2" t="s">
        <v>141</v>
      </c>
      <c r="BY143" s="2" t="s">
        <v>143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152</v>
      </c>
      <c r="CH143" s="2" t="s">
        <v>129</v>
      </c>
      <c r="CI143" s="2" t="s">
        <v>132</v>
      </c>
      <c r="CJ143" s="2" t="s">
        <v>132</v>
      </c>
      <c r="CK143" s="2" t="s">
        <v>143</v>
      </c>
      <c r="CL143" s="2" t="s">
        <v>132</v>
      </c>
      <c r="CM143" s="4">
        <v>1</v>
      </c>
      <c r="CN143" s="8">
        <v>80.33</v>
      </c>
      <c r="CO143" s="4"/>
      <c r="CP143" s="8"/>
      <c r="CQ143" s="7"/>
      <c r="CR143" s="7"/>
      <c r="CS143" s="2" t="s">
        <v>140</v>
      </c>
      <c r="CT143" s="2" t="s">
        <v>129</v>
      </c>
      <c r="CU143" s="2" t="s">
        <v>1735</v>
      </c>
      <c r="CV143" s="2" t="s">
        <v>804</v>
      </c>
      <c r="CW143" s="2" t="s">
        <v>143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140</v>
      </c>
      <c r="DF143" s="2" t="s">
        <v>129</v>
      </c>
      <c r="DG143" s="2" t="s">
        <v>1080</v>
      </c>
      <c r="DH143" s="2" t="s">
        <v>132</v>
      </c>
      <c r="DI143" s="2" t="s">
        <v>143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129</v>
      </c>
      <c r="DS143" s="2" t="s">
        <v>148</v>
      </c>
      <c r="DT143" s="2" t="s">
        <v>132</v>
      </c>
      <c r="DU143" s="2" t="s">
        <v>143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129</v>
      </c>
      <c r="EE143" s="2" t="s">
        <v>1736</v>
      </c>
      <c r="EF143" s="2" t="s">
        <v>132</v>
      </c>
      <c r="EG143" s="2" t="s">
        <v>143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150</v>
      </c>
      <c r="EP143" s="2" t="s">
        <v>129</v>
      </c>
      <c r="EQ143" s="2" t="s">
        <v>132</v>
      </c>
      <c r="ER143" s="2" t="s">
        <v>132</v>
      </c>
      <c r="ES143" s="2" t="s">
        <v>143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151</v>
      </c>
      <c r="FB143" s="2" t="s">
        <v>129</v>
      </c>
      <c r="FC143" s="2" t="s">
        <v>132</v>
      </c>
      <c r="FD143" s="2" t="s">
        <v>132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150</v>
      </c>
      <c r="FN143" s="2" t="s">
        <v>129</v>
      </c>
      <c r="FO143" s="2" t="s">
        <v>132</v>
      </c>
      <c r="FP143" s="2" t="s">
        <v>132</v>
      </c>
      <c r="FQ143" s="2" t="s">
        <v>143</v>
      </c>
      <c r="FR143" s="2" t="s">
        <v>132</v>
      </c>
      <c r="FS143" s="4">
        <v>1</v>
      </c>
      <c r="FT143" s="8">
        <v>86.75</v>
      </c>
      <c r="FU143" s="4"/>
      <c r="FV143" s="8"/>
      <c r="FW143" s="7"/>
      <c r="FX143" s="7"/>
      <c r="FY143" s="2" t="s">
        <v>140</v>
      </c>
      <c r="FZ143" s="2" t="s">
        <v>129</v>
      </c>
      <c r="GA143" s="2" t="s">
        <v>153</v>
      </c>
      <c r="GB143" s="2" t="s">
        <v>663</v>
      </c>
      <c r="GC143" s="2" t="s">
        <v>143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154</v>
      </c>
      <c r="GN143" s="2" t="s">
        <v>132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155</v>
      </c>
      <c r="GX143" s="2" t="s">
        <v>129</v>
      </c>
      <c r="GY143" s="2" t="s">
        <v>132</v>
      </c>
      <c r="GZ143" s="2" t="s">
        <v>132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152</v>
      </c>
      <c r="HJ143" s="2" t="s">
        <v>129</v>
      </c>
      <c r="HK143" s="2" t="s">
        <v>132</v>
      </c>
      <c r="HL143" s="2" t="s">
        <v>132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129</v>
      </c>
      <c r="HW143" s="2" t="s">
        <v>816</v>
      </c>
      <c r="HX143" s="2" t="s">
        <v>132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132</v>
      </c>
      <c r="IH143" s="2" t="s">
        <v>132</v>
      </c>
      <c r="II143" s="2" t="s">
        <v>132</v>
      </c>
      <c r="IJ143" s="2" t="s">
        <v>132</v>
      </c>
      <c r="IK143" s="2" t="s">
        <v>132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140</v>
      </c>
      <c r="IT143" s="2" t="s">
        <v>129</v>
      </c>
      <c r="IU143" s="2" t="s">
        <v>816</v>
      </c>
      <c r="IV143" s="2" t="s">
        <v>132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151</v>
      </c>
      <c r="JF143" s="2" t="s">
        <v>129</v>
      </c>
      <c r="JG143" s="2" t="s">
        <v>132</v>
      </c>
      <c r="JH143" s="2" t="s">
        <v>132</v>
      </c>
      <c r="JI143" s="2" t="s">
        <v>143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132</v>
      </c>
      <c r="KD143" s="2" t="s">
        <v>132</v>
      </c>
      <c r="KE143" s="2" t="s">
        <v>132</v>
      </c>
      <c r="KF143" s="2" t="s">
        <v>132</v>
      </c>
      <c r="KG143" s="2" t="s">
        <v>132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151</v>
      </c>
      <c r="KP143" s="2" t="s">
        <v>129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151</v>
      </c>
      <c r="LB143" s="2" t="s">
        <v>129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157</v>
      </c>
      <c r="LN143" s="2" t="s">
        <v>129</v>
      </c>
      <c r="LO143" s="2" t="s">
        <v>132</v>
      </c>
      <c r="LP143" s="2" t="s">
        <v>132</v>
      </c>
      <c r="LQ143" s="2" t="s">
        <v>143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151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151</v>
      </c>
      <c r="ML143" s="2" t="s">
        <v>129</v>
      </c>
      <c r="MM143" s="2" t="s">
        <v>132</v>
      </c>
      <c r="MN143" s="2" t="s">
        <v>132</v>
      </c>
      <c r="MO143" s="2" t="s">
        <v>143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157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157</v>
      </c>
      <c r="OH143" s="2" t="s">
        <v>129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151</v>
      </c>
      <c r="OT143" s="2" t="s">
        <v>129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151</v>
      </c>
      <c r="PF143" s="2" t="s">
        <v>129</v>
      </c>
      <c r="PG143" s="2" t="s">
        <v>132</v>
      </c>
      <c r="PH143" s="2" t="s">
        <v>132</v>
      </c>
      <c r="PI143" s="2" t="s">
        <v>143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151</v>
      </c>
      <c r="PR143" s="2" t="s">
        <v>129</v>
      </c>
      <c r="PS143" s="2" t="s">
        <v>132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151</v>
      </c>
      <c r="QD143" s="2" t="s">
        <v>129</v>
      </c>
      <c r="QE143" s="2" t="s">
        <v>132</v>
      </c>
      <c r="QF143" s="2" t="s">
        <v>132</v>
      </c>
      <c r="QG143" s="2" t="s">
        <v>143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151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151</v>
      </c>
      <c r="RN143" s="2" t="s">
        <v>129</v>
      </c>
      <c r="RO143" s="2" t="s">
        <v>132</v>
      </c>
      <c r="RP143" s="2" t="s">
        <v>132</v>
      </c>
      <c r="RQ143" s="2" t="s">
        <v>143</v>
      </c>
      <c r="RR143" s="2" t="s">
        <v>132</v>
      </c>
    </row>
    <row r="144">
      <c r="A144" s="2" t="s">
        <v>1737</v>
      </c>
      <c r="B144" s="2" t="s">
        <v>121</v>
      </c>
      <c r="C144" s="2" t="s">
        <v>1511</v>
      </c>
      <c r="D144" s="2" t="s">
        <v>508</v>
      </c>
      <c r="E144" s="2" t="s">
        <v>509</v>
      </c>
      <c r="F144" s="2" t="s">
        <v>1731</v>
      </c>
      <c r="G144" s="2" t="s">
        <v>1731</v>
      </c>
      <c r="H144" s="2" t="s">
        <v>1731</v>
      </c>
      <c r="I144" s="2" t="s">
        <v>1732</v>
      </c>
      <c r="J144" s="2" t="s">
        <v>291</v>
      </c>
      <c r="K144" s="2" t="s">
        <v>850</v>
      </c>
      <c r="L144" s="3">
        <v>76.5</v>
      </c>
      <c r="M144" s="3">
        <v>80.33</v>
      </c>
      <c r="N144" s="3">
        <v>159.99</v>
      </c>
      <c r="O144" s="2" t="s">
        <v>129</v>
      </c>
      <c r="P144" s="2" t="s">
        <v>130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863</v>
      </c>
      <c r="V144" s="2" t="s">
        <v>134</v>
      </c>
      <c r="W144" s="2" t="s">
        <v>470</v>
      </c>
      <c r="X144" s="2" t="s">
        <v>470</v>
      </c>
      <c r="Y144" s="2" t="s">
        <v>742</v>
      </c>
      <c r="Z144" s="4">
        <v>83</v>
      </c>
      <c r="AA144" s="4">
        <f>=ROUNDDOWN(63.8461538461538,0)</f>
      </c>
      <c r="AB144" s="5">
        <v>1.3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4</v>
      </c>
      <c r="AQ144" s="8">
        <v>334.15</v>
      </c>
      <c r="AR144" s="4"/>
      <c r="AS144" s="8"/>
      <c r="AT144" s="7"/>
      <c r="AU144" s="7"/>
      <c r="AV144" s="4">
        <v>4</v>
      </c>
      <c r="AW144" s="8">
        <v>334.15</v>
      </c>
      <c r="AX144" s="4"/>
      <c r="AY144" s="8"/>
      <c r="AZ144" s="7"/>
      <c r="BA144" s="7"/>
      <c r="BB144" s="7">
        <v>1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0.3701</v>
      </c>
      <c r="BJ144" s="4">
        <v>4</v>
      </c>
      <c r="BK144" s="8">
        <v>334.15</v>
      </c>
      <c r="BL144" s="2" t="s">
        <v>1734</v>
      </c>
      <c r="BM144" s="7">
        <v>1</v>
      </c>
      <c r="BN144" s="7">
        <v>1</v>
      </c>
      <c r="BO144" s="4">
        <v>1</v>
      </c>
      <c r="BP144" s="8">
        <v>80.32</v>
      </c>
      <c r="BQ144" s="4"/>
      <c r="BR144" s="8"/>
      <c r="BS144" s="7"/>
      <c r="BT144" s="7"/>
      <c r="BU144" s="2" t="s">
        <v>140</v>
      </c>
      <c r="BV144" s="2" t="s">
        <v>129</v>
      </c>
      <c r="BW144" s="2" t="s">
        <v>749</v>
      </c>
      <c r="BX144" s="2" t="s">
        <v>142</v>
      </c>
      <c r="BY144" s="2" t="s">
        <v>143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152</v>
      </c>
      <c r="CH144" s="2" t="s">
        <v>129</v>
      </c>
      <c r="CI144" s="2" t="s">
        <v>132</v>
      </c>
      <c r="CJ144" s="2" t="s">
        <v>132</v>
      </c>
      <c r="CK144" s="2" t="s">
        <v>143</v>
      </c>
      <c r="CL144" s="2" t="s">
        <v>132</v>
      </c>
      <c r="CM144" s="4">
        <v>1</v>
      </c>
      <c r="CN144" s="8">
        <v>80.33</v>
      </c>
      <c r="CO144" s="4"/>
      <c r="CP144" s="8"/>
      <c r="CQ144" s="7"/>
      <c r="CR144" s="7"/>
      <c r="CS144" s="2" t="s">
        <v>140</v>
      </c>
      <c r="CT144" s="2" t="s">
        <v>129</v>
      </c>
      <c r="CU144" s="2" t="s">
        <v>1735</v>
      </c>
      <c r="CV144" s="2" t="s">
        <v>804</v>
      </c>
      <c r="CW144" s="2" t="s">
        <v>143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140</v>
      </c>
      <c r="DF144" s="2" t="s">
        <v>129</v>
      </c>
      <c r="DG144" s="2" t="s">
        <v>1080</v>
      </c>
      <c r="DH144" s="2" t="s">
        <v>142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129</v>
      </c>
      <c r="DS144" s="2" t="s">
        <v>148</v>
      </c>
      <c r="DT144" s="2" t="s">
        <v>132</v>
      </c>
      <c r="DU144" s="2" t="s">
        <v>143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140</v>
      </c>
      <c r="ED144" s="2" t="s">
        <v>129</v>
      </c>
      <c r="EE144" s="2" t="s">
        <v>1736</v>
      </c>
      <c r="EF144" s="2" t="s">
        <v>132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150</v>
      </c>
      <c r="EP144" s="2" t="s">
        <v>129</v>
      </c>
      <c r="EQ144" s="2" t="s">
        <v>132</v>
      </c>
      <c r="ER144" s="2" t="s">
        <v>132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151</v>
      </c>
      <c r="FB144" s="2" t="s">
        <v>129</v>
      </c>
      <c r="FC144" s="2" t="s">
        <v>132</v>
      </c>
      <c r="FD144" s="2" t="s">
        <v>132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150</v>
      </c>
      <c r="FN144" s="2" t="s">
        <v>129</v>
      </c>
      <c r="FO144" s="2" t="s">
        <v>132</v>
      </c>
      <c r="FP144" s="2" t="s">
        <v>132</v>
      </c>
      <c r="FQ144" s="2" t="s">
        <v>143</v>
      </c>
      <c r="FR144" s="2" t="s">
        <v>132</v>
      </c>
      <c r="FS144" s="4">
        <v>2</v>
      </c>
      <c r="FT144" s="8">
        <v>173.5</v>
      </c>
      <c r="FU144" s="4"/>
      <c r="FV144" s="8"/>
      <c r="FW144" s="7"/>
      <c r="FX144" s="7"/>
      <c r="FY144" s="2" t="s">
        <v>140</v>
      </c>
      <c r="FZ144" s="2" t="s">
        <v>129</v>
      </c>
      <c r="GA144" s="2" t="s">
        <v>153</v>
      </c>
      <c r="GB144" s="2" t="s">
        <v>875</v>
      </c>
      <c r="GC144" s="2" t="s">
        <v>143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140</v>
      </c>
      <c r="GL144" s="2" t="s">
        <v>129</v>
      </c>
      <c r="GM144" s="2" t="s">
        <v>154</v>
      </c>
      <c r="GN144" s="2" t="s">
        <v>132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155</v>
      </c>
      <c r="GX144" s="2" t="s">
        <v>129</v>
      </c>
      <c r="GY144" s="2" t="s">
        <v>132</v>
      </c>
      <c r="GZ144" s="2" t="s">
        <v>132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152</v>
      </c>
      <c r="HJ144" s="2" t="s">
        <v>129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129</v>
      </c>
      <c r="HW144" s="2" t="s">
        <v>156</v>
      </c>
      <c r="HX144" s="2" t="s">
        <v>132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129</v>
      </c>
      <c r="II144" s="2" t="s">
        <v>816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140</v>
      </c>
      <c r="IT144" s="2" t="s">
        <v>129</v>
      </c>
      <c r="IU144" s="2" t="s">
        <v>816</v>
      </c>
      <c r="IV144" s="2" t="s">
        <v>132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151</v>
      </c>
      <c r="JF144" s="2" t="s">
        <v>129</v>
      </c>
      <c r="JG144" s="2" t="s">
        <v>132</v>
      </c>
      <c r="JH144" s="2" t="s">
        <v>132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151</v>
      </c>
      <c r="JR144" s="2" t="s">
        <v>129</v>
      </c>
      <c r="JS144" s="2" t="s">
        <v>132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132</v>
      </c>
      <c r="KD144" s="2" t="s">
        <v>132</v>
      </c>
      <c r="KE144" s="2" t="s">
        <v>132</v>
      </c>
      <c r="KF144" s="2" t="s">
        <v>132</v>
      </c>
      <c r="KG144" s="2" t="s">
        <v>132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151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151</v>
      </c>
      <c r="LB144" s="2" t="s">
        <v>129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157</v>
      </c>
      <c r="LN144" s="2" t="s">
        <v>129</v>
      </c>
      <c r="LO144" s="2" t="s">
        <v>132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151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151</v>
      </c>
      <c r="ML144" s="2" t="s">
        <v>129</v>
      </c>
      <c r="MM144" s="2" t="s">
        <v>132</v>
      </c>
      <c r="MN144" s="2" t="s">
        <v>132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157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151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157</v>
      </c>
      <c r="OH144" s="2" t="s">
        <v>129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151</v>
      </c>
      <c r="OT144" s="2" t="s">
        <v>129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151</v>
      </c>
      <c r="PF144" s="2" t="s">
        <v>129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151</v>
      </c>
      <c r="PR144" s="2" t="s">
        <v>129</v>
      </c>
      <c r="PS144" s="2" t="s">
        <v>132</v>
      </c>
      <c r="PT144" s="2" t="s">
        <v>132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151</v>
      </c>
      <c r="QD144" s="2" t="s">
        <v>129</v>
      </c>
      <c r="QE144" s="2" t="s">
        <v>132</v>
      </c>
      <c r="QF144" s="2" t="s">
        <v>132</v>
      </c>
      <c r="QG144" s="2" t="s">
        <v>143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151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151</v>
      </c>
      <c r="RN144" s="2" t="s">
        <v>129</v>
      </c>
      <c r="RO144" s="2" t="s">
        <v>132</v>
      </c>
      <c r="RP144" s="2" t="s">
        <v>132</v>
      </c>
      <c r="RQ144" s="2" t="s">
        <v>143</v>
      </c>
      <c r="RR144" s="2" t="s">
        <v>132</v>
      </c>
    </row>
    <row r="145">
      <c r="A145" s="2" t="s">
        <v>1738</v>
      </c>
      <c r="B145" s="2" t="s">
        <v>121</v>
      </c>
      <c r="C145" s="2" t="s">
        <v>1511</v>
      </c>
      <c r="D145" s="2" t="s">
        <v>508</v>
      </c>
      <c r="E145" s="2" t="s">
        <v>509</v>
      </c>
      <c r="F145" s="2" t="s">
        <v>1731</v>
      </c>
      <c r="G145" s="2" t="s">
        <v>1731</v>
      </c>
      <c r="H145" s="2" t="s">
        <v>1731</v>
      </c>
      <c r="I145" s="2" t="s">
        <v>1732</v>
      </c>
      <c r="J145" s="2" t="s">
        <v>291</v>
      </c>
      <c r="K145" s="2" t="s">
        <v>1739</v>
      </c>
      <c r="L145" s="3">
        <v>76.5</v>
      </c>
      <c r="M145" s="3">
        <v>80.33</v>
      </c>
      <c r="N145" s="3">
        <v>159.99</v>
      </c>
      <c r="O145" s="2" t="s">
        <v>129</v>
      </c>
      <c r="P145" s="2" t="s">
        <v>130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863</v>
      </c>
      <c r="V145" s="2" t="s">
        <v>134</v>
      </c>
      <c r="W145" s="2" t="s">
        <v>470</v>
      </c>
      <c r="X145" s="2" t="s">
        <v>470</v>
      </c>
      <c r="Y145" s="2" t="s">
        <v>742</v>
      </c>
      <c r="Z145" s="4">
        <v>93</v>
      </c>
      <c r="AA145" s="4">
        <f>=ROUNDDOWN(93,0)</f>
      </c>
      <c r="AB145" s="5">
        <v>1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3</v>
      </c>
      <c r="AQ145" s="8">
        <v>200.81</v>
      </c>
      <c r="AR145" s="4"/>
      <c r="AS145" s="8"/>
      <c r="AT145" s="7"/>
      <c r="AU145" s="7"/>
      <c r="AV145" s="4">
        <v>3</v>
      </c>
      <c r="AW145" s="8">
        <v>200.81</v>
      </c>
      <c r="AX145" s="4"/>
      <c r="AY145" s="8"/>
      <c r="AZ145" s="7"/>
      <c r="BA145" s="7"/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0.2224</v>
      </c>
      <c r="BJ145" s="4">
        <v>3</v>
      </c>
      <c r="BK145" s="8">
        <v>200.81</v>
      </c>
      <c r="BL145" s="2" t="s">
        <v>472</v>
      </c>
      <c r="BM145" s="7">
        <v>1</v>
      </c>
      <c r="BN145" s="7">
        <v>1</v>
      </c>
      <c r="BO145" s="4">
        <v>2</v>
      </c>
      <c r="BP145" s="8">
        <v>120.48</v>
      </c>
      <c r="BQ145" s="4"/>
      <c r="BR145" s="8"/>
      <c r="BS145" s="7"/>
      <c r="BT145" s="7"/>
      <c r="BU145" s="2" t="s">
        <v>140</v>
      </c>
      <c r="BV145" s="2" t="s">
        <v>129</v>
      </c>
      <c r="BW145" s="2" t="s">
        <v>749</v>
      </c>
      <c r="BX145" s="2" t="s">
        <v>695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152</v>
      </c>
      <c r="CH145" s="2" t="s">
        <v>129</v>
      </c>
      <c r="CI145" s="2" t="s">
        <v>132</v>
      </c>
      <c r="CJ145" s="2" t="s">
        <v>132</v>
      </c>
      <c r="CK145" s="2" t="s">
        <v>143</v>
      </c>
      <c r="CL145" s="2" t="s">
        <v>132</v>
      </c>
      <c r="CM145" s="4">
        <v>1</v>
      </c>
      <c r="CN145" s="8">
        <v>80.33</v>
      </c>
      <c r="CO145" s="4"/>
      <c r="CP145" s="8"/>
      <c r="CQ145" s="7"/>
      <c r="CR145" s="7"/>
      <c r="CS145" s="2" t="s">
        <v>140</v>
      </c>
      <c r="CT145" s="2" t="s">
        <v>129</v>
      </c>
      <c r="CU145" s="2" t="s">
        <v>1735</v>
      </c>
      <c r="CV145" s="2" t="s">
        <v>804</v>
      </c>
      <c r="CW145" s="2" t="s">
        <v>143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140</v>
      </c>
      <c r="DF145" s="2" t="s">
        <v>129</v>
      </c>
      <c r="DG145" s="2" t="s">
        <v>1080</v>
      </c>
      <c r="DH145" s="2" t="s">
        <v>132</v>
      </c>
      <c r="DI145" s="2" t="s">
        <v>143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140</v>
      </c>
      <c r="DR145" s="2" t="s">
        <v>129</v>
      </c>
      <c r="DS145" s="2" t="s">
        <v>148</v>
      </c>
      <c r="DT145" s="2" t="s">
        <v>132</v>
      </c>
      <c r="DU145" s="2" t="s">
        <v>143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140</v>
      </c>
      <c r="ED145" s="2" t="s">
        <v>129</v>
      </c>
      <c r="EE145" s="2" t="s">
        <v>1736</v>
      </c>
      <c r="EF145" s="2" t="s">
        <v>132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150</v>
      </c>
      <c r="EP145" s="2" t="s">
        <v>129</v>
      </c>
      <c r="EQ145" s="2" t="s">
        <v>132</v>
      </c>
      <c r="ER145" s="2" t="s">
        <v>132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151</v>
      </c>
      <c r="FB145" s="2" t="s">
        <v>129</v>
      </c>
      <c r="FC145" s="2" t="s">
        <v>132</v>
      </c>
      <c r="FD145" s="2" t="s">
        <v>132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150</v>
      </c>
      <c r="FN145" s="2" t="s">
        <v>129</v>
      </c>
      <c r="FO145" s="2" t="s">
        <v>132</v>
      </c>
      <c r="FP145" s="2" t="s">
        <v>132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140</v>
      </c>
      <c r="FZ145" s="2" t="s">
        <v>129</v>
      </c>
      <c r="GA145" s="2" t="s">
        <v>153</v>
      </c>
      <c r="GB145" s="2" t="s">
        <v>706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140</v>
      </c>
      <c r="GL145" s="2" t="s">
        <v>129</v>
      </c>
      <c r="GM145" s="2" t="s">
        <v>154</v>
      </c>
      <c r="GN145" s="2" t="s">
        <v>132</v>
      </c>
      <c r="GO145" s="2" t="s">
        <v>143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155</v>
      </c>
      <c r="GX145" s="2" t="s">
        <v>129</v>
      </c>
      <c r="GY145" s="2" t="s">
        <v>132</v>
      </c>
      <c r="GZ145" s="2" t="s">
        <v>132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152</v>
      </c>
      <c r="HJ145" s="2" t="s">
        <v>129</v>
      </c>
      <c r="HK145" s="2" t="s">
        <v>132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129</v>
      </c>
      <c r="HW145" s="2" t="s">
        <v>156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129</v>
      </c>
      <c r="II145" s="2" t="s">
        <v>1735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140</v>
      </c>
      <c r="IT145" s="2" t="s">
        <v>129</v>
      </c>
      <c r="IU145" s="2" t="s">
        <v>1735</v>
      </c>
      <c r="IV145" s="2" t="s">
        <v>132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151</v>
      </c>
      <c r="JF145" s="2" t="s">
        <v>129</v>
      </c>
      <c r="JG145" s="2" t="s">
        <v>132</v>
      </c>
      <c r="JH145" s="2" t="s">
        <v>132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151</v>
      </c>
      <c r="JR145" s="2" t="s">
        <v>129</v>
      </c>
      <c r="JS145" s="2" t="s">
        <v>132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132</v>
      </c>
      <c r="KD145" s="2" t="s">
        <v>132</v>
      </c>
      <c r="KE145" s="2" t="s">
        <v>132</v>
      </c>
      <c r="KF145" s="2" t="s">
        <v>132</v>
      </c>
      <c r="KG145" s="2" t="s">
        <v>132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151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151</v>
      </c>
      <c r="LB145" s="2" t="s">
        <v>129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157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151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151</v>
      </c>
      <c r="ML145" s="2" t="s">
        <v>129</v>
      </c>
      <c r="MM145" s="2" t="s">
        <v>132</v>
      </c>
      <c r="MN145" s="2" t="s">
        <v>132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157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151</v>
      </c>
      <c r="NV145" s="2" t="s">
        <v>129</v>
      </c>
      <c r="NW145" s="2" t="s">
        <v>132</v>
      </c>
      <c r="NX145" s="2" t="s">
        <v>132</v>
      </c>
      <c r="NY145" s="2" t="s">
        <v>143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157</v>
      </c>
      <c r="OH145" s="2" t="s">
        <v>129</v>
      </c>
      <c r="OI145" s="2" t="s">
        <v>132</v>
      </c>
      <c r="OJ145" s="2" t="s">
        <v>132</v>
      </c>
      <c r="OK145" s="2" t="s">
        <v>143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151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151</v>
      </c>
      <c r="PF145" s="2" t="s">
        <v>129</v>
      </c>
      <c r="PG145" s="2" t="s">
        <v>132</v>
      </c>
      <c r="PH145" s="2" t="s">
        <v>132</v>
      </c>
      <c r="PI145" s="2" t="s">
        <v>143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151</v>
      </c>
      <c r="PR145" s="2" t="s">
        <v>129</v>
      </c>
      <c r="PS145" s="2" t="s">
        <v>132</v>
      </c>
      <c r="PT145" s="2" t="s">
        <v>132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151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151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151</v>
      </c>
      <c r="RN145" s="2" t="s">
        <v>129</v>
      </c>
      <c r="RO145" s="2" t="s">
        <v>132</v>
      </c>
      <c r="RP145" s="2" t="s">
        <v>132</v>
      </c>
      <c r="RQ145" s="2" t="s">
        <v>143</v>
      </c>
      <c r="RR145" s="2" t="s">
        <v>132</v>
      </c>
    </row>
    <row r="146">
      <c r="A146" s="2" t="s">
        <v>1740</v>
      </c>
      <c r="B146" s="2" t="s">
        <v>121</v>
      </c>
      <c r="C146" s="2" t="s">
        <v>1511</v>
      </c>
      <c r="D146" s="2" t="s">
        <v>508</v>
      </c>
      <c r="E146" s="2" t="s">
        <v>509</v>
      </c>
      <c r="F146" s="2" t="s">
        <v>1741</v>
      </c>
      <c r="G146" s="2" t="s">
        <v>1741</v>
      </c>
      <c r="H146" s="2" t="s">
        <v>1741</v>
      </c>
      <c r="I146" s="2" t="s">
        <v>675</v>
      </c>
      <c r="J146" s="2" t="s">
        <v>291</v>
      </c>
      <c r="K146" s="2" t="s">
        <v>439</v>
      </c>
      <c r="L146" s="3">
        <v>28.19</v>
      </c>
      <c r="M146" s="3">
        <v>29.6</v>
      </c>
      <c r="N146" s="3">
        <v>59.99</v>
      </c>
      <c r="O146" s="2" t="s">
        <v>129</v>
      </c>
      <c r="P146" s="2" t="s">
        <v>258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133</v>
      </c>
      <c r="V146" s="2" t="s">
        <v>134</v>
      </c>
      <c r="W146" s="2" t="s">
        <v>470</v>
      </c>
      <c r="X146" s="2" t="s">
        <v>132</v>
      </c>
      <c r="Y146" s="2" t="s">
        <v>981</v>
      </c>
      <c r="Z146" s="4">
        <v>78</v>
      </c>
      <c r="AA146" s="4">
        <f>=ROUNDDOWN(19.5,0)</f>
      </c>
      <c r="AB146" s="5">
        <v>4</v>
      </c>
      <c r="AC146" s="2" t="s">
        <v>694</v>
      </c>
      <c r="AD146" s="4">
        <v>100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15</v>
      </c>
      <c r="AQ146" s="8">
        <v>457.94</v>
      </c>
      <c r="AR146" s="4"/>
      <c r="AS146" s="8"/>
      <c r="AT146" s="7"/>
      <c r="AU146" s="7"/>
      <c r="AV146" s="4">
        <v>15</v>
      </c>
      <c r="AW146" s="8">
        <v>457.94</v>
      </c>
      <c r="AX146" s="4"/>
      <c r="AY146" s="8"/>
      <c r="AZ146" s="7"/>
      <c r="BA146" s="7"/>
      <c r="BB146" s="7">
        <v>1</v>
      </c>
      <c r="BC146" s="4">
        <v>29</v>
      </c>
      <c r="BD146" s="8">
        <v>869.91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0.5264</v>
      </c>
      <c r="BJ146" s="4">
        <v>15</v>
      </c>
      <c r="BK146" s="8">
        <v>457.94</v>
      </c>
      <c r="BL146" s="2" t="s">
        <v>1742</v>
      </c>
      <c r="BM146" s="7">
        <v>1</v>
      </c>
      <c r="BN146" s="7">
        <v>1</v>
      </c>
      <c r="BO146" s="4">
        <v>1</v>
      </c>
      <c r="BP146" s="8">
        <v>21.93</v>
      </c>
      <c r="BQ146" s="4"/>
      <c r="BR146" s="8"/>
      <c r="BS146" s="7"/>
      <c r="BT146" s="7"/>
      <c r="BU146" s="2" t="s">
        <v>140</v>
      </c>
      <c r="BV146" s="2" t="s">
        <v>129</v>
      </c>
      <c r="BW146" s="2" t="s">
        <v>983</v>
      </c>
      <c r="BX146" s="2" t="s">
        <v>1743</v>
      </c>
      <c r="BY146" s="2" t="s">
        <v>143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152</v>
      </c>
      <c r="CH146" s="2" t="s">
        <v>129</v>
      </c>
      <c r="CI146" s="2" t="s">
        <v>132</v>
      </c>
      <c r="CJ146" s="2" t="s">
        <v>132</v>
      </c>
      <c r="CK146" s="2" t="s">
        <v>143</v>
      </c>
      <c r="CL146" s="2" t="s">
        <v>132</v>
      </c>
      <c r="CM146" s="4">
        <v>7</v>
      </c>
      <c r="CN146" s="8">
        <v>235.25</v>
      </c>
      <c r="CO146" s="4"/>
      <c r="CP146" s="8"/>
      <c r="CQ146" s="7"/>
      <c r="CR146" s="7"/>
      <c r="CS146" s="2" t="s">
        <v>140</v>
      </c>
      <c r="CT146" s="2" t="s">
        <v>129</v>
      </c>
      <c r="CU146" s="2" t="s">
        <v>981</v>
      </c>
      <c r="CV146" s="2" t="s">
        <v>1725</v>
      </c>
      <c r="CW146" s="2" t="s">
        <v>143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140</v>
      </c>
      <c r="DF146" s="2" t="s">
        <v>129</v>
      </c>
      <c r="DG146" s="2" t="s">
        <v>985</v>
      </c>
      <c r="DH146" s="2" t="s">
        <v>310</v>
      </c>
      <c r="DI146" s="2" t="s">
        <v>143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140</v>
      </c>
      <c r="DR146" s="2" t="s">
        <v>129</v>
      </c>
      <c r="DS146" s="2" t="s">
        <v>299</v>
      </c>
      <c r="DT146" s="2" t="s">
        <v>986</v>
      </c>
      <c r="DU146" s="2" t="s">
        <v>143</v>
      </c>
      <c r="DV146" s="2" t="s">
        <v>132</v>
      </c>
      <c r="DW146" s="4">
        <v>4</v>
      </c>
      <c r="DX146" s="8">
        <v>110.48</v>
      </c>
      <c r="DY146" s="4"/>
      <c r="DZ146" s="8"/>
      <c r="EA146" s="7"/>
      <c r="EB146" s="7"/>
      <c r="EC146" s="2" t="s">
        <v>140</v>
      </c>
      <c r="ED146" s="2" t="s">
        <v>129</v>
      </c>
      <c r="EE146" s="2" t="s">
        <v>683</v>
      </c>
      <c r="EF146" s="2" t="s">
        <v>398</v>
      </c>
      <c r="EG146" s="2" t="s">
        <v>143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150</v>
      </c>
      <c r="EP146" s="2" t="s">
        <v>129</v>
      </c>
      <c r="EQ146" s="2" t="s">
        <v>132</v>
      </c>
      <c r="ER146" s="2" t="s">
        <v>132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151</v>
      </c>
      <c r="FB146" s="2" t="s">
        <v>129</v>
      </c>
      <c r="FC146" s="2" t="s">
        <v>132</v>
      </c>
      <c r="FD146" s="2" t="s">
        <v>132</v>
      </c>
      <c r="FE146" s="2" t="s">
        <v>143</v>
      </c>
      <c r="FF146" s="2" t="s">
        <v>132</v>
      </c>
      <c r="FG146" s="4">
        <v>2</v>
      </c>
      <c r="FH146" s="8">
        <v>62.16</v>
      </c>
      <c r="FI146" s="4"/>
      <c r="FJ146" s="8"/>
      <c r="FK146" s="7"/>
      <c r="FL146" s="7"/>
      <c r="FM146" s="2" t="s">
        <v>140</v>
      </c>
      <c r="FN146" s="2" t="s">
        <v>129</v>
      </c>
      <c r="FO146" s="2" t="s">
        <v>302</v>
      </c>
      <c r="FP146" s="2" t="s">
        <v>1744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129</v>
      </c>
      <c r="GA146" s="2" t="s">
        <v>224</v>
      </c>
      <c r="GB146" s="2" t="s">
        <v>1745</v>
      </c>
      <c r="GC146" s="2" t="s">
        <v>143</v>
      </c>
      <c r="GD146" s="2" t="s">
        <v>132</v>
      </c>
      <c r="GE146" s="4">
        <v>1</v>
      </c>
      <c r="GF146" s="8">
        <v>28.12</v>
      </c>
      <c r="GG146" s="4"/>
      <c r="GH146" s="8"/>
      <c r="GI146" s="7"/>
      <c r="GJ146" s="7"/>
      <c r="GK146" s="2" t="s">
        <v>140</v>
      </c>
      <c r="GL146" s="2" t="s">
        <v>129</v>
      </c>
      <c r="GM146" s="2" t="s">
        <v>273</v>
      </c>
      <c r="GN146" s="2" t="s">
        <v>1729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155</v>
      </c>
      <c r="GX146" s="2" t="s">
        <v>129</v>
      </c>
      <c r="GY146" s="2" t="s">
        <v>132</v>
      </c>
      <c r="GZ146" s="2" t="s">
        <v>132</v>
      </c>
      <c r="HA146" s="2" t="s">
        <v>143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140</v>
      </c>
      <c r="HJ146" s="2" t="s">
        <v>129</v>
      </c>
      <c r="HK146" s="2" t="s">
        <v>471</v>
      </c>
      <c r="HL146" s="2" t="s">
        <v>132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129</v>
      </c>
      <c r="HW146" s="2" t="s">
        <v>688</v>
      </c>
      <c r="HX146" s="2" t="s">
        <v>132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129</v>
      </c>
      <c r="II146" s="2" t="s">
        <v>194</v>
      </c>
      <c r="IJ146" s="2" t="s">
        <v>132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140</v>
      </c>
      <c r="IT146" s="2" t="s">
        <v>129</v>
      </c>
      <c r="IU146" s="2" t="s">
        <v>987</v>
      </c>
      <c r="IV146" s="2" t="s">
        <v>1746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150</v>
      </c>
      <c r="JF146" s="2" t="s">
        <v>129</v>
      </c>
      <c r="JG146" s="2" t="s">
        <v>132</v>
      </c>
      <c r="JH146" s="2" t="s">
        <v>132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195</v>
      </c>
      <c r="KE146" s="2" t="s">
        <v>476</v>
      </c>
      <c r="KF146" s="2" t="s">
        <v>1266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151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151</v>
      </c>
      <c r="LB146" s="2" t="s">
        <v>129</v>
      </c>
      <c r="LC146" s="2" t="s">
        <v>132</v>
      </c>
      <c r="LD146" s="2" t="s">
        <v>132</v>
      </c>
      <c r="LE146" s="2" t="s">
        <v>143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157</v>
      </c>
      <c r="LN146" s="2" t="s">
        <v>129</v>
      </c>
      <c r="LO146" s="2" t="s">
        <v>132</v>
      </c>
      <c r="LP146" s="2" t="s">
        <v>132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151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151</v>
      </c>
      <c r="ML146" s="2" t="s">
        <v>129</v>
      </c>
      <c r="MM146" s="2" t="s">
        <v>132</v>
      </c>
      <c r="MN146" s="2" t="s">
        <v>132</v>
      </c>
      <c r="MO146" s="2" t="s">
        <v>143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157</v>
      </c>
      <c r="MX146" s="2" t="s">
        <v>129</v>
      </c>
      <c r="MY146" s="2" t="s">
        <v>132</v>
      </c>
      <c r="MZ146" s="2" t="s">
        <v>132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151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151</v>
      </c>
      <c r="NV146" s="2" t="s">
        <v>181</v>
      </c>
      <c r="NW146" s="2" t="s">
        <v>132</v>
      </c>
      <c r="NX146" s="2" t="s">
        <v>132</v>
      </c>
      <c r="NY146" s="2" t="s">
        <v>143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157</v>
      </c>
      <c r="OH146" s="2" t="s">
        <v>129</v>
      </c>
      <c r="OI146" s="2" t="s">
        <v>132</v>
      </c>
      <c r="OJ146" s="2" t="s">
        <v>132</v>
      </c>
      <c r="OK146" s="2" t="s">
        <v>143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151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140</v>
      </c>
      <c r="PR146" s="2" t="s">
        <v>181</v>
      </c>
      <c r="PS146" s="2" t="s">
        <v>278</v>
      </c>
      <c r="PT146" s="2" t="s">
        <v>940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151</v>
      </c>
      <c r="QP146" s="2" t="s">
        <v>181</v>
      </c>
      <c r="QQ146" s="2" t="s">
        <v>132</v>
      </c>
      <c r="QR146" s="2" t="s">
        <v>132</v>
      </c>
      <c r="QS146" s="2" t="s">
        <v>143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151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1160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181</v>
      </c>
      <c r="RO146" s="2" t="s">
        <v>989</v>
      </c>
      <c r="RP146" s="2" t="s">
        <v>482</v>
      </c>
      <c r="RQ146" s="2" t="s">
        <v>143</v>
      </c>
      <c r="RR146" s="2" t="s">
        <v>132</v>
      </c>
    </row>
    <row r="147">
      <c r="A147" s="2" t="s">
        <v>1747</v>
      </c>
      <c r="B147" s="2" t="s">
        <v>121</v>
      </c>
      <c r="C147" s="2" t="s">
        <v>1511</v>
      </c>
      <c r="D147" s="2" t="s">
        <v>508</v>
      </c>
      <c r="E147" s="2" t="s">
        <v>509</v>
      </c>
      <c r="F147" s="2" t="s">
        <v>1741</v>
      </c>
      <c r="G147" s="2" t="s">
        <v>1741</v>
      </c>
      <c r="H147" s="2" t="s">
        <v>1741</v>
      </c>
      <c r="I147" s="2" t="s">
        <v>675</v>
      </c>
      <c r="J147" s="2" t="s">
        <v>291</v>
      </c>
      <c r="K147" s="2" t="s">
        <v>420</v>
      </c>
      <c r="L147" s="3">
        <v>26.78</v>
      </c>
      <c r="M147" s="3">
        <v>28.12</v>
      </c>
      <c r="N147" s="3">
        <v>59.99</v>
      </c>
      <c r="O147" s="2" t="s">
        <v>129</v>
      </c>
      <c r="P147" s="2" t="s">
        <v>258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133</v>
      </c>
      <c r="V147" s="2" t="s">
        <v>134</v>
      </c>
      <c r="W147" s="2" t="s">
        <v>470</v>
      </c>
      <c r="X147" s="2" t="s">
        <v>132</v>
      </c>
      <c r="Y147" s="2" t="s">
        <v>981</v>
      </c>
      <c r="Z147" s="4">
        <v>84</v>
      </c>
      <c r="AA147" s="4">
        <f>=ROUNDDOWN(21,0)</f>
      </c>
      <c r="AB147" s="5">
        <v>4</v>
      </c>
      <c r="AC147" s="2" t="s">
        <v>933</v>
      </c>
      <c r="AD147" s="4">
        <v>100</v>
      </c>
      <c r="AE147" s="4">
        <v>100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14</v>
      </c>
      <c r="AQ147" s="8">
        <v>411.97</v>
      </c>
      <c r="AR147" s="4"/>
      <c r="AS147" s="8"/>
      <c r="AT147" s="7"/>
      <c r="AU147" s="7"/>
      <c r="AV147" s="4">
        <v>14</v>
      </c>
      <c r="AW147" s="8">
        <v>411.97</v>
      </c>
      <c r="AX147" s="4"/>
      <c r="AY147" s="8"/>
      <c r="AZ147" s="7"/>
      <c r="BA147" s="7"/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0.4736</v>
      </c>
      <c r="BJ147" s="4">
        <v>14</v>
      </c>
      <c r="BK147" s="8">
        <v>411.97</v>
      </c>
      <c r="BL147" s="2" t="s">
        <v>1748</v>
      </c>
      <c r="BM147" s="7">
        <v>1</v>
      </c>
      <c r="BN147" s="7">
        <v>1</v>
      </c>
      <c r="BO147" s="4">
        <v>3</v>
      </c>
      <c r="BP147" s="8">
        <v>82.23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983</v>
      </c>
      <c r="BX147" s="2" t="s">
        <v>477</v>
      </c>
      <c r="BY147" s="2" t="s">
        <v>143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152</v>
      </c>
      <c r="CH147" s="2" t="s">
        <v>129</v>
      </c>
      <c r="CI147" s="2" t="s">
        <v>132</v>
      </c>
      <c r="CJ147" s="2" t="s">
        <v>132</v>
      </c>
      <c r="CK147" s="2" t="s">
        <v>143</v>
      </c>
      <c r="CL147" s="2" t="s">
        <v>132</v>
      </c>
      <c r="CM147" s="4">
        <v>1</v>
      </c>
      <c r="CN147" s="8">
        <v>39.62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981</v>
      </c>
      <c r="CV147" s="2" t="s">
        <v>1725</v>
      </c>
      <c r="CW147" s="2" t="s">
        <v>143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140</v>
      </c>
      <c r="DF147" s="2" t="s">
        <v>129</v>
      </c>
      <c r="DG147" s="2" t="s">
        <v>985</v>
      </c>
      <c r="DH147" s="2" t="s">
        <v>334</v>
      </c>
      <c r="DI147" s="2" t="s">
        <v>143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140</v>
      </c>
      <c r="DR147" s="2" t="s">
        <v>129</v>
      </c>
      <c r="DS147" s="2" t="s">
        <v>1276</v>
      </c>
      <c r="DT147" s="2" t="s">
        <v>1749</v>
      </c>
      <c r="DU147" s="2" t="s">
        <v>143</v>
      </c>
      <c r="DV147" s="2" t="s">
        <v>132</v>
      </c>
      <c r="DW147" s="4">
        <v>3</v>
      </c>
      <c r="DX147" s="8">
        <v>82.86</v>
      </c>
      <c r="DY147" s="4"/>
      <c r="DZ147" s="8"/>
      <c r="EA147" s="7"/>
      <c r="EB147" s="7"/>
      <c r="EC147" s="2" t="s">
        <v>140</v>
      </c>
      <c r="ED147" s="2" t="s">
        <v>129</v>
      </c>
      <c r="EE147" s="2" t="s">
        <v>683</v>
      </c>
      <c r="EF147" s="2" t="s">
        <v>488</v>
      </c>
      <c r="EG147" s="2" t="s">
        <v>143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150</v>
      </c>
      <c r="EP147" s="2" t="s">
        <v>129</v>
      </c>
      <c r="EQ147" s="2" t="s">
        <v>132</v>
      </c>
      <c r="ER147" s="2" t="s">
        <v>132</v>
      </c>
      <c r="ES147" s="2" t="s">
        <v>143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151</v>
      </c>
      <c r="FB147" s="2" t="s">
        <v>129</v>
      </c>
      <c r="FC147" s="2" t="s">
        <v>132</v>
      </c>
      <c r="FD147" s="2" t="s">
        <v>132</v>
      </c>
      <c r="FE147" s="2" t="s">
        <v>143</v>
      </c>
      <c r="FF147" s="2" t="s">
        <v>132</v>
      </c>
      <c r="FG147" s="4">
        <v>2</v>
      </c>
      <c r="FH147" s="8">
        <v>62.16</v>
      </c>
      <c r="FI147" s="4"/>
      <c r="FJ147" s="8"/>
      <c r="FK147" s="7"/>
      <c r="FL147" s="7"/>
      <c r="FM147" s="2" t="s">
        <v>140</v>
      </c>
      <c r="FN147" s="2" t="s">
        <v>129</v>
      </c>
      <c r="FO147" s="2" t="s">
        <v>302</v>
      </c>
      <c r="FP147" s="2" t="s">
        <v>1750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140</v>
      </c>
      <c r="FZ147" s="2" t="s">
        <v>129</v>
      </c>
      <c r="GA147" s="2" t="s">
        <v>577</v>
      </c>
      <c r="GB147" s="2" t="s">
        <v>1751</v>
      </c>
      <c r="GC147" s="2" t="s">
        <v>143</v>
      </c>
      <c r="GD147" s="2" t="s">
        <v>132</v>
      </c>
      <c r="GE147" s="4">
        <v>3</v>
      </c>
      <c r="GF147" s="8">
        <v>84.36</v>
      </c>
      <c r="GG147" s="4"/>
      <c r="GH147" s="8"/>
      <c r="GI147" s="7"/>
      <c r="GJ147" s="7"/>
      <c r="GK147" s="2" t="s">
        <v>140</v>
      </c>
      <c r="GL147" s="2" t="s">
        <v>129</v>
      </c>
      <c r="GM147" s="2" t="s">
        <v>273</v>
      </c>
      <c r="GN147" s="2" t="s">
        <v>1108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155</v>
      </c>
      <c r="GX147" s="2" t="s">
        <v>129</v>
      </c>
      <c r="GY147" s="2" t="s">
        <v>132</v>
      </c>
      <c r="GZ147" s="2" t="s">
        <v>132</v>
      </c>
      <c r="HA147" s="2" t="s">
        <v>143</v>
      </c>
      <c r="HB147" s="2" t="s">
        <v>132</v>
      </c>
      <c r="HC147" s="4">
        <v>2</v>
      </c>
      <c r="HD147" s="8">
        <v>60.74</v>
      </c>
      <c r="HE147" s="4"/>
      <c r="HF147" s="8"/>
      <c r="HG147" s="7"/>
      <c r="HH147" s="7"/>
      <c r="HI147" s="2" t="s">
        <v>140</v>
      </c>
      <c r="HJ147" s="2" t="s">
        <v>129</v>
      </c>
      <c r="HK147" s="2" t="s">
        <v>471</v>
      </c>
      <c r="HL147" s="2" t="s">
        <v>149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129</v>
      </c>
      <c r="HW147" s="2" t="s">
        <v>688</v>
      </c>
      <c r="HX147" s="2" t="s">
        <v>762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129</v>
      </c>
      <c r="II147" s="2" t="s">
        <v>194</v>
      </c>
      <c r="IJ147" s="2" t="s">
        <v>132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140</v>
      </c>
      <c r="IT147" s="2" t="s">
        <v>129</v>
      </c>
      <c r="IU147" s="2" t="s">
        <v>987</v>
      </c>
      <c r="IV147" s="2" t="s">
        <v>1752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151</v>
      </c>
      <c r="JF147" s="2" t="s">
        <v>129</v>
      </c>
      <c r="JG147" s="2" t="s">
        <v>132</v>
      </c>
      <c r="JH147" s="2" t="s">
        <v>132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140</v>
      </c>
      <c r="KD147" s="2" t="s">
        <v>195</v>
      </c>
      <c r="KE147" s="2" t="s">
        <v>476</v>
      </c>
      <c r="KF147" s="2" t="s">
        <v>294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151</v>
      </c>
      <c r="KP147" s="2" t="s">
        <v>129</v>
      </c>
      <c r="KQ147" s="2" t="s">
        <v>132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151</v>
      </c>
      <c r="LB147" s="2" t="s">
        <v>129</v>
      </c>
      <c r="LC147" s="2" t="s">
        <v>132</v>
      </c>
      <c r="LD147" s="2" t="s">
        <v>132</v>
      </c>
      <c r="LE147" s="2" t="s">
        <v>143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157</v>
      </c>
      <c r="LN147" s="2" t="s">
        <v>129</v>
      </c>
      <c r="LO147" s="2" t="s">
        <v>132</v>
      </c>
      <c r="LP147" s="2" t="s">
        <v>132</v>
      </c>
      <c r="LQ147" s="2" t="s">
        <v>143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151</v>
      </c>
      <c r="LZ147" s="2" t="s">
        <v>129</v>
      </c>
      <c r="MA147" s="2" t="s">
        <v>132</v>
      </c>
      <c r="MB147" s="2" t="s">
        <v>132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151</v>
      </c>
      <c r="ML147" s="2" t="s">
        <v>129</v>
      </c>
      <c r="MM147" s="2" t="s">
        <v>132</v>
      </c>
      <c r="MN147" s="2" t="s">
        <v>132</v>
      </c>
      <c r="MO147" s="2" t="s">
        <v>143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157</v>
      </c>
      <c r="MX147" s="2" t="s">
        <v>129</v>
      </c>
      <c r="MY147" s="2" t="s">
        <v>132</v>
      </c>
      <c r="MZ147" s="2" t="s">
        <v>132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151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151</v>
      </c>
      <c r="NV147" s="2" t="s">
        <v>181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157</v>
      </c>
      <c r="OH147" s="2" t="s">
        <v>129</v>
      </c>
      <c r="OI147" s="2" t="s">
        <v>132</v>
      </c>
      <c r="OJ147" s="2" t="s">
        <v>132</v>
      </c>
      <c r="OK147" s="2" t="s">
        <v>143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151</v>
      </c>
      <c r="OT147" s="2" t="s">
        <v>129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181</v>
      </c>
      <c r="PS147" s="2" t="s">
        <v>832</v>
      </c>
      <c r="PT147" s="2" t="s">
        <v>453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151</v>
      </c>
      <c r="QP147" s="2" t="s">
        <v>181</v>
      </c>
      <c r="QQ147" s="2" t="s">
        <v>132</v>
      </c>
      <c r="QR147" s="2" t="s">
        <v>132</v>
      </c>
      <c r="QS147" s="2" t="s">
        <v>143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151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1160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181</v>
      </c>
      <c r="RO147" s="2" t="s">
        <v>989</v>
      </c>
      <c r="RP147" s="2" t="s">
        <v>773</v>
      </c>
      <c r="RQ147" s="2" t="s">
        <v>143</v>
      </c>
      <c r="RR147" s="2" t="s">
        <v>132</v>
      </c>
    </row>
    <row r="148">
      <c r="A148" s="2" t="s">
        <v>1753</v>
      </c>
      <c r="B148" s="2" t="s">
        <v>121</v>
      </c>
      <c r="C148" s="2" t="s">
        <v>1511</v>
      </c>
      <c r="D148" s="2" t="s">
        <v>508</v>
      </c>
      <c r="E148" s="2" t="s">
        <v>509</v>
      </c>
      <c r="F148" s="2" t="s">
        <v>1754</v>
      </c>
      <c r="G148" s="2" t="s">
        <v>1754</v>
      </c>
      <c r="H148" s="2" t="s">
        <v>1754</v>
      </c>
      <c r="I148" s="2" t="s">
        <v>1755</v>
      </c>
      <c r="J148" s="2" t="s">
        <v>291</v>
      </c>
      <c r="K148" s="2" t="s">
        <v>793</v>
      </c>
      <c r="L148" s="3">
        <v>28.42</v>
      </c>
      <c r="M148" s="3">
        <v>29.84</v>
      </c>
      <c r="N148" s="3">
        <v>64.99</v>
      </c>
      <c r="O148" s="2" t="s">
        <v>129</v>
      </c>
      <c r="P148" s="2" t="s">
        <v>258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133</v>
      </c>
      <c r="V148" s="2" t="s">
        <v>162</v>
      </c>
      <c r="W148" s="2" t="s">
        <v>739</v>
      </c>
      <c r="X148" s="2" t="s">
        <v>132</v>
      </c>
      <c r="Y148" s="2" t="s">
        <v>340</v>
      </c>
      <c r="Z148" s="4">
        <v>104</v>
      </c>
      <c r="AA148" s="4">
        <f>=ROUNDDOWN(28.1081081081081,0)</f>
      </c>
      <c r="AB148" s="5">
        <v>3.7</v>
      </c>
      <c r="AC148" s="2" t="s">
        <v>394</v>
      </c>
      <c r="AD148" s="4">
        <v>60</v>
      </c>
      <c r="AE148" s="4">
        <v>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27</v>
      </c>
      <c r="AQ148" s="8">
        <v>864.26</v>
      </c>
      <c r="AR148" s="4"/>
      <c r="AS148" s="8"/>
      <c r="AT148" s="7"/>
      <c r="AU148" s="7"/>
      <c r="AV148" s="4">
        <v>27</v>
      </c>
      <c r="AW148" s="8">
        <v>864.26</v>
      </c>
      <c r="AX148" s="4"/>
      <c r="AY148" s="8"/>
      <c r="AZ148" s="7"/>
      <c r="BA148" s="7"/>
      <c r="BB148" s="7">
        <v>1</v>
      </c>
      <c r="BC148" s="4">
        <v>27</v>
      </c>
      <c r="BD148" s="8">
        <v>864.26</v>
      </c>
      <c r="BE148" s="4"/>
      <c r="BF148" s="8"/>
      <c r="BG148" s="7"/>
      <c r="BH148" s="7"/>
      <c r="BI148" s="7">
        <v>1</v>
      </c>
      <c r="BJ148" s="4">
        <v>27</v>
      </c>
      <c r="BK148" s="8">
        <v>864.26</v>
      </c>
      <c r="BL148" s="2" t="s">
        <v>1756</v>
      </c>
      <c r="BM148" s="7">
        <v>1</v>
      </c>
      <c r="BN148" s="7">
        <v>1</v>
      </c>
      <c r="BO148" s="4">
        <v>3</v>
      </c>
      <c r="BP148" s="8">
        <v>84.96</v>
      </c>
      <c r="BQ148" s="4"/>
      <c r="BR148" s="8"/>
      <c r="BS148" s="7"/>
      <c r="BT148" s="7"/>
      <c r="BU148" s="2" t="s">
        <v>140</v>
      </c>
      <c r="BV148" s="2" t="s">
        <v>129</v>
      </c>
      <c r="BW148" s="2" t="s">
        <v>1757</v>
      </c>
      <c r="BX148" s="2" t="s">
        <v>651</v>
      </c>
      <c r="BY148" s="2" t="s">
        <v>143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1001</v>
      </c>
      <c r="CH148" s="2" t="s">
        <v>181</v>
      </c>
      <c r="CI148" s="2" t="s">
        <v>132</v>
      </c>
      <c r="CJ148" s="2" t="s">
        <v>410</v>
      </c>
      <c r="CK148" s="2" t="s">
        <v>143</v>
      </c>
      <c r="CL148" s="2" t="s">
        <v>132</v>
      </c>
      <c r="CM148" s="4">
        <v>6</v>
      </c>
      <c r="CN148" s="8">
        <v>198.85</v>
      </c>
      <c r="CO148" s="4"/>
      <c r="CP148" s="8"/>
      <c r="CQ148" s="7"/>
      <c r="CR148" s="7"/>
      <c r="CS148" s="2" t="s">
        <v>140</v>
      </c>
      <c r="CT148" s="2" t="s">
        <v>129</v>
      </c>
      <c r="CU148" s="2" t="s">
        <v>1379</v>
      </c>
      <c r="CV148" s="2" t="s">
        <v>1189</v>
      </c>
      <c r="CW148" s="2" t="s">
        <v>143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129</v>
      </c>
      <c r="DG148" s="2" t="s">
        <v>1758</v>
      </c>
      <c r="DH148" s="2" t="s">
        <v>1532</v>
      </c>
      <c r="DI148" s="2" t="s">
        <v>143</v>
      </c>
      <c r="DJ148" s="2" t="s">
        <v>132</v>
      </c>
      <c r="DK148" s="4">
        <v>1</v>
      </c>
      <c r="DL148" s="8">
        <v>35.19</v>
      </c>
      <c r="DM148" s="4"/>
      <c r="DN148" s="8"/>
      <c r="DO148" s="7"/>
      <c r="DP148" s="7"/>
      <c r="DQ148" s="2" t="s">
        <v>140</v>
      </c>
      <c r="DR148" s="2" t="s">
        <v>129</v>
      </c>
      <c r="DS148" s="2" t="s">
        <v>400</v>
      </c>
      <c r="DT148" s="2" t="s">
        <v>1759</v>
      </c>
      <c r="DU148" s="2" t="s">
        <v>143</v>
      </c>
      <c r="DV148" s="2" t="s">
        <v>132</v>
      </c>
      <c r="DW148" s="4">
        <v>2</v>
      </c>
      <c r="DX148" s="8">
        <v>75</v>
      </c>
      <c r="DY148" s="4"/>
      <c r="DZ148" s="8"/>
      <c r="EA148" s="7"/>
      <c r="EB148" s="7"/>
      <c r="EC148" s="2" t="s">
        <v>140</v>
      </c>
      <c r="ED148" s="2" t="s">
        <v>129</v>
      </c>
      <c r="EE148" s="2" t="s">
        <v>1758</v>
      </c>
      <c r="EF148" s="2" t="s">
        <v>1760</v>
      </c>
      <c r="EG148" s="2" t="s">
        <v>143</v>
      </c>
      <c r="EH148" s="2" t="s">
        <v>132</v>
      </c>
      <c r="EI148" s="4">
        <v>12</v>
      </c>
      <c r="EJ148" s="8">
        <v>375.96</v>
      </c>
      <c r="EK148" s="4"/>
      <c r="EL148" s="8"/>
      <c r="EM148" s="7"/>
      <c r="EN148" s="7"/>
      <c r="EO148" s="2" t="s">
        <v>140</v>
      </c>
      <c r="EP148" s="2" t="s">
        <v>129</v>
      </c>
      <c r="EQ148" s="2" t="s">
        <v>235</v>
      </c>
      <c r="ER148" s="2" t="s">
        <v>1761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151</v>
      </c>
      <c r="FB148" s="2" t="s">
        <v>129</v>
      </c>
      <c r="FC148" s="2" t="s">
        <v>132</v>
      </c>
      <c r="FD148" s="2" t="s">
        <v>132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140</v>
      </c>
      <c r="FN148" s="2" t="s">
        <v>181</v>
      </c>
      <c r="FO148" s="2" t="s">
        <v>1008</v>
      </c>
      <c r="FP148" s="2" t="s">
        <v>1762</v>
      </c>
      <c r="FQ148" s="2" t="s">
        <v>143</v>
      </c>
      <c r="FR148" s="2" t="s">
        <v>132</v>
      </c>
      <c r="FS148" s="4">
        <v>2</v>
      </c>
      <c r="FT148" s="8">
        <v>64.46</v>
      </c>
      <c r="FU148" s="4"/>
      <c r="FV148" s="8"/>
      <c r="FW148" s="7"/>
      <c r="FX148" s="7"/>
      <c r="FY148" s="2" t="s">
        <v>140</v>
      </c>
      <c r="FZ148" s="2" t="s">
        <v>129</v>
      </c>
      <c r="GA148" s="2" t="s">
        <v>1763</v>
      </c>
      <c r="GB148" s="2" t="s">
        <v>1764</v>
      </c>
      <c r="GC148" s="2" t="s">
        <v>143</v>
      </c>
      <c r="GD148" s="2" t="s">
        <v>132</v>
      </c>
      <c r="GE148" s="4">
        <v>1</v>
      </c>
      <c r="GF148" s="8">
        <v>29.84</v>
      </c>
      <c r="GG148" s="4"/>
      <c r="GH148" s="8"/>
      <c r="GI148" s="7"/>
      <c r="GJ148" s="7"/>
      <c r="GK148" s="2" t="s">
        <v>140</v>
      </c>
      <c r="GL148" s="2" t="s">
        <v>129</v>
      </c>
      <c r="GM148" s="2" t="s">
        <v>226</v>
      </c>
      <c r="GN148" s="2" t="s">
        <v>1765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155</v>
      </c>
      <c r="GX148" s="2" t="s">
        <v>129</v>
      </c>
      <c r="GY148" s="2" t="s">
        <v>132</v>
      </c>
      <c r="GZ148" s="2" t="s">
        <v>132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129</v>
      </c>
      <c r="HK148" s="2" t="s">
        <v>190</v>
      </c>
      <c r="HL148" s="2" t="s">
        <v>1766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129</v>
      </c>
      <c r="HW148" s="2" t="s">
        <v>643</v>
      </c>
      <c r="HX148" s="2" t="s">
        <v>1386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1452</v>
      </c>
      <c r="IJ148" s="2" t="s">
        <v>132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129</v>
      </c>
      <c r="IU148" s="2" t="s">
        <v>168</v>
      </c>
      <c r="IV148" s="2" t="s">
        <v>1767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129</v>
      </c>
      <c r="JG148" s="2" t="s">
        <v>462</v>
      </c>
      <c r="JH148" s="2" t="s">
        <v>132</v>
      </c>
      <c r="JI148" s="2" t="s">
        <v>143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140</v>
      </c>
      <c r="KD148" s="2" t="s">
        <v>195</v>
      </c>
      <c r="KE148" s="2" t="s">
        <v>1006</v>
      </c>
      <c r="KF148" s="2" t="s">
        <v>1538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151</v>
      </c>
      <c r="KP148" s="2" t="s">
        <v>129</v>
      </c>
      <c r="KQ148" s="2" t="s">
        <v>132</v>
      </c>
      <c r="KR148" s="2" t="s">
        <v>132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151</v>
      </c>
      <c r="LB148" s="2" t="s">
        <v>129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157</v>
      </c>
      <c r="LN148" s="2" t="s">
        <v>129</v>
      </c>
      <c r="LO148" s="2" t="s">
        <v>132</v>
      </c>
      <c r="LP148" s="2" t="s">
        <v>132</v>
      </c>
      <c r="LQ148" s="2" t="s">
        <v>143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151</v>
      </c>
      <c r="LZ148" s="2" t="s">
        <v>129</v>
      </c>
      <c r="MA148" s="2" t="s">
        <v>132</v>
      </c>
      <c r="MB148" s="2" t="s">
        <v>132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151</v>
      </c>
      <c r="ML148" s="2" t="s">
        <v>129</v>
      </c>
      <c r="MM148" s="2" t="s">
        <v>132</v>
      </c>
      <c r="MN148" s="2" t="s">
        <v>132</v>
      </c>
      <c r="MO148" s="2" t="s">
        <v>143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151</v>
      </c>
      <c r="NJ148" s="2" t="s">
        <v>129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151</v>
      </c>
      <c r="NV148" s="2" t="s">
        <v>181</v>
      </c>
      <c r="NW148" s="2" t="s">
        <v>132</v>
      </c>
      <c r="NX148" s="2" t="s">
        <v>132</v>
      </c>
      <c r="NY148" s="2" t="s">
        <v>143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157</v>
      </c>
      <c r="OH148" s="2" t="s">
        <v>129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151</v>
      </c>
      <c r="OT148" s="2" t="s">
        <v>129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140</v>
      </c>
      <c r="PR148" s="2" t="s">
        <v>181</v>
      </c>
      <c r="PS148" s="2" t="s">
        <v>278</v>
      </c>
      <c r="PT148" s="2" t="s">
        <v>132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140</v>
      </c>
      <c r="QP148" s="2" t="s">
        <v>181</v>
      </c>
      <c r="QQ148" s="2" t="s">
        <v>342</v>
      </c>
      <c r="QR148" s="2" t="s">
        <v>1719</v>
      </c>
      <c r="QS148" s="2" t="s">
        <v>143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151</v>
      </c>
      <c r="RB148" s="2" t="s">
        <v>129</v>
      </c>
      <c r="RC148" s="2" t="s">
        <v>132</v>
      </c>
      <c r="RD148" s="2" t="s">
        <v>132</v>
      </c>
      <c r="RE148" s="2" t="s">
        <v>143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140</v>
      </c>
      <c r="RN148" s="2" t="s">
        <v>181</v>
      </c>
      <c r="RO148" s="2" t="s">
        <v>1592</v>
      </c>
      <c r="RP148" s="2" t="s">
        <v>1768</v>
      </c>
      <c r="RQ148" s="2" t="s">
        <v>143</v>
      </c>
      <c r="RR148" s="2" t="s">
        <v>132</v>
      </c>
    </row>
    <row r="149">
      <c r="A149" s="2" t="s">
        <v>1769</v>
      </c>
      <c r="B149" s="2" t="s">
        <v>121</v>
      </c>
      <c r="C149" s="2" t="s">
        <v>1511</v>
      </c>
      <c r="D149" s="2" t="s">
        <v>508</v>
      </c>
      <c r="E149" s="2" t="s">
        <v>509</v>
      </c>
      <c r="F149" s="2" t="s">
        <v>1770</v>
      </c>
      <c r="G149" s="2" t="s">
        <v>1770</v>
      </c>
      <c r="H149" s="2" t="s">
        <v>1770</v>
      </c>
      <c r="I149" s="2" t="s">
        <v>1771</v>
      </c>
      <c r="J149" s="2" t="s">
        <v>291</v>
      </c>
      <c r="K149" s="2" t="s">
        <v>439</v>
      </c>
      <c r="L149" s="3">
        <v>43.2</v>
      </c>
      <c r="M149" s="3">
        <v>45.36</v>
      </c>
      <c r="N149" s="3">
        <v>99.99</v>
      </c>
      <c r="O149" s="2" t="s">
        <v>129</v>
      </c>
      <c r="P149" s="2" t="s">
        <v>293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133</v>
      </c>
      <c r="V149" s="2" t="s">
        <v>134</v>
      </c>
      <c r="W149" s="2" t="s">
        <v>739</v>
      </c>
      <c r="X149" s="2" t="s">
        <v>135</v>
      </c>
      <c r="Y149" s="2" t="s">
        <v>451</v>
      </c>
      <c r="Z149" s="4">
        <v>58</v>
      </c>
      <c r="AA149" s="4">
        <f>=ROUNDDOWN(116,0)</f>
      </c>
      <c r="AB149" s="5">
        <v>0.5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7</v>
      </c>
      <c r="AQ149" s="8">
        <v>415.91</v>
      </c>
      <c r="AR149" s="4"/>
      <c r="AS149" s="8"/>
      <c r="AT149" s="7"/>
      <c r="AU149" s="7"/>
      <c r="AV149" s="4">
        <v>7</v>
      </c>
      <c r="AW149" s="8">
        <v>415.91</v>
      </c>
      <c r="AX149" s="4"/>
      <c r="AY149" s="8"/>
      <c r="AZ149" s="7"/>
      <c r="BA149" s="7"/>
      <c r="BB149" s="7">
        <v>1</v>
      </c>
      <c r="BC149" s="4">
        <v>7</v>
      </c>
      <c r="BD149" s="8">
        <v>415.91</v>
      </c>
      <c r="BE149" s="4"/>
      <c r="BF149" s="8"/>
      <c r="BG149" s="7"/>
      <c r="BH149" s="7"/>
      <c r="BI149" s="7">
        <v>1</v>
      </c>
      <c r="BJ149" s="4">
        <v>7</v>
      </c>
      <c r="BK149" s="8">
        <v>415.91</v>
      </c>
      <c r="BL149" s="2" t="s">
        <v>1772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129</v>
      </c>
      <c r="BW149" s="2" t="s">
        <v>711</v>
      </c>
      <c r="BX149" s="2" t="s">
        <v>813</v>
      </c>
      <c r="BY149" s="2" t="s">
        <v>143</v>
      </c>
      <c r="BZ149" s="2" t="s">
        <v>132</v>
      </c>
      <c r="CA149" s="4">
        <v>2</v>
      </c>
      <c r="CB149" s="8">
        <v>107.36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132</v>
      </c>
      <c r="CJ149" s="2" t="s">
        <v>713</v>
      </c>
      <c r="CK149" s="2" t="s">
        <v>143</v>
      </c>
      <c r="CL149" s="2" t="s">
        <v>132</v>
      </c>
      <c r="CM149" s="4">
        <v>4</v>
      </c>
      <c r="CN149" s="8">
        <v>218.56</v>
      </c>
      <c r="CO149" s="4"/>
      <c r="CP149" s="8"/>
      <c r="CQ149" s="7"/>
      <c r="CR149" s="7"/>
      <c r="CS149" s="2" t="s">
        <v>140</v>
      </c>
      <c r="CT149" s="2" t="s">
        <v>129</v>
      </c>
      <c r="CU149" s="2" t="s">
        <v>451</v>
      </c>
      <c r="CV149" s="2" t="s">
        <v>843</v>
      </c>
      <c r="CW149" s="2" t="s">
        <v>143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140</v>
      </c>
      <c r="DF149" s="2" t="s">
        <v>129</v>
      </c>
      <c r="DG149" s="2" t="s">
        <v>1773</v>
      </c>
      <c r="DH149" s="2" t="s">
        <v>1774</v>
      </c>
      <c r="DI149" s="2" t="s">
        <v>143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129</v>
      </c>
      <c r="DS149" s="2" t="s">
        <v>266</v>
      </c>
      <c r="DT149" s="2" t="s">
        <v>1251</v>
      </c>
      <c r="DU149" s="2" t="s">
        <v>143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129</v>
      </c>
      <c r="EE149" s="2" t="s">
        <v>451</v>
      </c>
      <c r="EF149" s="2" t="s">
        <v>715</v>
      </c>
      <c r="EG149" s="2" t="s">
        <v>143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270</v>
      </c>
      <c r="EP149" s="2" t="s">
        <v>129</v>
      </c>
      <c r="EQ149" s="2" t="s">
        <v>132</v>
      </c>
      <c r="ER149" s="2" t="s">
        <v>132</v>
      </c>
      <c r="ES149" s="2" t="s">
        <v>143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151</v>
      </c>
      <c r="FB149" s="2" t="s">
        <v>129</v>
      </c>
      <c r="FC149" s="2" t="s">
        <v>132</v>
      </c>
      <c r="FD149" s="2" t="s">
        <v>132</v>
      </c>
      <c r="FE149" s="2" t="s">
        <v>143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140</v>
      </c>
      <c r="FN149" s="2" t="s">
        <v>129</v>
      </c>
      <c r="FO149" s="2" t="s">
        <v>272</v>
      </c>
      <c r="FP149" s="2" t="s">
        <v>132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151</v>
      </c>
      <c r="FZ149" s="2" t="s">
        <v>129</v>
      </c>
      <c r="GA149" s="2" t="s">
        <v>132</v>
      </c>
      <c r="GB149" s="2" t="s">
        <v>132</v>
      </c>
      <c r="GC149" s="2" t="s">
        <v>143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151</v>
      </c>
      <c r="GL149" s="2" t="s">
        <v>129</v>
      </c>
      <c r="GM149" s="2" t="s">
        <v>132</v>
      </c>
      <c r="GN149" s="2" t="s">
        <v>132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155</v>
      </c>
      <c r="GX149" s="2" t="s">
        <v>129</v>
      </c>
      <c r="GY149" s="2" t="s">
        <v>132</v>
      </c>
      <c r="GZ149" s="2" t="s">
        <v>132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433</v>
      </c>
      <c r="HL149" s="2" t="s">
        <v>132</v>
      </c>
      <c r="HM149" s="2" t="s">
        <v>143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129</v>
      </c>
      <c r="HW149" s="2" t="s">
        <v>277</v>
      </c>
      <c r="HX149" s="2" t="s">
        <v>132</v>
      </c>
      <c r="HY149" s="2" t="s">
        <v>143</v>
      </c>
      <c r="HZ149" s="2" t="s">
        <v>132</v>
      </c>
      <c r="IA149" s="4">
        <v>1</v>
      </c>
      <c r="IB149" s="8">
        <v>89.99</v>
      </c>
      <c r="IC149" s="4"/>
      <c r="ID149" s="8"/>
      <c r="IE149" s="7"/>
      <c r="IF149" s="7"/>
      <c r="IG149" s="2" t="s">
        <v>140</v>
      </c>
      <c r="IH149" s="2" t="s">
        <v>129</v>
      </c>
      <c r="II149" s="2" t="s">
        <v>194</v>
      </c>
      <c r="IJ149" s="2" t="s">
        <v>662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140</v>
      </c>
      <c r="IT149" s="2" t="s">
        <v>129</v>
      </c>
      <c r="IU149" s="2" t="s">
        <v>451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151</v>
      </c>
      <c r="JF149" s="2" t="s">
        <v>129</v>
      </c>
      <c r="JG149" s="2" t="s">
        <v>132</v>
      </c>
      <c r="JH149" s="2" t="s">
        <v>132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152</v>
      </c>
      <c r="KD149" s="2" t="s">
        <v>129</v>
      </c>
      <c r="KE149" s="2" t="s">
        <v>132</v>
      </c>
      <c r="KF149" s="2" t="s">
        <v>132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151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151</v>
      </c>
      <c r="LB149" s="2" t="s">
        <v>129</v>
      </c>
      <c r="LC149" s="2" t="s">
        <v>132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157</v>
      </c>
      <c r="LN149" s="2" t="s">
        <v>129</v>
      </c>
      <c r="LO149" s="2" t="s">
        <v>132</v>
      </c>
      <c r="LP149" s="2" t="s">
        <v>132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151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151</v>
      </c>
      <c r="ML149" s="2" t="s">
        <v>129</v>
      </c>
      <c r="MM149" s="2" t="s">
        <v>132</v>
      </c>
      <c r="MN149" s="2" t="s">
        <v>132</v>
      </c>
      <c r="MO149" s="2" t="s">
        <v>143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157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157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157</v>
      </c>
      <c r="OH149" s="2" t="s">
        <v>129</v>
      </c>
      <c r="OI149" s="2" t="s">
        <v>132</v>
      </c>
      <c r="OJ149" s="2" t="s">
        <v>132</v>
      </c>
      <c r="OK149" s="2" t="s">
        <v>143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151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181</v>
      </c>
      <c r="PS149" s="2" t="s">
        <v>278</v>
      </c>
      <c r="PT149" s="2" t="s">
        <v>132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151</v>
      </c>
      <c r="QD149" s="2" t="s">
        <v>129</v>
      </c>
      <c r="QE149" s="2" t="s">
        <v>132</v>
      </c>
      <c r="QF149" s="2" t="s">
        <v>132</v>
      </c>
      <c r="QG149" s="2" t="s">
        <v>143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151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181</v>
      </c>
      <c r="RO149" s="2" t="s">
        <v>722</v>
      </c>
      <c r="RP149" s="2" t="s">
        <v>132</v>
      </c>
      <c r="RQ149" s="2" t="s">
        <v>143</v>
      </c>
      <c r="RR149" s="2" t="s">
        <v>132</v>
      </c>
    </row>
    <row r="150">
      <c r="A150" s="2" t="s">
        <v>1775</v>
      </c>
      <c r="B150" s="2" t="s">
        <v>121</v>
      </c>
      <c r="C150" s="2" t="s">
        <v>1511</v>
      </c>
      <c r="D150" s="2" t="s">
        <v>508</v>
      </c>
      <c r="E150" s="2" t="s">
        <v>509</v>
      </c>
      <c r="F150" s="2" t="s">
        <v>1776</v>
      </c>
      <c r="G150" s="2" t="s">
        <v>1776</v>
      </c>
      <c r="H150" s="2" t="s">
        <v>1776</v>
      </c>
      <c r="I150" s="2" t="s">
        <v>1777</v>
      </c>
      <c r="J150" s="2" t="s">
        <v>291</v>
      </c>
      <c r="K150" s="2" t="s">
        <v>793</v>
      </c>
      <c r="L150" s="3">
        <v>43.74</v>
      </c>
      <c r="M150" s="3">
        <v>45.93</v>
      </c>
      <c r="N150" s="3">
        <v>99.99</v>
      </c>
      <c r="O150" s="2" t="s">
        <v>1432</v>
      </c>
      <c r="P150" s="2" t="s">
        <v>293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863</v>
      </c>
      <c r="V150" s="2" t="s">
        <v>134</v>
      </c>
      <c r="W150" s="2" t="s">
        <v>739</v>
      </c>
      <c r="X150" s="2" t="s">
        <v>132</v>
      </c>
      <c r="Y150" s="2" t="s">
        <v>1515</v>
      </c>
      <c r="Z150" s="4"/>
      <c r="AA150" s="4">
        <f>=ROUNDDOWN({0},0)</f>
      </c>
      <c r="AB150" s="5"/>
      <c r="AC150" s="2" t="s">
        <v>132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140</v>
      </c>
      <c r="BV150" s="2" t="s">
        <v>181</v>
      </c>
      <c r="BW150" s="2" t="s">
        <v>636</v>
      </c>
      <c r="BX150" s="2" t="s">
        <v>1778</v>
      </c>
      <c r="BY150" s="2" t="s">
        <v>143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151</v>
      </c>
      <c r="CH150" s="2" t="s">
        <v>181</v>
      </c>
      <c r="CI150" s="2" t="s">
        <v>132</v>
      </c>
      <c r="CJ150" s="2" t="s">
        <v>132</v>
      </c>
      <c r="CK150" s="2" t="s">
        <v>143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140</v>
      </c>
      <c r="CT150" s="2" t="s">
        <v>181</v>
      </c>
      <c r="CU150" s="2" t="s">
        <v>1517</v>
      </c>
      <c r="CV150" s="2" t="s">
        <v>619</v>
      </c>
      <c r="CW150" s="2" t="s">
        <v>143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140</v>
      </c>
      <c r="DF150" s="2" t="s">
        <v>181</v>
      </c>
      <c r="DG150" s="2" t="s">
        <v>1616</v>
      </c>
      <c r="DH150" s="2" t="s">
        <v>1779</v>
      </c>
      <c r="DI150" s="2" t="s">
        <v>143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150</v>
      </c>
      <c r="DR150" s="2" t="s">
        <v>181</v>
      </c>
      <c r="DS150" s="2" t="s">
        <v>132</v>
      </c>
      <c r="DT150" s="2" t="s">
        <v>132</v>
      </c>
      <c r="DU150" s="2" t="s">
        <v>143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181</v>
      </c>
      <c r="EE150" s="2" t="s">
        <v>132</v>
      </c>
      <c r="EF150" s="2" t="s">
        <v>132</v>
      </c>
      <c r="EG150" s="2" t="s">
        <v>143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151</v>
      </c>
      <c r="EP150" s="2" t="s">
        <v>181</v>
      </c>
      <c r="EQ150" s="2" t="s">
        <v>132</v>
      </c>
      <c r="ER150" s="2" t="s">
        <v>132</v>
      </c>
      <c r="ES150" s="2" t="s">
        <v>143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151</v>
      </c>
      <c r="FB150" s="2" t="s">
        <v>181</v>
      </c>
      <c r="FC150" s="2" t="s">
        <v>132</v>
      </c>
      <c r="FD150" s="2" t="s">
        <v>132</v>
      </c>
      <c r="FE150" s="2" t="s">
        <v>143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181</v>
      </c>
      <c r="FO150" s="2" t="s">
        <v>1520</v>
      </c>
      <c r="FP150" s="2" t="s">
        <v>597</v>
      </c>
      <c r="FQ150" s="2" t="s">
        <v>143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151</v>
      </c>
      <c r="FZ150" s="2" t="s">
        <v>181</v>
      </c>
      <c r="GA150" s="2" t="s">
        <v>132</v>
      </c>
      <c r="GB150" s="2" t="s">
        <v>132</v>
      </c>
      <c r="GC150" s="2" t="s">
        <v>143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151</v>
      </c>
      <c r="GL150" s="2" t="s">
        <v>181</v>
      </c>
      <c r="GM150" s="2" t="s">
        <v>132</v>
      </c>
      <c r="GN150" s="2" t="s">
        <v>132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151</v>
      </c>
      <c r="GX150" s="2" t="s">
        <v>129</v>
      </c>
      <c r="GY150" s="2" t="s">
        <v>132</v>
      </c>
      <c r="GZ150" s="2" t="s">
        <v>132</v>
      </c>
      <c r="HA150" s="2" t="s">
        <v>143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157</v>
      </c>
      <c r="HJ150" s="2" t="s">
        <v>181</v>
      </c>
      <c r="HK150" s="2" t="s">
        <v>132</v>
      </c>
      <c r="HL150" s="2" t="s">
        <v>132</v>
      </c>
      <c r="HM150" s="2" t="s">
        <v>143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181</v>
      </c>
      <c r="HW150" s="2" t="s">
        <v>1193</v>
      </c>
      <c r="HX150" s="2" t="s">
        <v>1780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132</v>
      </c>
      <c r="IH150" s="2" t="s">
        <v>132</v>
      </c>
      <c r="II150" s="2" t="s">
        <v>132</v>
      </c>
      <c r="IJ150" s="2" t="s">
        <v>132</v>
      </c>
      <c r="IK150" s="2" t="s">
        <v>132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140</v>
      </c>
      <c r="IT150" s="2" t="s">
        <v>181</v>
      </c>
      <c r="IU150" s="2" t="s">
        <v>1517</v>
      </c>
      <c r="IV150" s="2" t="s">
        <v>1781</v>
      </c>
      <c r="IW150" s="2" t="s">
        <v>143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132</v>
      </c>
      <c r="JF150" s="2" t="s">
        <v>132</v>
      </c>
      <c r="JG150" s="2" t="s">
        <v>132</v>
      </c>
      <c r="JH150" s="2" t="s">
        <v>132</v>
      </c>
      <c r="JI150" s="2" t="s">
        <v>132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181</v>
      </c>
      <c r="KE150" s="2" t="s">
        <v>1102</v>
      </c>
      <c r="KF150" s="2" t="s">
        <v>132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151</v>
      </c>
      <c r="KP150" s="2" t="s">
        <v>181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157</v>
      </c>
      <c r="LN150" s="2" t="s">
        <v>181</v>
      </c>
      <c r="LO150" s="2" t="s">
        <v>132</v>
      </c>
      <c r="LP150" s="2" t="s">
        <v>132</v>
      </c>
      <c r="LQ150" s="2" t="s">
        <v>143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151</v>
      </c>
      <c r="LZ150" s="2" t="s">
        <v>181</v>
      </c>
      <c r="MA150" s="2" t="s">
        <v>132</v>
      </c>
      <c r="MB150" s="2" t="s">
        <v>132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157</v>
      </c>
      <c r="NJ150" s="2" t="s">
        <v>181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151</v>
      </c>
      <c r="NV150" s="2" t="s">
        <v>181</v>
      </c>
      <c r="NW150" s="2" t="s">
        <v>132</v>
      </c>
      <c r="NX150" s="2" t="s">
        <v>132</v>
      </c>
      <c r="NY150" s="2" t="s">
        <v>143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157</v>
      </c>
      <c r="OH150" s="2" t="s">
        <v>181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151</v>
      </c>
      <c r="OT150" s="2" t="s">
        <v>181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151</v>
      </c>
      <c r="PR150" s="2" t="s">
        <v>181</v>
      </c>
      <c r="PS150" s="2" t="s">
        <v>132</v>
      </c>
      <c r="PT150" s="2" t="s">
        <v>132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140</v>
      </c>
      <c r="QP150" s="2" t="s">
        <v>181</v>
      </c>
      <c r="QQ150" s="2" t="s">
        <v>1527</v>
      </c>
      <c r="QR150" s="2" t="s">
        <v>1778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151</v>
      </c>
      <c r="RB150" s="2" t="s">
        <v>181</v>
      </c>
      <c r="RC150" s="2" t="s">
        <v>132</v>
      </c>
      <c r="RD150" s="2" t="s">
        <v>132</v>
      </c>
      <c r="RE150" s="2" t="s">
        <v>143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151</v>
      </c>
      <c r="RN150" s="2" t="s">
        <v>181</v>
      </c>
      <c r="RO150" s="2" t="s">
        <v>132</v>
      </c>
      <c r="RP150" s="2" t="s">
        <v>132</v>
      </c>
      <c r="RQ150" s="2" t="s">
        <v>143</v>
      </c>
      <c r="RR150" s="2" t="s">
        <v>132</v>
      </c>
    </row>
    <row r="151">
      <c r="A151" s="2" t="s">
        <v>1782</v>
      </c>
      <c r="B151" s="2" t="s">
        <v>121</v>
      </c>
      <c r="C151" s="2" t="s">
        <v>1511</v>
      </c>
      <c r="D151" s="2" t="s">
        <v>508</v>
      </c>
      <c r="E151" s="2" t="s">
        <v>509</v>
      </c>
      <c r="F151" s="2" t="s">
        <v>1783</v>
      </c>
      <c r="G151" s="2" t="s">
        <v>1783</v>
      </c>
      <c r="H151" s="2" t="s">
        <v>1783</v>
      </c>
      <c r="I151" s="2" t="s">
        <v>1784</v>
      </c>
      <c r="J151" s="2" t="s">
        <v>291</v>
      </c>
      <c r="K151" s="2" t="s">
        <v>457</v>
      </c>
      <c r="L151" s="3">
        <v>24.8</v>
      </c>
      <c r="M151" s="3">
        <v>26.04</v>
      </c>
      <c r="N151" s="3">
        <v>49.99</v>
      </c>
      <c r="O151" s="2" t="s">
        <v>129</v>
      </c>
      <c r="P151" s="2" t="s">
        <v>130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133</v>
      </c>
      <c r="V151" s="2" t="s">
        <v>134</v>
      </c>
      <c r="W151" s="2" t="s">
        <v>135</v>
      </c>
      <c r="X151" s="2" t="s">
        <v>739</v>
      </c>
      <c r="Y151" s="2" t="s">
        <v>132</v>
      </c>
      <c r="Z151" s="4"/>
      <c r="AA151" s="4">
        <f>=ROUNDDOWN({0},0)</f>
      </c>
      <c r="AB151" s="5"/>
      <c r="AC151" s="2" t="s">
        <v>1132</v>
      </c>
      <c r="AD151" s="4">
        <v>100</v>
      </c>
      <c r="AE151" s="4">
        <v>100</v>
      </c>
      <c r="AF151" s="6"/>
      <c r="AG151" s="6"/>
      <c r="AH151" s="7">
        <v>0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151</v>
      </c>
      <c r="BV151" s="2" t="s">
        <v>129</v>
      </c>
      <c r="BW151" s="2" t="s">
        <v>132</v>
      </c>
      <c r="BX151" s="2" t="s">
        <v>132</v>
      </c>
      <c r="BY151" s="2" t="s">
        <v>143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1079</v>
      </c>
      <c r="CH151" s="2" t="s">
        <v>129</v>
      </c>
      <c r="CI151" s="2" t="s">
        <v>132</v>
      </c>
      <c r="CJ151" s="2" t="s">
        <v>132</v>
      </c>
      <c r="CK151" s="2" t="s">
        <v>143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140</v>
      </c>
      <c r="CT151" s="2" t="s">
        <v>129</v>
      </c>
      <c r="CU151" s="2" t="s">
        <v>132</v>
      </c>
      <c r="CV151" s="2" t="s">
        <v>132</v>
      </c>
      <c r="CW151" s="2" t="s">
        <v>143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151</v>
      </c>
      <c r="DF151" s="2" t="s">
        <v>129</v>
      </c>
      <c r="DG151" s="2" t="s">
        <v>132</v>
      </c>
      <c r="DH151" s="2" t="s">
        <v>132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151</v>
      </c>
      <c r="DR151" s="2" t="s">
        <v>129</v>
      </c>
      <c r="DS151" s="2" t="s">
        <v>132</v>
      </c>
      <c r="DT151" s="2" t="s">
        <v>132</v>
      </c>
      <c r="DU151" s="2" t="s">
        <v>143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150</v>
      </c>
      <c r="ED151" s="2" t="s">
        <v>129</v>
      </c>
      <c r="EE151" s="2" t="s">
        <v>132</v>
      </c>
      <c r="EF151" s="2" t="s">
        <v>132</v>
      </c>
      <c r="EG151" s="2" t="s">
        <v>143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151</v>
      </c>
      <c r="EP151" s="2" t="s">
        <v>129</v>
      </c>
      <c r="EQ151" s="2" t="s">
        <v>132</v>
      </c>
      <c r="ER151" s="2" t="s">
        <v>132</v>
      </c>
      <c r="ES151" s="2" t="s">
        <v>143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151</v>
      </c>
      <c r="FB151" s="2" t="s">
        <v>129</v>
      </c>
      <c r="FC151" s="2" t="s">
        <v>132</v>
      </c>
      <c r="FD151" s="2" t="s">
        <v>132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151</v>
      </c>
      <c r="FN151" s="2" t="s">
        <v>129</v>
      </c>
      <c r="FO151" s="2" t="s">
        <v>132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151</v>
      </c>
      <c r="FZ151" s="2" t="s">
        <v>129</v>
      </c>
      <c r="GA151" s="2" t="s">
        <v>132</v>
      </c>
      <c r="GB151" s="2" t="s">
        <v>132</v>
      </c>
      <c r="GC151" s="2" t="s">
        <v>143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151</v>
      </c>
      <c r="GL151" s="2" t="s">
        <v>129</v>
      </c>
      <c r="GM151" s="2" t="s">
        <v>132</v>
      </c>
      <c r="GN151" s="2" t="s">
        <v>132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151</v>
      </c>
      <c r="GX151" s="2" t="s">
        <v>129</v>
      </c>
      <c r="GY151" s="2" t="s">
        <v>132</v>
      </c>
      <c r="GZ151" s="2" t="s">
        <v>132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151</v>
      </c>
      <c r="HJ151" s="2" t="s">
        <v>129</v>
      </c>
      <c r="HK151" s="2" t="s">
        <v>132</v>
      </c>
      <c r="HL151" s="2" t="s">
        <v>132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151</v>
      </c>
      <c r="HV151" s="2" t="s">
        <v>129</v>
      </c>
      <c r="HW151" s="2" t="s">
        <v>132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129</v>
      </c>
      <c r="IU151" s="2" t="s">
        <v>132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151</v>
      </c>
      <c r="JF151" s="2" t="s">
        <v>129</v>
      </c>
      <c r="JG151" s="2" t="s">
        <v>132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151</v>
      </c>
      <c r="JR151" s="2" t="s">
        <v>129</v>
      </c>
      <c r="JS151" s="2" t="s">
        <v>132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132</v>
      </c>
      <c r="KD151" s="2" t="s">
        <v>132</v>
      </c>
      <c r="KE151" s="2" t="s">
        <v>132</v>
      </c>
      <c r="KF151" s="2" t="s">
        <v>132</v>
      </c>
      <c r="KG151" s="2" t="s">
        <v>132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151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151</v>
      </c>
      <c r="LB151" s="2" t="s">
        <v>129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157</v>
      </c>
      <c r="LN151" s="2" t="s">
        <v>129</v>
      </c>
      <c r="LO151" s="2" t="s">
        <v>132</v>
      </c>
      <c r="LP151" s="2" t="s">
        <v>132</v>
      </c>
      <c r="LQ151" s="2" t="s">
        <v>143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151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151</v>
      </c>
      <c r="ML151" s="2" t="s">
        <v>129</v>
      </c>
      <c r="MM151" s="2" t="s">
        <v>132</v>
      </c>
      <c r="MN151" s="2" t="s">
        <v>132</v>
      </c>
      <c r="MO151" s="2" t="s">
        <v>143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157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151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157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151</v>
      </c>
      <c r="OT151" s="2" t="s">
        <v>129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151</v>
      </c>
      <c r="PF151" s="2" t="s">
        <v>129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151</v>
      </c>
      <c r="QD151" s="2" t="s">
        <v>129</v>
      </c>
      <c r="QE151" s="2" t="s">
        <v>132</v>
      </c>
      <c r="QF151" s="2" t="s">
        <v>132</v>
      </c>
      <c r="QG151" s="2" t="s">
        <v>143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151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132</v>
      </c>
      <c r="RN151" s="2" t="s">
        <v>132</v>
      </c>
      <c r="RO151" s="2" t="s">
        <v>132</v>
      </c>
      <c r="RP151" s="2" t="s">
        <v>132</v>
      </c>
      <c r="RQ151" s="2" t="s">
        <v>132</v>
      </c>
      <c r="RR151" s="2" t="s">
        <v>132</v>
      </c>
    </row>
    <row r="152">
      <c r="A152" s="2" t="s">
        <v>1785</v>
      </c>
      <c r="B152" s="2" t="s">
        <v>121</v>
      </c>
      <c r="C152" s="2" t="s">
        <v>1511</v>
      </c>
      <c r="D152" s="2" t="s">
        <v>508</v>
      </c>
      <c r="E152" s="2" t="s">
        <v>509</v>
      </c>
      <c r="F152" s="2" t="s">
        <v>1786</v>
      </c>
      <c r="G152" s="2" t="s">
        <v>1786</v>
      </c>
      <c r="H152" s="2" t="s">
        <v>1786</v>
      </c>
      <c r="I152" s="2" t="s">
        <v>776</v>
      </c>
      <c r="J152" s="2" t="s">
        <v>291</v>
      </c>
      <c r="K152" s="2" t="s">
        <v>659</v>
      </c>
      <c r="L152" s="3">
        <v>34</v>
      </c>
      <c r="M152" s="3">
        <v>35.7</v>
      </c>
      <c r="N152" s="3">
        <v>69.99</v>
      </c>
      <c r="O152" s="2" t="s">
        <v>129</v>
      </c>
      <c r="P152" s="2" t="s">
        <v>130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133</v>
      </c>
      <c r="V152" s="2" t="s">
        <v>134</v>
      </c>
      <c r="W152" s="2" t="s">
        <v>135</v>
      </c>
      <c r="X152" s="2" t="s">
        <v>739</v>
      </c>
      <c r="Y152" s="2" t="s">
        <v>132</v>
      </c>
      <c r="Z152" s="4"/>
      <c r="AA152" s="4">
        <f>=ROUNDDOWN({0},0)</f>
      </c>
      <c r="AB152" s="5"/>
      <c r="AC152" s="2" t="s">
        <v>777</v>
      </c>
      <c r="AD152" s="4">
        <v>100</v>
      </c>
      <c r="AE152" s="4">
        <v>100</v>
      </c>
      <c r="AF152" s="6"/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151</v>
      </c>
      <c r="BV152" s="2" t="s">
        <v>129</v>
      </c>
      <c r="BW152" s="2" t="s">
        <v>132</v>
      </c>
      <c r="BX152" s="2" t="s">
        <v>132</v>
      </c>
      <c r="BY152" s="2" t="s">
        <v>143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1079</v>
      </c>
      <c r="CH152" s="2" t="s">
        <v>129</v>
      </c>
      <c r="CI152" s="2" t="s">
        <v>132</v>
      </c>
      <c r="CJ152" s="2" t="s">
        <v>132</v>
      </c>
      <c r="CK152" s="2" t="s">
        <v>143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140</v>
      </c>
      <c r="CT152" s="2" t="s">
        <v>129</v>
      </c>
      <c r="CU152" s="2" t="s">
        <v>132</v>
      </c>
      <c r="CV152" s="2" t="s">
        <v>132</v>
      </c>
      <c r="CW152" s="2" t="s">
        <v>143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151</v>
      </c>
      <c r="DF152" s="2" t="s">
        <v>129</v>
      </c>
      <c r="DG152" s="2" t="s">
        <v>132</v>
      </c>
      <c r="DH152" s="2" t="s">
        <v>132</v>
      </c>
      <c r="DI152" s="2" t="s">
        <v>143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270</v>
      </c>
      <c r="DR152" s="2" t="s">
        <v>129</v>
      </c>
      <c r="DS152" s="2" t="s">
        <v>132</v>
      </c>
      <c r="DT152" s="2" t="s">
        <v>132</v>
      </c>
      <c r="DU152" s="2" t="s">
        <v>143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150</v>
      </c>
      <c r="ED152" s="2" t="s">
        <v>129</v>
      </c>
      <c r="EE152" s="2" t="s">
        <v>132</v>
      </c>
      <c r="EF152" s="2" t="s">
        <v>132</v>
      </c>
      <c r="EG152" s="2" t="s">
        <v>143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151</v>
      </c>
      <c r="EP152" s="2" t="s">
        <v>129</v>
      </c>
      <c r="EQ152" s="2" t="s">
        <v>132</v>
      </c>
      <c r="ER152" s="2" t="s">
        <v>132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151</v>
      </c>
      <c r="FB152" s="2" t="s">
        <v>129</v>
      </c>
      <c r="FC152" s="2" t="s">
        <v>132</v>
      </c>
      <c r="FD152" s="2" t="s">
        <v>132</v>
      </c>
      <c r="FE152" s="2" t="s">
        <v>143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151</v>
      </c>
      <c r="FN152" s="2" t="s">
        <v>129</v>
      </c>
      <c r="FO152" s="2" t="s">
        <v>132</v>
      </c>
      <c r="FP152" s="2" t="s">
        <v>132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151</v>
      </c>
      <c r="FZ152" s="2" t="s">
        <v>129</v>
      </c>
      <c r="GA152" s="2" t="s">
        <v>132</v>
      </c>
      <c r="GB152" s="2" t="s">
        <v>132</v>
      </c>
      <c r="GC152" s="2" t="s">
        <v>143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151</v>
      </c>
      <c r="GL152" s="2" t="s">
        <v>129</v>
      </c>
      <c r="GM152" s="2" t="s">
        <v>132</v>
      </c>
      <c r="GN152" s="2" t="s">
        <v>132</v>
      </c>
      <c r="GO152" s="2" t="s">
        <v>143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151</v>
      </c>
      <c r="GX152" s="2" t="s">
        <v>129</v>
      </c>
      <c r="GY152" s="2" t="s">
        <v>132</v>
      </c>
      <c r="GZ152" s="2" t="s">
        <v>132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151</v>
      </c>
      <c r="HJ152" s="2" t="s">
        <v>129</v>
      </c>
      <c r="HK152" s="2" t="s">
        <v>132</v>
      </c>
      <c r="HL152" s="2" t="s">
        <v>132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151</v>
      </c>
      <c r="HV152" s="2" t="s">
        <v>129</v>
      </c>
      <c r="HW152" s="2" t="s">
        <v>132</v>
      </c>
      <c r="HX152" s="2" t="s">
        <v>132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129</v>
      </c>
      <c r="II152" s="2" t="s">
        <v>132</v>
      </c>
      <c r="IJ152" s="2" t="s">
        <v>132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129</v>
      </c>
      <c r="IU152" s="2" t="s">
        <v>132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151</v>
      </c>
      <c r="JF152" s="2" t="s">
        <v>129</v>
      </c>
      <c r="JG152" s="2" t="s">
        <v>132</v>
      </c>
      <c r="JH152" s="2" t="s">
        <v>132</v>
      </c>
      <c r="JI152" s="2" t="s">
        <v>143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151</v>
      </c>
      <c r="JR152" s="2" t="s">
        <v>129</v>
      </c>
      <c r="JS152" s="2" t="s">
        <v>132</v>
      </c>
      <c r="JT152" s="2" t="s">
        <v>132</v>
      </c>
      <c r="JU152" s="2" t="s">
        <v>143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151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151</v>
      </c>
      <c r="LB152" s="2" t="s">
        <v>129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157</v>
      </c>
      <c r="LN152" s="2" t="s">
        <v>129</v>
      </c>
      <c r="LO152" s="2" t="s">
        <v>132</v>
      </c>
      <c r="LP152" s="2" t="s">
        <v>132</v>
      </c>
      <c r="LQ152" s="2" t="s">
        <v>143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151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151</v>
      </c>
      <c r="ML152" s="2" t="s">
        <v>129</v>
      </c>
      <c r="MM152" s="2" t="s">
        <v>132</v>
      </c>
      <c r="MN152" s="2" t="s">
        <v>132</v>
      </c>
      <c r="MO152" s="2" t="s">
        <v>143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157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151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157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151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151</v>
      </c>
      <c r="PF152" s="2" t="s">
        <v>129</v>
      </c>
      <c r="PG152" s="2" t="s">
        <v>132</v>
      </c>
      <c r="PH152" s="2" t="s">
        <v>132</v>
      </c>
      <c r="PI152" s="2" t="s">
        <v>143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151</v>
      </c>
      <c r="QD152" s="2" t="s">
        <v>129</v>
      </c>
      <c r="QE152" s="2" t="s">
        <v>132</v>
      </c>
      <c r="QF152" s="2" t="s">
        <v>132</v>
      </c>
      <c r="QG152" s="2" t="s">
        <v>143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151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1787</v>
      </c>
      <c r="B153" s="2" t="s">
        <v>121</v>
      </c>
      <c r="C153" s="2" t="s">
        <v>1511</v>
      </c>
      <c r="D153" s="2" t="s">
        <v>508</v>
      </c>
      <c r="E153" s="2" t="s">
        <v>509</v>
      </c>
      <c r="F153" s="2" t="s">
        <v>1786</v>
      </c>
      <c r="G153" s="2" t="s">
        <v>1786</v>
      </c>
      <c r="H153" s="2" t="s">
        <v>1786</v>
      </c>
      <c r="I153" s="2" t="s">
        <v>776</v>
      </c>
      <c r="J153" s="2" t="s">
        <v>291</v>
      </c>
      <c r="K153" s="2" t="s">
        <v>1555</v>
      </c>
      <c r="L153" s="3">
        <v>34</v>
      </c>
      <c r="M153" s="3">
        <v>35.7</v>
      </c>
      <c r="N153" s="3">
        <v>69.99</v>
      </c>
      <c r="O153" s="2" t="s">
        <v>129</v>
      </c>
      <c r="P153" s="2" t="s">
        <v>130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133</v>
      </c>
      <c r="V153" s="2" t="s">
        <v>134</v>
      </c>
      <c r="W153" s="2" t="s">
        <v>135</v>
      </c>
      <c r="X153" s="2" t="s">
        <v>739</v>
      </c>
      <c r="Y153" s="2" t="s">
        <v>132</v>
      </c>
      <c r="Z153" s="4"/>
      <c r="AA153" s="4">
        <f>=ROUNDDOWN({0},0)</f>
      </c>
      <c r="AB153" s="5"/>
      <c r="AC153" s="2" t="s">
        <v>777</v>
      </c>
      <c r="AD153" s="4">
        <v>80</v>
      </c>
      <c r="AE153" s="4">
        <v>80</v>
      </c>
      <c r="AF153" s="6"/>
      <c r="AG153" s="6"/>
      <c r="AH153" s="7">
        <v>0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/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151</v>
      </c>
      <c r="BV153" s="2" t="s">
        <v>129</v>
      </c>
      <c r="BW153" s="2" t="s">
        <v>132</v>
      </c>
      <c r="BX153" s="2" t="s">
        <v>132</v>
      </c>
      <c r="BY153" s="2" t="s">
        <v>143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1079</v>
      </c>
      <c r="CH153" s="2" t="s">
        <v>129</v>
      </c>
      <c r="CI153" s="2" t="s">
        <v>132</v>
      </c>
      <c r="CJ153" s="2" t="s">
        <v>132</v>
      </c>
      <c r="CK153" s="2" t="s">
        <v>143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140</v>
      </c>
      <c r="CT153" s="2" t="s">
        <v>129</v>
      </c>
      <c r="CU153" s="2" t="s">
        <v>132</v>
      </c>
      <c r="CV153" s="2" t="s">
        <v>132</v>
      </c>
      <c r="CW153" s="2" t="s">
        <v>143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151</v>
      </c>
      <c r="DF153" s="2" t="s">
        <v>129</v>
      </c>
      <c r="DG153" s="2" t="s">
        <v>132</v>
      </c>
      <c r="DH153" s="2" t="s">
        <v>132</v>
      </c>
      <c r="DI153" s="2" t="s">
        <v>143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270</v>
      </c>
      <c r="DR153" s="2" t="s">
        <v>129</v>
      </c>
      <c r="DS153" s="2" t="s">
        <v>132</v>
      </c>
      <c r="DT153" s="2" t="s">
        <v>132</v>
      </c>
      <c r="DU153" s="2" t="s">
        <v>143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150</v>
      </c>
      <c r="ED153" s="2" t="s">
        <v>129</v>
      </c>
      <c r="EE153" s="2" t="s">
        <v>132</v>
      </c>
      <c r="EF153" s="2" t="s">
        <v>132</v>
      </c>
      <c r="EG153" s="2" t="s">
        <v>143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151</v>
      </c>
      <c r="EP153" s="2" t="s">
        <v>129</v>
      </c>
      <c r="EQ153" s="2" t="s">
        <v>132</v>
      </c>
      <c r="ER153" s="2" t="s">
        <v>132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151</v>
      </c>
      <c r="FB153" s="2" t="s">
        <v>129</v>
      </c>
      <c r="FC153" s="2" t="s">
        <v>132</v>
      </c>
      <c r="FD153" s="2" t="s">
        <v>132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151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151</v>
      </c>
      <c r="FZ153" s="2" t="s">
        <v>129</v>
      </c>
      <c r="GA153" s="2" t="s">
        <v>132</v>
      </c>
      <c r="GB153" s="2" t="s">
        <v>132</v>
      </c>
      <c r="GC153" s="2" t="s">
        <v>143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151</v>
      </c>
      <c r="GL153" s="2" t="s">
        <v>129</v>
      </c>
      <c r="GM153" s="2" t="s">
        <v>132</v>
      </c>
      <c r="GN153" s="2" t="s">
        <v>132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151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151</v>
      </c>
      <c r="HJ153" s="2" t="s">
        <v>129</v>
      </c>
      <c r="HK153" s="2" t="s">
        <v>132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151</v>
      </c>
      <c r="HV153" s="2" t="s">
        <v>129</v>
      </c>
      <c r="HW153" s="2" t="s">
        <v>132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132</v>
      </c>
      <c r="IJ153" s="2" t="s">
        <v>132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129</v>
      </c>
      <c r="IU153" s="2" t="s">
        <v>132</v>
      </c>
      <c r="IV153" s="2" t="s">
        <v>132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151</v>
      </c>
      <c r="JF153" s="2" t="s">
        <v>129</v>
      </c>
      <c r="JG153" s="2" t="s">
        <v>132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151</v>
      </c>
      <c r="JR153" s="2" t="s">
        <v>129</v>
      </c>
      <c r="JS153" s="2" t="s">
        <v>132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132</v>
      </c>
      <c r="KD153" s="2" t="s">
        <v>132</v>
      </c>
      <c r="KE153" s="2" t="s">
        <v>132</v>
      </c>
      <c r="KF153" s="2" t="s">
        <v>132</v>
      </c>
      <c r="KG153" s="2" t="s">
        <v>132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151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151</v>
      </c>
      <c r="LB153" s="2" t="s">
        <v>129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157</v>
      </c>
      <c r="LN153" s="2" t="s">
        <v>129</v>
      </c>
      <c r="LO153" s="2" t="s">
        <v>132</v>
      </c>
      <c r="LP153" s="2" t="s">
        <v>132</v>
      </c>
      <c r="LQ153" s="2" t="s">
        <v>143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151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151</v>
      </c>
      <c r="ML153" s="2" t="s">
        <v>129</v>
      </c>
      <c r="MM153" s="2" t="s">
        <v>132</v>
      </c>
      <c r="MN153" s="2" t="s">
        <v>132</v>
      </c>
      <c r="MO153" s="2" t="s">
        <v>143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157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151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157</v>
      </c>
      <c r="OH153" s="2" t="s">
        <v>129</v>
      </c>
      <c r="OI153" s="2" t="s">
        <v>132</v>
      </c>
      <c r="OJ153" s="2" t="s">
        <v>132</v>
      </c>
      <c r="OK153" s="2" t="s">
        <v>143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151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151</v>
      </c>
      <c r="PF153" s="2" t="s">
        <v>129</v>
      </c>
      <c r="PG153" s="2" t="s">
        <v>132</v>
      </c>
      <c r="PH153" s="2" t="s">
        <v>132</v>
      </c>
      <c r="PI153" s="2" t="s">
        <v>143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151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151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132</v>
      </c>
      <c r="RN153" s="2" t="s">
        <v>132</v>
      </c>
      <c r="RO153" s="2" t="s">
        <v>132</v>
      </c>
      <c r="RP153" s="2" t="s">
        <v>132</v>
      </c>
      <c r="RQ153" s="2" t="s">
        <v>132</v>
      </c>
      <c r="RR153" s="2" t="s">
        <v>132</v>
      </c>
    </row>
    <row r="154">
      <c r="A154" s="2" t="s">
        <v>1788</v>
      </c>
      <c r="B154" s="2" t="s">
        <v>121</v>
      </c>
      <c r="C154" s="2" t="s">
        <v>1511</v>
      </c>
      <c r="D154" s="2" t="s">
        <v>312</v>
      </c>
      <c r="E154" s="2" t="s">
        <v>313</v>
      </c>
      <c r="F154" s="2" t="s">
        <v>1789</v>
      </c>
      <c r="G154" s="2" t="s">
        <v>1789</v>
      </c>
      <c r="H154" s="2" t="s">
        <v>1789</v>
      </c>
      <c r="I154" s="2" t="s">
        <v>1790</v>
      </c>
      <c r="J154" s="2" t="s">
        <v>291</v>
      </c>
      <c r="K154" s="2" t="s">
        <v>420</v>
      </c>
      <c r="L154" s="3">
        <v>117.76</v>
      </c>
      <c r="M154" s="3">
        <v>123.65</v>
      </c>
      <c r="N154" s="3">
        <v>279.99</v>
      </c>
      <c r="O154" s="2" t="s">
        <v>129</v>
      </c>
      <c r="P154" s="2" t="s">
        <v>293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133</v>
      </c>
      <c r="V154" s="2" t="s">
        <v>134</v>
      </c>
      <c r="W154" s="2" t="s">
        <v>470</v>
      </c>
      <c r="X154" s="2" t="s">
        <v>135</v>
      </c>
      <c r="Y154" s="2" t="s">
        <v>264</v>
      </c>
      <c r="Z154" s="4">
        <v>70</v>
      </c>
      <c r="AA154" s="4">
        <f>=ROUNDDOWN(175,0)</f>
      </c>
      <c r="AB154" s="5">
        <v>0.4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5</v>
      </c>
      <c r="AQ154" s="8">
        <v>500.78</v>
      </c>
      <c r="AR154" s="4"/>
      <c r="AS154" s="8"/>
      <c r="AT154" s="7"/>
      <c r="AU154" s="7"/>
      <c r="AV154" s="4">
        <v>5</v>
      </c>
      <c r="AW154" s="8">
        <v>500.78</v>
      </c>
      <c r="AX154" s="4"/>
      <c r="AY154" s="8"/>
      <c r="AZ154" s="7"/>
      <c r="BA154" s="7"/>
      <c r="BB154" s="7">
        <v>1</v>
      </c>
      <c r="BC154" s="4">
        <v>5</v>
      </c>
      <c r="BD154" s="8">
        <v>500.78</v>
      </c>
      <c r="BE154" s="4"/>
      <c r="BF154" s="8"/>
      <c r="BG154" s="7"/>
      <c r="BH154" s="7"/>
      <c r="BI154" s="7">
        <v>1</v>
      </c>
      <c r="BJ154" s="4">
        <v>5</v>
      </c>
      <c r="BK154" s="8">
        <v>500.78</v>
      </c>
      <c r="BL154" s="2" t="s">
        <v>1791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140</v>
      </c>
      <c r="BV154" s="2" t="s">
        <v>129</v>
      </c>
      <c r="BW154" s="2" t="s">
        <v>261</v>
      </c>
      <c r="BX154" s="2" t="s">
        <v>1792</v>
      </c>
      <c r="BY154" s="2" t="s">
        <v>143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152</v>
      </c>
      <c r="CH154" s="2" t="s">
        <v>129</v>
      </c>
      <c r="CI154" s="2" t="s">
        <v>132</v>
      </c>
      <c r="CJ154" s="2" t="s">
        <v>132</v>
      </c>
      <c r="CK154" s="2" t="s">
        <v>143</v>
      </c>
      <c r="CL154" s="2" t="s">
        <v>132</v>
      </c>
      <c r="CM154" s="4">
        <v>2</v>
      </c>
      <c r="CN154" s="8">
        <v>267.08</v>
      </c>
      <c r="CO154" s="4"/>
      <c r="CP154" s="8"/>
      <c r="CQ154" s="7"/>
      <c r="CR154" s="7"/>
      <c r="CS154" s="2" t="s">
        <v>140</v>
      </c>
      <c r="CT154" s="2" t="s">
        <v>129</v>
      </c>
      <c r="CU154" s="2" t="s">
        <v>259</v>
      </c>
      <c r="CV154" s="2" t="s">
        <v>712</v>
      </c>
      <c r="CW154" s="2" t="s">
        <v>143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140</v>
      </c>
      <c r="DF154" s="2" t="s">
        <v>129</v>
      </c>
      <c r="DG154" s="2" t="s">
        <v>502</v>
      </c>
      <c r="DH154" s="2" t="s">
        <v>132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155</v>
      </c>
      <c r="DR154" s="2" t="s">
        <v>129</v>
      </c>
      <c r="DS154" s="2" t="s">
        <v>132</v>
      </c>
      <c r="DT154" s="2" t="s">
        <v>132</v>
      </c>
      <c r="DU154" s="2" t="s">
        <v>143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140</v>
      </c>
      <c r="ED154" s="2" t="s">
        <v>129</v>
      </c>
      <c r="EE154" s="2" t="s">
        <v>817</v>
      </c>
      <c r="EF154" s="2" t="s">
        <v>1793</v>
      </c>
      <c r="EG154" s="2" t="s">
        <v>143</v>
      </c>
      <c r="EH154" s="2" t="s">
        <v>132</v>
      </c>
      <c r="EI154" s="4">
        <v>3</v>
      </c>
      <c r="EJ154" s="8">
        <v>233.7</v>
      </c>
      <c r="EK154" s="4"/>
      <c r="EL154" s="8"/>
      <c r="EM154" s="7"/>
      <c r="EN154" s="7"/>
      <c r="EO154" s="2" t="s">
        <v>140</v>
      </c>
      <c r="EP154" s="2" t="s">
        <v>129</v>
      </c>
      <c r="EQ154" s="2" t="s">
        <v>431</v>
      </c>
      <c r="ER154" s="2" t="s">
        <v>719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151</v>
      </c>
      <c r="FB154" s="2" t="s">
        <v>129</v>
      </c>
      <c r="FC154" s="2" t="s">
        <v>132</v>
      </c>
      <c r="FD154" s="2" t="s">
        <v>132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150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151</v>
      </c>
      <c r="FZ154" s="2" t="s">
        <v>129</v>
      </c>
      <c r="GA154" s="2" t="s">
        <v>132</v>
      </c>
      <c r="GB154" s="2" t="s">
        <v>132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151</v>
      </c>
      <c r="GL154" s="2" t="s">
        <v>129</v>
      </c>
      <c r="GM154" s="2" t="s">
        <v>132</v>
      </c>
      <c r="GN154" s="2" t="s">
        <v>132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155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140</v>
      </c>
      <c r="HJ154" s="2" t="s">
        <v>129</v>
      </c>
      <c r="HK154" s="2" t="s">
        <v>433</v>
      </c>
      <c r="HL154" s="2" t="s">
        <v>132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129</v>
      </c>
      <c r="HW154" s="2" t="s">
        <v>277</v>
      </c>
      <c r="HX154" s="2" t="s">
        <v>132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140</v>
      </c>
      <c r="IH154" s="2" t="s">
        <v>129</v>
      </c>
      <c r="II154" s="2" t="s">
        <v>194</v>
      </c>
      <c r="IJ154" s="2" t="s">
        <v>132</v>
      </c>
      <c r="IK154" s="2" t="s">
        <v>143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140</v>
      </c>
      <c r="IT154" s="2" t="s">
        <v>129</v>
      </c>
      <c r="IU154" s="2" t="s">
        <v>259</v>
      </c>
      <c r="IV154" s="2" t="s">
        <v>132</v>
      </c>
      <c r="IW154" s="2" t="s">
        <v>143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151</v>
      </c>
      <c r="JF154" s="2" t="s">
        <v>129</v>
      </c>
      <c r="JG154" s="2" t="s">
        <v>132</v>
      </c>
      <c r="JH154" s="2" t="s">
        <v>132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152</v>
      </c>
      <c r="KD154" s="2" t="s">
        <v>129</v>
      </c>
      <c r="KE154" s="2" t="s">
        <v>132</v>
      </c>
      <c r="KF154" s="2" t="s">
        <v>132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151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151</v>
      </c>
      <c r="LB154" s="2" t="s">
        <v>129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157</v>
      </c>
      <c r="LN154" s="2" t="s">
        <v>129</v>
      </c>
      <c r="LO154" s="2" t="s">
        <v>132</v>
      </c>
      <c r="LP154" s="2" t="s">
        <v>132</v>
      </c>
      <c r="LQ154" s="2" t="s">
        <v>143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151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151</v>
      </c>
      <c r="ML154" s="2" t="s">
        <v>129</v>
      </c>
      <c r="MM154" s="2" t="s">
        <v>132</v>
      </c>
      <c r="MN154" s="2" t="s">
        <v>132</v>
      </c>
      <c r="MO154" s="2" t="s">
        <v>143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157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157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157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151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140</v>
      </c>
      <c r="PR154" s="2" t="s">
        <v>181</v>
      </c>
      <c r="PS154" s="2" t="s">
        <v>278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151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151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140</v>
      </c>
      <c r="RN154" s="2" t="s">
        <v>181</v>
      </c>
      <c r="RO154" s="2" t="s">
        <v>279</v>
      </c>
      <c r="RP154" s="2" t="s">
        <v>1794</v>
      </c>
      <c r="RQ154" s="2" t="s">
        <v>143</v>
      </c>
      <c r="RR154" s="2" t="s">
        <v>132</v>
      </c>
    </row>
    <row r="155">
      <c r="A155" s="2" t="s">
        <v>1795</v>
      </c>
      <c r="B155" s="2" t="s">
        <v>121</v>
      </c>
      <c r="C155" s="2" t="s">
        <v>1511</v>
      </c>
      <c r="D155" s="2" t="s">
        <v>312</v>
      </c>
      <c r="E155" s="2" t="s">
        <v>313</v>
      </c>
      <c r="F155" s="2" t="s">
        <v>1796</v>
      </c>
      <c r="G155" s="2" t="s">
        <v>1796</v>
      </c>
      <c r="H155" s="2" t="s">
        <v>1796</v>
      </c>
      <c r="I155" s="2" t="s">
        <v>468</v>
      </c>
      <c r="J155" s="2" t="s">
        <v>291</v>
      </c>
      <c r="K155" s="2" t="s">
        <v>439</v>
      </c>
      <c r="L155" s="3">
        <v>63.75</v>
      </c>
      <c r="M155" s="3">
        <v>66.94</v>
      </c>
      <c r="N155" s="3">
        <v>139.99</v>
      </c>
      <c r="O155" s="2" t="s">
        <v>129</v>
      </c>
      <c r="P155" s="2" t="s">
        <v>293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133</v>
      </c>
      <c r="V155" s="2" t="s">
        <v>134</v>
      </c>
      <c r="W155" s="2" t="s">
        <v>135</v>
      </c>
      <c r="X155" s="2" t="s">
        <v>136</v>
      </c>
      <c r="Y155" s="2" t="s">
        <v>471</v>
      </c>
      <c r="Z155" s="4">
        <v>91</v>
      </c>
      <c r="AA155" s="4">
        <f>=ROUNDDOWN(91,0)</f>
      </c>
      <c r="AB155" s="5">
        <v>1</v>
      </c>
      <c r="AC155" s="2" t="s">
        <v>132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5</v>
      </c>
      <c r="AQ155" s="8">
        <v>194.17</v>
      </c>
      <c r="AR155" s="4"/>
      <c r="AS155" s="8"/>
      <c r="AT155" s="7"/>
      <c r="AU155" s="7"/>
      <c r="AV155" s="4">
        <v>5</v>
      </c>
      <c r="AW155" s="8">
        <v>194.17</v>
      </c>
      <c r="AX155" s="4"/>
      <c r="AY155" s="8"/>
      <c r="AZ155" s="7"/>
      <c r="BA155" s="7"/>
      <c r="BB155" s="7">
        <v>1</v>
      </c>
      <c r="BC155" s="4">
        <v>5</v>
      </c>
      <c r="BD155" s="8">
        <v>194.17</v>
      </c>
      <c r="BE155" s="4"/>
      <c r="BF155" s="8"/>
      <c r="BG155" s="7"/>
      <c r="BH155" s="7"/>
      <c r="BI155" s="7">
        <v>1</v>
      </c>
      <c r="BJ155" s="4">
        <v>5</v>
      </c>
      <c r="BK155" s="8">
        <v>194.17</v>
      </c>
      <c r="BL155" s="2" t="s">
        <v>423</v>
      </c>
      <c r="BM155" s="7">
        <v>1</v>
      </c>
      <c r="BN155" s="7">
        <v>1</v>
      </c>
      <c r="BO155" s="4">
        <v>2</v>
      </c>
      <c r="BP155" s="8">
        <v>38.26</v>
      </c>
      <c r="BQ155" s="4"/>
      <c r="BR155" s="8"/>
      <c r="BS155" s="7"/>
      <c r="BT155" s="7"/>
      <c r="BU155" s="2" t="s">
        <v>140</v>
      </c>
      <c r="BV155" s="2" t="s">
        <v>129</v>
      </c>
      <c r="BW155" s="2" t="s">
        <v>1036</v>
      </c>
      <c r="BX155" s="2" t="s">
        <v>1045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140</v>
      </c>
      <c r="CH155" s="2" t="s">
        <v>129</v>
      </c>
      <c r="CI155" s="2" t="s">
        <v>132</v>
      </c>
      <c r="CJ155" s="2" t="s">
        <v>132</v>
      </c>
      <c r="CK155" s="2" t="s">
        <v>143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140</v>
      </c>
      <c r="CT155" s="2" t="s">
        <v>129</v>
      </c>
      <c r="CU155" s="2" t="s">
        <v>471</v>
      </c>
      <c r="CV155" s="2" t="s">
        <v>1797</v>
      </c>
      <c r="CW155" s="2" t="s">
        <v>143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140</v>
      </c>
      <c r="DF155" s="2" t="s">
        <v>129</v>
      </c>
      <c r="DG155" s="2" t="s">
        <v>1038</v>
      </c>
      <c r="DH155" s="2" t="s">
        <v>1798</v>
      </c>
      <c r="DI155" s="2" t="s">
        <v>143</v>
      </c>
      <c r="DJ155" s="2" t="s">
        <v>132</v>
      </c>
      <c r="DK155" s="4">
        <v>2</v>
      </c>
      <c r="DL155" s="8">
        <v>108.56</v>
      </c>
      <c r="DM155" s="4"/>
      <c r="DN155" s="8"/>
      <c r="DO155" s="7"/>
      <c r="DP155" s="7"/>
      <c r="DQ155" s="2" t="s">
        <v>140</v>
      </c>
      <c r="DR155" s="2" t="s">
        <v>129</v>
      </c>
      <c r="DS155" s="2" t="s">
        <v>299</v>
      </c>
      <c r="DT155" s="2" t="s">
        <v>331</v>
      </c>
      <c r="DU155" s="2" t="s">
        <v>143</v>
      </c>
      <c r="DV155" s="2" t="s">
        <v>132</v>
      </c>
      <c r="DW155" s="4">
        <v>1</v>
      </c>
      <c r="DX155" s="8">
        <v>47.35</v>
      </c>
      <c r="DY155" s="4"/>
      <c r="DZ155" s="8"/>
      <c r="EA155" s="7"/>
      <c r="EB155" s="7"/>
      <c r="EC155" s="2" t="s">
        <v>140</v>
      </c>
      <c r="ED155" s="2" t="s">
        <v>129</v>
      </c>
      <c r="EE155" s="2" t="s">
        <v>975</v>
      </c>
      <c r="EF155" s="2" t="s">
        <v>742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140</v>
      </c>
      <c r="EP155" s="2" t="s">
        <v>181</v>
      </c>
      <c r="EQ155" s="2" t="s">
        <v>355</v>
      </c>
      <c r="ER155" s="2" t="s">
        <v>715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151</v>
      </c>
      <c r="FB155" s="2" t="s">
        <v>129</v>
      </c>
      <c r="FC155" s="2" t="s">
        <v>132</v>
      </c>
      <c r="FD155" s="2" t="s">
        <v>132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140</v>
      </c>
      <c r="FN155" s="2" t="s">
        <v>129</v>
      </c>
      <c r="FO155" s="2" t="s">
        <v>302</v>
      </c>
      <c r="FP155" s="2" t="s">
        <v>132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151</v>
      </c>
      <c r="FZ155" s="2" t="s">
        <v>129</v>
      </c>
      <c r="GA155" s="2" t="s">
        <v>132</v>
      </c>
      <c r="GB155" s="2" t="s">
        <v>132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151</v>
      </c>
      <c r="GL155" s="2" t="s">
        <v>129</v>
      </c>
      <c r="GM155" s="2" t="s">
        <v>132</v>
      </c>
      <c r="GN155" s="2" t="s">
        <v>132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155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129</v>
      </c>
      <c r="HK155" s="2" t="s">
        <v>1287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129</v>
      </c>
      <c r="HW155" s="2" t="s">
        <v>277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132</v>
      </c>
      <c r="IH155" s="2" t="s">
        <v>132</v>
      </c>
      <c r="II155" s="2" t="s">
        <v>132</v>
      </c>
      <c r="IJ155" s="2" t="s">
        <v>132</v>
      </c>
      <c r="IK155" s="2" t="s">
        <v>132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140</v>
      </c>
      <c r="IT155" s="2" t="s">
        <v>129</v>
      </c>
      <c r="IU155" s="2" t="s">
        <v>476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151</v>
      </c>
      <c r="JF155" s="2" t="s">
        <v>129</v>
      </c>
      <c r="JG155" s="2" t="s">
        <v>132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140</v>
      </c>
      <c r="KD155" s="2" t="s">
        <v>195</v>
      </c>
      <c r="KE155" s="2" t="s">
        <v>784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151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151</v>
      </c>
      <c r="LB155" s="2" t="s">
        <v>129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157</v>
      </c>
      <c r="LN155" s="2" t="s">
        <v>129</v>
      </c>
      <c r="LO155" s="2" t="s">
        <v>132</v>
      </c>
      <c r="LP155" s="2" t="s">
        <v>132</v>
      </c>
      <c r="LQ155" s="2" t="s">
        <v>143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151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151</v>
      </c>
      <c r="ML155" s="2" t="s">
        <v>129</v>
      </c>
      <c r="MM155" s="2" t="s">
        <v>132</v>
      </c>
      <c r="MN155" s="2" t="s">
        <v>132</v>
      </c>
      <c r="MO155" s="2" t="s">
        <v>143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157</v>
      </c>
      <c r="MX155" s="2" t="s">
        <v>129</v>
      </c>
      <c r="MY155" s="2" t="s">
        <v>132</v>
      </c>
      <c r="MZ155" s="2" t="s">
        <v>132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157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157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151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140</v>
      </c>
      <c r="PR155" s="2" t="s">
        <v>181</v>
      </c>
      <c r="PS155" s="2" t="s">
        <v>233</v>
      </c>
      <c r="PT155" s="2" t="s">
        <v>250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151</v>
      </c>
      <c r="QD155" s="2" t="s">
        <v>129</v>
      </c>
      <c r="QE155" s="2" t="s">
        <v>132</v>
      </c>
      <c r="QF155" s="2" t="s">
        <v>132</v>
      </c>
      <c r="QG155" s="2" t="s">
        <v>143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151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1160</v>
      </c>
      <c r="RG155" s="4"/>
      <c r="RH155" s="8"/>
      <c r="RI155" s="4"/>
      <c r="RJ155" s="8"/>
      <c r="RK155" s="7"/>
      <c r="RL155" s="7"/>
      <c r="RM155" s="2" t="s">
        <v>140</v>
      </c>
      <c r="RN155" s="2" t="s">
        <v>181</v>
      </c>
      <c r="RO155" s="2" t="s">
        <v>477</v>
      </c>
      <c r="RP155" s="2" t="s">
        <v>132</v>
      </c>
      <c r="RQ155" s="2" t="s">
        <v>143</v>
      </c>
      <c r="RR155" s="2" t="s">
        <v>132</v>
      </c>
    </row>
    <row r="156">
      <c r="A156" s="2" t="s">
        <v>1799</v>
      </c>
      <c r="B156" s="2" t="s">
        <v>121</v>
      </c>
      <c r="C156" s="2" t="s">
        <v>1800</v>
      </c>
      <c r="D156" s="2" t="s">
        <v>312</v>
      </c>
      <c r="E156" s="2" t="s">
        <v>313</v>
      </c>
      <c r="F156" s="2" t="s">
        <v>1801</v>
      </c>
      <c r="G156" s="2" t="s">
        <v>1801</v>
      </c>
      <c r="H156" s="2" t="s">
        <v>1801</v>
      </c>
      <c r="I156" s="2" t="s">
        <v>1802</v>
      </c>
      <c r="J156" s="2" t="s">
        <v>291</v>
      </c>
      <c r="K156" s="2" t="s">
        <v>439</v>
      </c>
      <c r="L156" s="3">
        <v>125.15</v>
      </c>
      <c r="M156" s="3">
        <v>131.41</v>
      </c>
      <c r="N156" s="3">
        <v>279.99</v>
      </c>
      <c r="O156" s="2" t="s">
        <v>129</v>
      </c>
      <c r="P156" s="2" t="s">
        <v>160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132</v>
      </c>
      <c r="V156" s="2" t="s">
        <v>134</v>
      </c>
      <c r="W156" s="2" t="s">
        <v>135</v>
      </c>
      <c r="X156" s="2" t="s">
        <v>132</v>
      </c>
      <c r="Y156" s="2" t="s">
        <v>1803</v>
      </c>
      <c r="Z156" s="4">
        <v>270</v>
      </c>
      <c r="AA156" s="4">
        <f>=ROUNDDOWN(15.8823529411765,0)</f>
      </c>
      <c r="AB156" s="5">
        <v>17</v>
      </c>
      <c r="AC156" s="2" t="s">
        <v>591</v>
      </c>
      <c r="AD156" s="4">
        <v>300</v>
      </c>
      <c r="AE156" s="4">
        <v>300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104</v>
      </c>
      <c r="AQ156" s="8">
        <v>14287.95</v>
      </c>
      <c r="AR156" s="4"/>
      <c r="AS156" s="8"/>
      <c r="AT156" s="7"/>
      <c r="AU156" s="7"/>
      <c r="AV156" s="4">
        <v>104</v>
      </c>
      <c r="AW156" s="8">
        <v>14287.95</v>
      </c>
      <c r="AX156" s="4"/>
      <c r="AY156" s="8"/>
      <c r="AZ156" s="7"/>
      <c r="BA156" s="7"/>
      <c r="BB156" s="7">
        <v>1</v>
      </c>
      <c r="BC156" s="4">
        <v>104</v>
      </c>
      <c r="BD156" s="8">
        <v>14287.95</v>
      </c>
      <c r="BE156" s="4"/>
      <c r="BF156" s="8"/>
      <c r="BG156" s="7"/>
      <c r="BH156" s="7"/>
      <c r="BI156" s="7">
        <v>1</v>
      </c>
      <c r="BJ156" s="4">
        <v>104</v>
      </c>
      <c r="BK156" s="8">
        <v>14287.95</v>
      </c>
      <c r="BL156" s="2" t="s">
        <v>1804</v>
      </c>
      <c r="BM156" s="7">
        <v>1</v>
      </c>
      <c r="BN156" s="7">
        <v>1</v>
      </c>
      <c r="BO156" s="4">
        <v>47</v>
      </c>
      <c r="BP156" s="8">
        <v>5723.66</v>
      </c>
      <c r="BQ156" s="4"/>
      <c r="BR156" s="8"/>
      <c r="BS156" s="7"/>
      <c r="BT156" s="7"/>
      <c r="BU156" s="2" t="s">
        <v>140</v>
      </c>
      <c r="BV156" s="2" t="s">
        <v>129</v>
      </c>
      <c r="BW156" s="2" t="s">
        <v>1344</v>
      </c>
      <c r="BX156" s="2" t="s">
        <v>600</v>
      </c>
      <c r="BY156" s="2" t="s">
        <v>143</v>
      </c>
      <c r="BZ156" s="2" t="s">
        <v>132</v>
      </c>
      <c r="CA156" s="4">
        <v>21</v>
      </c>
      <c r="CB156" s="8">
        <v>3237.24</v>
      </c>
      <c r="CC156" s="4"/>
      <c r="CD156" s="8"/>
      <c r="CE156" s="7"/>
      <c r="CF156" s="7"/>
      <c r="CG156" s="2" t="s">
        <v>140</v>
      </c>
      <c r="CH156" s="2" t="s">
        <v>129</v>
      </c>
      <c r="CI156" s="2" t="s">
        <v>132</v>
      </c>
      <c r="CJ156" s="2" t="s">
        <v>322</v>
      </c>
      <c r="CK156" s="2" t="s">
        <v>143</v>
      </c>
      <c r="CL156" s="2" t="s">
        <v>132</v>
      </c>
      <c r="CM156" s="4">
        <v>2</v>
      </c>
      <c r="CN156" s="8">
        <v>323.7</v>
      </c>
      <c r="CO156" s="4"/>
      <c r="CP156" s="8"/>
      <c r="CQ156" s="7"/>
      <c r="CR156" s="7"/>
      <c r="CS156" s="2" t="s">
        <v>140</v>
      </c>
      <c r="CT156" s="2" t="s">
        <v>129</v>
      </c>
      <c r="CU156" s="2" t="s">
        <v>1002</v>
      </c>
      <c r="CV156" s="2" t="s">
        <v>1805</v>
      </c>
      <c r="CW156" s="2" t="s">
        <v>143</v>
      </c>
      <c r="CX156" s="2" t="s">
        <v>132</v>
      </c>
      <c r="CY156" s="4">
        <v>10</v>
      </c>
      <c r="CZ156" s="8">
        <v>1506.6</v>
      </c>
      <c r="DA156" s="4"/>
      <c r="DB156" s="8"/>
      <c r="DC156" s="7"/>
      <c r="DD156" s="7"/>
      <c r="DE156" s="2" t="s">
        <v>140</v>
      </c>
      <c r="DF156" s="2" t="s">
        <v>129</v>
      </c>
      <c r="DG156" s="2" t="s">
        <v>1806</v>
      </c>
      <c r="DH156" s="2" t="s">
        <v>614</v>
      </c>
      <c r="DI156" s="2" t="s">
        <v>143</v>
      </c>
      <c r="DJ156" s="2" t="s">
        <v>132</v>
      </c>
      <c r="DK156" s="4">
        <v>9</v>
      </c>
      <c r="DL156" s="8">
        <v>1420.47</v>
      </c>
      <c r="DM156" s="4"/>
      <c r="DN156" s="8"/>
      <c r="DO156" s="7"/>
      <c r="DP156" s="7"/>
      <c r="DQ156" s="2" t="s">
        <v>140</v>
      </c>
      <c r="DR156" s="2" t="s">
        <v>129</v>
      </c>
      <c r="DS156" s="2" t="s">
        <v>1807</v>
      </c>
      <c r="DT156" s="2" t="s">
        <v>1808</v>
      </c>
      <c r="DU156" s="2" t="s">
        <v>143</v>
      </c>
      <c r="DV156" s="2" t="s">
        <v>132</v>
      </c>
      <c r="DW156" s="4">
        <v>1</v>
      </c>
      <c r="DX156" s="8">
        <v>118.3</v>
      </c>
      <c r="DY156" s="4"/>
      <c r="DZ156" s="8"/>
      <c r="EA156" s="7"/>
      <c r="EB156" s="7"/>
      <c r="EC156" s="2" t="s">
        <v>140</v>
      </c>
      <c r="ED156" s="2" t="s">
        <v>129</v>
      </c>
      <c r="EE156" s="2" t="s">
        <v>1626</v>
      </c>
      <c r="EF156" s="2" t="s">
        <v>1809</v>
      </c>
      <c r="EG156" s="2" t="s">
        <v>143</v>
      </c>
      <c r="EH156" s="2" t="s">
        <v>132</v>
      </c>
      <c r="EI156" s="4">
        <v>2</v>
      </c>
      <c r="EJ156" s="8">
        <v>275.96</v>
      </c>
      <c r="EK156" s="4"/>
      <c r="EL156" s="8"/>
      <c r="EM156" s="7"/>
      <c r="EN156" s="7"/>
      <c r="EO156" s="2" t="s">
        <v>140</v>
      </c>
      <c r="EP156" s="2" t="s">
        <v>129</v>
      </c>
      <c r="EQ156" s="2" t="s">
        <v>1807</v>
      </c>
      <c r="ER156" s="2" t="s">
        <v>1810</v>
      </c>
      <c r="ES156" s="2" t="s">
        <v>143</v>
      </c>
      <c r="ET156" s="2" t="s">
        <v>132</v>
      </c>
      <c r="EU156" s="4">
        <v>9</v>
      </c>
      <c r="EV156" s="8">
        <v>1277.28</v>
      </c>
      <c r="EW156" s="4"/>
      <c r="EX156" s="8"/>
      <c r="EY156" s="7"/>
      <c r="EZ156" s="7"/>
      <c r="FA156" s="2" t="s">
        <v>140</v>
      </c>
      <c r="FB156" s="2" t="s">
        <v>129</v>
      </c>
      <c r="FC156" s="2" t="s">
        <v>179</v>
      </c>
      <c r="FD156" s="2" t="s">
        <v>1039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140</v>
      </c>
      <c r="FN156" s="2" t="s">
        <v>129</v>
      </c>
      <c r="FO156" s="2" t="s">
        <v>332</v>
      </c>
      <c r="FP156" s="2" t="s">
        <v>680</v>
      </c>
      <c r="FQ156" s="2" t="s">
        <v>143</v>
      </c>
      <c r="FR156" s="2" t="s">
        <v>132</v>
      </c>
      <c r="FS156" s="4">
        <v>1</v>
      </c>
      <c r="FT156" s="8">
        <v>141.92</v>
      </c>
      <c r="FU156" s="4"/>
      <c r="FV156" s="8"/>
      <c r="FW156" s="7"/>
      <c r="FX156" s="7"/>
      <c r="FY156" s="2" t="s">
        <v>140</v>
      </c>
      <c r="FZ156" s="2" t="s">
        <v>129</v>
      </c>
      <c r="GA156" s="2" t="s">
        <v>184</v>
      </c>
      <c r="GB156" s="2" t="s">
        <v>1811</v>
      </c>
      <c r="GC156" s="2" t="s">
        <v>143</v>
      </c>
      <c r="GD156" s="2" t="s">
        <v>132</v>
      </c>
      <c r="GE156" s="4">
        <v>2</v>
      </c>
      <c r="GF156" s="8">
        <v>262.82</v>
      </c>
      <c r="GG156" s="4"/>
      <c r="GH156" s="8"/>
      <c r="GI156" s="7"/>
      <c r="GJ156" s="7"/>
      <c r="GK156" s="2" t="s">
        <v>140</v>
      </c>
      <c r="GL156" s="2" t="s">
        <v>129</v>
      </c>
      <c r="GM156" s="2" t="s">
        <v>226</v>
      </c>
      <c r="GN156" s="2" t="s">
        <v>355</v>
      </c>
      <c r="GO156" s="2" t="s">
        <v>143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155</v>
      </c>
      <c r="GX156" s="2" t="s">
        <v>129</v>
      </c>
      <c r="GY156" s="2" t="s">
        <v>132</v>
      </c>
      <c r="GZ156" s="2" t="s">
        <v>132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129</v>
      </c>
      <c r="HK156" s="2" t="s">
        <v>190</v>
      </c>
      <c r="HL156" s="2" t="s">
        <v>380</v>
      </c>
      <c r="HM156" s="2" t="s">
        <v>143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129</v>
      </c>
      <c r="HW156" s="2" t="s">
        <v>192</v>
      </c>
      <c r="HX156" s="2" t="s">
        <v>1781</v>
      </c>
      <c r="HY156" s="2" t="s">
        <v>143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140</v>
      </c>
      <c r="IH156" s="2" t="s">
        <v>129</v>
      </c>
      <c r="II156" s="2" t="s">
        <v>194</v>
      </c>
      <c r="IJ156" s="2" t="s">
        <v>1093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140</v>
      </c>
      <c r="IT156" s="2" t="s">
        <v>129</v>
      </c>
      <c r="IU156" s="2" t="s">
        <v>1002</v>
      </c>
      <c r="IV156" s="2" t="s">
        <v>1812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150</v>
      </c>
      <c r="JF156" s="2" t="s">
        <v>129</v>
      </c>
      <c r="JG156" s="2" t="s">
        <v>132</v>
      </c>
      <c r="JH156" s="2" t="s">
        <v>132</v>
      </c>
      <c r="JI156" s="2" t="s">
        <v>143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195</v>
      </c>
      <c r="KE156" s="2" t="s">
        <v>339</v>
      </c>
      <c r="KF156" s="2" t="s">
        <v>1351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151</v>
      </c>
      <c r="KP156" s="2" t="s">
        <v>129</v>
      </c>
      <c r="KQ156" s="2" t="s">
        <v>132</v>
      </c>
      <c r="KR156" s="2" t="s">
        <v>132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157</v>
      </c>
      <c r="LN156" s="2" t="s">
        <v>129</v>
      </c>
      <c r="LO156" s="2" t="s">
        <v>132</v>
      </c>
      <c r="LP156" s="2" t="s">
        <v>132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151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151</v>
      </c>
      <c r="ML156" s="2" t="s">
        <v>129</v>
      </c>
      <c r="MM156" s="2" t="s">
        <v>132</v>
      </c>
      <c r="MN156" s="2" t="s">
        <v>132</v>
      </c>
      <c r="MO156" s="2" t="s">
        <v>143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151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151</v>
      </c>
      <c r="NV156" s="2" t="s">
        <v>181</v>
      </c>
      <c r="NW156" s="2" t="s">
        <v>132</v>
      </c>
      <c r="NX156" s="2" t="s">
        <v>132</v>
      </c>
      <c r="NY156" s="2" t="s">
        <v>143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140</v>
      </c>
      <c r="OH156" s="2" t="s">
        <v>129</v>
      </c>
      <c r="OI156" s="2" t="s">
        <v>132</v>
      </c>
      <c r="OJ156" s="2" t="s">
        <v>132</v>
      </c>
      <c r="OK156" s="2" t="s">
        <v>143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151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140</v>
      </c>
      <c r="PR156" s="2" t="s">
        <v>181</v>
      </c>
      <c r="PS156" s="2" t="s">
        <v>198</v>
      </c>
      <c r="PT156" s="2" t="s">
        <v>655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140</v>
      </c>
      <c r="QP156" s="2" t="s">
        <v>181</v>
      </c>
      <c r="QQ156" s="2" t="s">
        <v>413</v>
      </c>
      <c r="QR156" s="2" t="s">
        <v>132</v>
      </c>
      <c r="QS156" s="2" t="s">
        <v>143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151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140</v>
      </c>
      <c r="RN156" s="2" t="s">
        <v>181</v>
      </c>
      <c r="RO156" s="2" t="s">
        <v>1761</v>
      </c>
      <c r="RP156" s="2" t="s">
        <v>344</v>
      </c>
      <c r="RQ156" s="2" t="s">
        <v>143</v>
      </c>
      <c r="RR156" s="2" t="s">
        <v>132</v>
      </c>
    </row>
    <row r="157">
      <c r="A157" s="2" t="s">
        <v>1813</v>
      </c>
      <c r="B157" s="2" t="s">
        <v>121</v>
      </c>
      <c r="C157" s="2" t="s">
        <v>1800</v>
      </c>
      <c r="D157" s="2" t="s">
        <v>779</v>
      </c>
      <c r="E157" s="2" t="s">
        <v>780</v>
      </c>
      <c r="F157" s="2" t="s">
        <v>1814</v>
      </c>
      <c r="G157" s="2" t="s">
        <v>1814</v>
      </c>
      <c r="H157" s="2" t="s">
        <v>1814</v>
      </c>
      <c r="I157" s="2" t="s">
        <v>1815</v>
      </c>
      <c r="J157" s="2" t="s">
        <v>291</v>
      </c>
      <c r="K157" s="2" t="s">
        <v>457</v>
      </c>
      <c r="L157" s="3">
        <v>127.24</v>
      </c>
      <c r="M157" s="3">
        <v>133.6</v>
      </c>
      <c r="N157" s="3">
        <v>289.99</v>
      </c>
      <c r="O157" s="2" t="s">
        <v>129</v>
      </c>
      <c r="P157" s="2" t="s">
        <v>258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132</v>
      </c>
      <c r="V157" s="2" t="s">
        <v>162</v>
      </c>
      <c r="W157" s="2" t="s">
        <v>135</v>
      </c>
      <c r="X157" s="2" t="s">
        <v>132</v>
      </c>
      <c r="Y157" s="2" t="s">
        <v>1816</v>
      </c>
      <c r="Z157" s="4">
        <v>73</v>
      </c>
      <c r="AA157" s="4">
        <f>=ROUNDDOWN(22.8125,0)</f>
      </c>
      <c r="AB157" s="5">
        <v>3.2</v>
      </c>
      <c r="AC157" s="2" t="s">
        <v>132</v>
      </c>
      <c r="AD157" s="4"/>
      <c r="AE157" s="4"/>
      <c r="AF157" s="6">
        <v>65</v>
      </c>
      <c r="AG157" s="6"/>
      <c r="AH157" s="7">
        <v>0.7755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26</v>
      </c>
      <c r="AQ157" s="8">
        <v>3652.09</v>
      </c>
      <c r="AR157" s="4"/>
      <c r="AS157" s="8"/>
      <c r="AT157" s="7"/>
      <c r="AU157" s="7"/>
      <c r="AV157" s="4">
        <v>26</v>
      </c>
      <c r="AW157" s="8">
        <v>3652.09</v>
      </c>
      <c r="AX157" s="4"/>
      <c r="AY157" s="8"/>
      <c r="AZ157" s="7"/>
      <c r="BA157" s="7"/>
      <c r="BB157" s="7">
        <v>1</v>
      </c>
      <c r="BC157" s="4">
        <v>26</v>
      </c>
      <c r="BD157" s="8">
        <v>3652.09</v>
      </c>
      <c r="BE157" s="4"/>
      <c r="BF157" s="8"/>
      <c r="BG157" s="7"/>
      <c r="BH157" s="7"/>
      <c r="BI157" s="7">
        <v>1</v>
      </c>
      <c r="BJ157" s="4">
        <v>26</v>
      </c>
      <c r="BK157" s="8">
        <v>3652.09</v>
      </c>
      <c r="BL157" s="2" t="s">
        <v>1817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140</v>
      </c>
      <c r="BV157" s="2" t="s">
        <v>129</v>
      </c>
      <c r="BW157" s="2" t="s">
        <v>196</v>
      </c>
      <c r="BX157" s="2" t="s">
        <v>1818</v>
      </c>
      <c r="BY157" s="2" t="s">
        <v>143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152</v>
      </c>
      <c r="CH157" s="2" t="s">
        <v>181</v>
      </c>
      <c r="CI157" s="2" t="s">
        <v>132</v>
      </c>
      <c r="CJ157" s="2" t="s">
        <v>1819</v>
      </c>
      <c r="CK157" s="2" t="s">
        <v>143</v>
      </c>
      <c r="CL157" s="2" t="s">
        <v>132</v>
      </c>
      <c r="CM157" s="4">
        <v>22</v>
      </c>
      <c r="CN157" s="8">
        <v>3030.45</v>
      </c>
      <c r="CO157" s="4"/>
      <c r="CP157" s="8"/>
      <c r="CQ157" s="7"/>
      <c r="CR157" s="7"/>
      <c r="CS157" s="2" t="s">
        <v>140</v>
      </c>
      <c r="CT157" s="2" t="s">
        <v>129</v>
      </c>
      <c r="CU157" s="2" t="s">
        <v>1820</v>
      </c>
      <c r="CV157" s="2" t="s">
        <v>1821</v>
      </c>
      <c r="CW157" s="2" t="s">
        <v>143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129</v>
      </c>
      <c r="DG157" s="2" t="s">
        <v>550</v>
      </c>
      <c r="DH157" s="2" t="s">
        <v>999</v>
      </c>
      <c r="DI157" s="2" t="s">
        <v>143</v>
      </c>
      <c r="DJ157" s="2" t="s">
        <v>132</v>
      </c>
      <c r="DK157" s="4">
        <v>1</v>
      </c>
      <c r="DL157" s="8">
        <v>188.77</v>
      </c>
      <c r="DM157" s="4"/>
      <c r="DN157" s="8"/>
      <c r="DO157" s="7"/>
      <c r="DP157" s="7"/>
      <c r="DQ157" s="2" t="s">
        <v>140</v>
      </c>
      <c r="DR157" s="2" t="s">
        <v>129</v>
      </c>
      <c r="DS157" s="2" t="s">
        <v>400</v>
      </c>
      <c r="DT157" s="2" t="s">
        <v>1822</v>
      </c>
      <c r="DU157" s="2" t="s">
        <v>143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140</v>
      </c>
      <c r="ED157" s="2" t="s">
        <v>129</v>
      </c>
      <c r="EE157" s="2" t="s">
        <v>1823</v>
      </c>
      <c r="EF157" s="2" t="s">
        <v>1012</v>
      </c>
      <c r="EG157" s="2" t="s">
        <v>143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270</v>
      </c>
      <c r="EP157" s="2" t="s">
        <v>129</v>
      </c>
      <c r="EQ157" s="2" t="s">
        <v>132</v>
      </c>
      <c r="ER157" s="2" t="s">
        <v>132</v>
      </c>
      <c r="ES157" s="2" t="s">
        <v>143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151</v>
      </c>
      <c r="FB157" s="2" t="s">
        <v>129</v>
      </c>
      <c r="FC157" s="2" t="s">
        <v>132</v>
      </c>
      <c r="FD157" s="2" t="s">
        <v>132</v>
      </c>
      <c r="FE157" s="2" t="s">
        <v>143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140</v>
      </c>
      <c r="FN157" s="2" t="s">
        <v>129</v>
      </c>
      <c r="FO157" s="2" t="s">
        <v>599</v>
      </c>
      <c r="FP157" s="2" t="s">
        <v>1824</v>
      </c>
      <c r="FQ157" s="2" t="s">
        <v>143</v>
      </c>
      <c r="FR157" s="2" t="s">
        <v>132</v>
      </c>
      <c r="FS157" s="4">
        <v>3</v>
      </c>
      <c r="FT157" s="8">
        <v>432.87</v>
      </c>
      <c r="FU157" s="4"/>
      <c r="FV157" s="8"/>
      <c r="FW157" s="7"/>
      <c r="FX157" s="7"/>
      <c r="FY157" s="2" t="s">
        <v>140</v>
      </c>
      <c r="FZ157" s="2" t="s">
        <v>129</v>
      </c>
      <c r="GA157" s="2" t="s">
        <v>687</v>
      </c>
      <c r="GB157" s="2" t="s">
        <v>145</v>
      </c>
      <c r="GC157" s="2" t="s">
        <v>143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140</v>
      </c>
      <c r="GL157" s="2" t="s">
        <v>129</v>
      </c>
      <c r="GM157" s="2" t="s">
        <v>226</v>
      </c>
      <c r="GN157" s="2" t="s">
        <v>446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155</v>
      </c>
      <c r="GX157" s="2" t="s">
        <v>129</v>
      </c>
      <c r="GY157" s="2" t="s">
        <v>132</v>
      </c>
      <c r="GZ157" s="2" t="s">
        <v>132</v>
      </c>
      <c r="HA157" s="2" t="s">
        <v>143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140</v>
      </c>
      <c r="HJ157" s="2" t="s">
        <v>129</v>
      </c>
      <c r="HK157" s="2" t="s">
        <v>190</v>
      </c>
      <c r="HL157" s="2" t="s">
        <v>1825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129</v>
      </c>
      <c r="HW157" s="2" t="s">
        <v>192</v>
      </c>
      <c r="HX157" s="2" t="s">
        <v>1826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129</v>
      </c>
      <c r="II157" s="2" t="s">
        <v>194</v>
      </c>
      <c r="IJ157" s="2" t="s">
        <v>132</v>
      </c>
      <c r="IK157" s="2" t="s">
        <v>143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129</v>
      </c>
      <c r="IU157" s="2" t="s">
        <v>163</v>
      </c>
      <c r="IV157" s="2" t="s">
        <v>1827</v>
      </c>
      <c r="IW157" s="2" t="s">
        <v>143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150</v>
      </c>
      <c r="JF157" s="2" t="s">
        <v>129</v>
      </c>
      <c r="JG157" s="2" t="s">
        <v>132</v>
      </c>
      <c r="JH157" s="2" t="s">
        <v>132</v>
      </c>
      <c r="JI157" s="2" t="s">
        <v>143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140</v>
      </c>
      <c r="KD157" s="2" t="s">
        <v>195</v>
      </c>
      <c r="KE157" s="2" t="s">
        <v>339</v>
      </c>
      <c r="KF157" s="2" t="s">
        <v>1828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151</v>
      </c>
      <c r="KP157" s="2" t="s">
        <v>129</v>
      </c>
      <c r="KQ157" s="2" t="s">
        <v>132</v>
      </c>
      <c r="KR157" s="2" t="s">
        <v>132</v>
      </c>
      <c r="KS157" s="2" t="s">
        <v>143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157</v>
      </c>
      <c r="LN157" s="2" t="s">
        <v>129</v>
      </c>
      <c r="LO157" s="2" t="s">
        <v>132</v>
      </c>
      <c r="LP157" s="2" t="s">
        <v>132</v>
      </c>
      <c r="LQ157" s="2" t="s">
        <v>143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151</v>
      </c>
      <c r="LZ157" s="2" t="s">
        <v>129</v>
      </c>
      <c r="MA157" s="2" t="s">
        <v>132</v>
      </c>
      <c r="MB157" s="2" t="s">
        <v>132</v>
      </c>
      <c r="MC157" s="2" t="s">
        <v>143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151</v>
      </c>
      <c r="ML157" s="2" t="s">
        <v>129</v>
      </c>
      <c r="MM157" s="2" t="s">
        <v>132</v>
      </c>
      <c r="MN157" s="2" t="s">
        <v>132</v>
      </c>
      <c r="MO157" s="2" t="s">
        <v>143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151</v>
      </c>
      <c r="NJ157" s="2" t="s">
        <v>129</v>
      </c>
      <c r="NK157" s="2" t="s">
        <v>132</v>
      </c>
      <c r="NL157" s="2" t="s">
        <v>132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151</v>
      </c>
      <c r="NV157" s="2" t="s">
        <v>181</v>
      </c>
      <c r="NW157" s="2" t="s">
        <v>132</v>
      </c>
      <c r="NX157" s="2" t="s">
        <v>132</v>
      </c>
      <c r="NY157" s="2" t="s">
        <v>143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157</v>
      </c>
      <c r="OH157" s="2" t="s">
        <v>129</v>
      </c>
      <c r="OI157" s="2" t="s">
        <v>132</v>
      </c>
      <c r="OJ157" s="2" t="s">
        <v>132</v>
      </c>
      <c r="OK157" s="2" t="s">
        <v>143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151</v>
      </c>
      <c r="OT157" s="2" t="s">
        <v>129</v>
      </c>
      <c r="OU157" s="2" t="s">
        <v>132</v>
      </c>
      <c r="OV157" s="2" t="s">
        <v>132</v>
      </c>
      <c r="OW157" s="2" t="s">
        <v>143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140</v>
      </c>
      <c r="PR157" s="2" t="s">
        <v>181</v>
      </c>
      <c r="PS157" s="2" t="s">
        <v>278</v>
      </c>
      <c r="PT157" s="2" t="s">
        <v>1829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140</v>
      </c>
      <c r="QP157" s="2" t="s">
        <v>181</v>
      </c>
      <c r="QQ157" s="2" t="s">
        <v>200</v>
      </c>
      <c r="QR157" s="2" t="s">
        <v>1830</v>
      </c>
      <c r="QS157" s="2" t="s">
        <v>143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151</v>
      </c>
      <c r="RB157" s="2" t="s">
        <v>129</v>
      </c>
      <c r="RC157" s="2" t="s">
        <v>132</v>
      </c>
      <c r="RD157" s="2" t="s">
        <v>132</v>
      </c>
      <c r="RE157" s="2" t="s">
        <v>143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140</v>
      </c>
      <c r="RN157" s="2" t="s">
        <v>181</v>
      </c>
      <c r="RO157" s="2" t="s">
        <v>1831</v>
      </c>
      <c r="RP157" s="2" t="s">
        <v>132</v>
      </c>
      <c r="RQ157" s="2" t="s">
        <v>143</v>
      </c>
      <c r="RR157" s="2" t="s">
        <v>132</v>
      </c>
    </row>
    <row r="158">
      <c r="A158" s="2" t="s">
        <v>1832</v>
      </c>
      <c r="B158" s="2" t="s">
        <v>121</v>
      </c>
      <c r="C158" s="2" t="s">
        <v>1800</v>
      </c>
      <c r="D158" s="2" t="s">
        <v>779</v>
      </c>
      <c r="E158" s="2" t="s">
        <v>780</v>
      </c>
      <c r="F158" s="2" t="s">
        <v>1833</v>
      </c>
      <c r="G158" s="2" t="s">
        <v>1833</v>
      </c>
      <c r="H158" s="2" t="s">
        <v>1833</v>
      </c>
      <c r="I158" s="2" t="s">
        <v>1834</v>
      </c>
      <c r="J158" s="2" t="s">
        <v>291</v>
      </c>
      <c r="K158" s="2" t="s">
        <v>793</v>
      </c>
      <c r="L158" s="3">
        <v>71.52</v>
      </c>
      <c r="M158" s="3">
        <v>75.1</v>
      </c>
      <c r="N158" s="3">
        <v>149</v>
      </c>
      <c r="O158" s="2" t="s">
        <v>1432</v>
      </c>
      <c r="P158" s="2" t="s">
        <v>293</v>
      </c>
      <c r="Q158" s="2" t="s">
        <v>131</v>
      </c>
      <c r="R158" s="2" t="s">
        <v>132</v>
      </c>
      <c r="S158" s="2" t="s">
        <v>1835</v>
      </c>
      <c r="T158" s="2" t="s">
        <v>132</v>
      </c>
      <c r="U158" s="2" t="s">
        <v>132</v>
      </c>
      <c r="V158" s="2" t="s">
        <v>162</v>
      </c>
      <c r="W158" s="2" t="s">
        <v>135</v>
      </c>
      <c r="X158" s="2" t="s">
        <v>132</v>
      </c>
      <c r="Y158" s="2" t="s">
        <v>1836</v>
      </c>
      <c r="Z158" s="4"/>
      <c r="AA158" s="4">
        <f>=ROUNDDOWN({0},0)</f>
      </c>
      <c r="AB158" s="5"/>
      <c r="AC158" s="2" t="s">
        <v>132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181</v>
      </c>
      <c r="BW158" s="2" t="s">
        <v>1837</v>
      </c>
      <c r="BX158" s="2" t="s">
        <v>1343</v>
      </c>
      <c r="BY158" s="2" t="s">
        <v>143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151</v>
      </c>
      <c r="CH158" s="2" t="s">
        <v>181</v>
      </c>
      <c r="CI158" s="2" t="s">
        <v>132</v>
      </c>
      <c r="CJ158" s="2" t="s">
        <v>132</v>
      </c>
      <c r="CK158" s="2" t="s">
        <v>143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140</v>
      </c>
      <c r="CT158" s="2" t="s">
        <v>181</v>
      </c>
      <c r="CU158" s="2" t="s">
        <v>1838</v>
      </c>
      <c r="CV158" s="2" t="s">
        <v>1839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181</v>
      </c>
      <c r="DG158" s="2" t="s">
        <v>171</v>
      </c>
      <c r="DH158" s="2" t="s">
        <v>132</v>
      </c>
      <c r="DI158" s="2" t="s">
        <v>143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140</v>
      </c>
      <c r="DR158" s="2" t="s">
        <v>181</v>
      </c>
      <c r="DS158" s="2" t="s">
        <v>173</v>
      </c>
      <c r="DT158" s="2" t="s">
        <v>132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140</v>
      </c>
      <c r="ED158" s="2" t="s">
        <v>181</v>
      </c>
      <c r="EE158" s="2" t="s">
        <v>175</v>
      </c>
      <c r="EF158" s="2" t="s">
        <v>132</v>
      </c>
      <c r="EG158" s="2" t="s">
        <v>143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132</v>
      </c>
      <c r="EP158" s="2" t="s">
        <v>132</v>
      </c>
      <c r="EQ158" s="2" t="s">
        <v>132</v>
      </c>
      <c r="ER158" s="2" t="s">
        <v>132</v>
      </c>
      <c r="ES158" s="2" t="s">
        <v>132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151</v>
      </c>
      <c r="FB158" s="2" t="s">
        <v>181</v>
      </c>
      <c r="FC158" s="2" t="s">
        <v>132</v>
      </c>
      <c r="FD158" s="2" t="s">
        <v>132</v>
      </c>
      <c r="FE158" s="2" t="s">
        <v>143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140</v>
      </c>
      <c r="FN158" s="2" t="s">
        <v>181</v>
      </c>
      <c r="FO158" s="2" t="s">
        <v>182</v>
      </c>
      <c r="FP158" s="2" t="s">
        <v>132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151</v>
      </c>
      <c r="FZ158" s="2" t="s">
        <v>181</v>
      </c>
      <c r="GA158" s="2" t="s">
        <v>132</v>
      </c>
      <c r="GB158" s="2" t="s">
        <v>132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151</v>
      </c>
      <c r="GL158" s="2" t="s">
        <v>129</v>
      </c>
      <c r="GM158" s="2" t="s">
        <v>132</v>
      </c>
      <c r="GN158" s="2" t="s">
        <v>132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132</v>
      </c>
      <c r="GX158" s="2" t="s">
        <v>132</v>
      </c>
      <c r="GY158" s="2" t="s">
        <v>132</v>
      </c>
      <c r="GZ158" s="2" t="s">
        <v>132</v>
      </c>
      <c r="HA158" s="2" t="s">
        <v>132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132</v>
      </c>
      <c r="HJ158" s="2" t="s">
        <v>132</v>
      </c>
      <c r="HK158" s="2" t="s">
        <v>132</v>
      </c>
      <c r="HL158" s="2" t="s">
        <v>132</v>
      </c>
      <c r="HM158" s="2" t="s">
        <v>132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181</v>
      </c>
      <c r="HW158" s="2" t="s">
        <v>1840</v>
      </c>
      <c r="HX158" s="2" t="s">
        <v>132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132</v>
      </c>
      <c r="IH158" s="2" t="s">
        <v>132</v>
      </c>
      <c r="II158" s="2" t="s">
        <v>132</v>
      </c>
      <c r="IJ158" s="2" t="s">
        <v>132</v>
      </c>
      <c r="IK158" s="2" t="s">
        <v>132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181</v>
      </c>
      <c r="IU158" s="2" t="s">
        <v>1838</v>
      </c>
      <c r="IV158" s="2" t="s">
        <v>132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132</v>
      </c>
      <c r="JF158" s="2" t="s">
        <v>132</v>
      </c>
      <c r="JG158" s="2" t="s">
        <v>132</v>
      </c>
      <c r="JH158" s="2" t="s">
        <v>132</v>
      </c>
      <c r="JI158" s="2" t="s">
        <v>132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140</v>
      </c>
      <c r="KD158" s="2" t="s">
        <v>181</v>
      </c>
      <c r="KE158" s="2" t="s">
        <v>1837</v>
      </c>
      <c r="KF158" s="2" t="s">
        <v>132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151</v>
      </c>
      <c r="KP158" s="2" t="s">
        <v>181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157</v>
      </c>
      <c r="LN158" s="2" t="s">
        <v>181</v>
      </c>
      <c r="LO158" s="2" t="s">
        <v>132</v>
      </c>
      <c r="LP158" s="2" t="s">
        <v>132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151</v>
      </c>
      <c r="LZ158" s="2" t="s">
        <v>181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157</v>
      </c>
      <c r="NJ158" s="2" t="s">
        <v>181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157</v>
      </c>
      <c r="OH158" s="2" t="s">
        <v>129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151</v>
      </c>
      <c r="OT158" s="2" t="s">
        <v>181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151</v>
      </c>
      <c r="PR158" s="2" t="s">
        <v>181</v>
      </c>
      <c r="PS158" s="2" t="s">
        <v>132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151</v>
      </c>
      <c r="QP158" s="2" t="s">
        <v>181</v>
      </c>
      <c r="QQ158" s="2" t="s">
        <v>132</v>
      </c>
      <c r="QR158" s="2" t="s">
        <v>132</v>
      </c>
      <c r="QS158" s="2" t="s">
        <v>143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151</v>
      </c>
      <c r="RB158" s="2" t="s">
        <v>181</v>
      </c>
      <c r="RC158" s="2" t="s">
        <v>132</v>
      </c>
      <c r="RD158" s="2" t="s">
        <v>132</v>
      </c>
      <c r="RE158" s="2" t="s">
        <v>143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152</v>
      </c>
      <c r="RN158" s="2" t="s">
        <v>181</v>
      </c>
      <c r="RO158" s="2" t="s">
        <v>132</v>
      </c>
      <c r="RP158" s="2" t="s">
        <v>132</v>
      </c>
      <c r="RQ158" s="2" t="s">
        <v>143</v>
      </c>
      <c r="RR158" s="2" t="s">
        <v>132</v>
      </c>
    </row>
    <row r="159">
      <c r="A159" s="2" t="s">
        <v>1841</v>
      </c>
      <c r="B159" s="2" t="s">
        <v>121</v>
      </c>
      <c r="C159" s="2" t="s">
        <v>1800</v>
      </c>
      <c r="D159" s="2" t="s">
        <v>508</v>
      </c>
      <c r="E159" s="2" t="s">
        <v>509</v>
      </c>
      <c r="F159" s="2" t="s">
        <v>1842</v>
      </c>
      <c r="G159" s="2" t="s">
        <v>1842</v>
      </c>
      <c r="H159" s="2" t="s">
        <v>1842</v>
      </c>
      <c r="I159" s="2" t="s">
        <v>1843</v>
      </c>
      <c r="J159" s="2" t="s">
        <v>291</v>
      </c>
      <c r="K159" s="2" t="s">
        <v>659</v>
      </c>
      <c r="L159" s="3">
        <v>54.94</v>
      </c>
      <c r="M159" s="3">
        <v>57.69</v>
      </c>
      <c r="N159" s="3">
        <v>119.99</v>
      </c>
      <c r="O159" s="2" t="s">
        <v>129</v>
      </c>
      <c r="P159" s="2" t="s">
        <v>206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132</v>
      </c>
      <c r="V159" s="2" t="s">
        <v>162</v>
      </c>
      <c r="W159" s="2" t="s">
        <v>132</v>
      </c>
      <c r="X159" s="2" t="s">
        <v>132</v>
      </c>
      <c r="Y159" s="2" t="s">
        <v>1844</v>
      </c>
      <c r="Z159" s="4">
        <v>176</v>
      </c>
      <c r="AA159" s="4">
        <f>=ROUNDDOWN(35.2,0)</f>
      </c>
      <c r="AB159" s="5">
        <v>5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35</v>
      </c>
      <c r="AQ159" s="8">
        <v>2081.37</v>
      </c>
      <c r="AR159" s="4"/>
      <c r="AS159" s="8"/>
      <c r="AT159" s="7"/>
      <c r="AU159" s="7"/>
      <c r="AV159" s="4">
        <v>35</v>
      </c>
      <c r="AW159" s="8">
        <v>2081.37</v>
      </c>
      <c r="AX159" s="4"/>
      <c r="AY159" s="8"/>
      <c r="AZ159" s="7"/>
      <c r="BA159" s="7"/>
      <c r="BB159" s="7">
        <v>1</v>
      </c>
      <c r="BC159" s="4">
        <v>60</v>
      </c>
      <c r="BD159" s="8">
        <v>3646.84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0.5707</v>
      </c>
      <c r="BJ159" s="4">
        <v>35</v>
      </c>
      <c r="BK159" s="8">
        <v>2081.37</v>
      </c>
      <c r="BL159" s="2" t="s">
        <v>1845</v>
      </c>
      <c r="BM159" s="7">
        <v>1</v>
      </c>
      <c r="BN159" s="7">
        <v>1</v>
      </c>
      <c r="BO159" s="4">
        <v>9</v>
      </c>
      <c r="BP159" s="8">
        <v>508.86</v>
      </c>
      <c r="BQ159" s="4"/>
      <c r="BR159" s="8"/>
      <c r="BS159" s="7"/>
      <c r="BT159" s="7"/>
      <c r="BU159" s="2" t="s">
        <v>140</v>
      </c>
      <c r="BV159" s="2" t="s">
        <v>129</v>
      </c>
      <c r="BW159" s="2" t="s">
        <v>196</v>
      </c>
      <c r="BX159" s="2" t="s">
        <v>1846</v>
      </c>
      <c r="BY159" s="2" t="s">
        <v>143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152</v>
      </c>
      <c r="CH159" s="2" t="s">
        <v>181</v>
      </c>
      <c r="CI159" s="2" t="s">
        <v>132</v>
      </c>
      <c r="CJ159" s="2" t="s">
        <v>1847</v>
      </c>
      <c r="CK159" s="2" t="s">
        <v>143</v>
      </c>
      <c r="CL159" s="2" t="s">
        <v>132</v>
      </c>
      <c r="CM159" s="4">
        <v>3</v>
      </c>
      <c r="CN159" s="8">
        <v>196.63</v>
      </c>
      <c r="CO159" s="4"/>
      <c r="CP159" s="8"/>
      <c r="CQ159" s="7"/>
      <c r="CR159" s="7"/>
      <c r="CS159" s="2" t="s">
        <v>140</v>
      </c>
      <c r="CT159" s="2" t="s">
        <v>129</v>
      </c>
      <c r="CU159" s="2" t="s">
        <v>1820</v>
      </c>
      <c r="CV159" s="2" t="s">
        <v>1848</v>
      </c>
      <c r="CW159" s="2" t="s">
        <v>143</v>
      </c>
      <c r="CX159" s="2" t="s">
        <v>132</v>
      </c>
      <c r="CY159" s="4">
        <v>2</v>
      </c>
      <c r="CZ159" s="8">
        <v>140.92</v>
      </c>
      <c r="DA159" s="4"/>
      <c r="DB159" s="8"/>
      <c r="DC159" s="7"/>
      <c r="DD159" s="7"/>
      <c r="DE159" s="2" t="s">
        <v>140</v>
      </c>
      <c r="DF159" s="2" t="s">
        <v>129</v>
      </c>
      <c r="DG159" s="2" t="s">
        <v>550</v>
      </c>
      <c r="DH159" s="2" t="s">
        <v>326</v>
      </c>
      <c r="DI159" s="2" t="s">
        <v>143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140</v>
      </c>
      <c r="DR159" s="2" t="s">
        <v>129</v>
      </c>
      <c r="DS159" s="2" t="s">
        <v>173</v>
      </c>
      <c r="DT159" s="2" t="s">
        <v>1379</v>
      </c>
      <c r="DU159" s="2" t="s">
        <v>143</v>
      </c>
      <c r="DV159" s="2" t="s">
        <v>132</v>
      </c>
      <c r="DW159" s="4">
        <v>10</v>
      </c>
      <c r="DX159" s="8">
        <v>553.3</v>
      </c>
      <c r="DY159" s="4"/>
      <c r="DZ159" s="8"/>
      <c r="EA159" s="7"/>
      <c r="EB159" s="7"/>
      <c r="EC159" s="2" t="s">
        <v>140</v>
      </c>
      <c r="ED159" s="2" t="s">
        <v>129</v>
      </c>
      <c r="EE159" s="2" t="s">
        <v>619</v>
      </c>
      <c r="EF159" s="2" t="s">
        <v>597</v>
      </c>
      <c r="EG159" s="2" t="s">
        <v>143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181</v>
      </c>
      <c r="EQ159" s="2" t="s">
        <v>246</v>
      </c>
      <c r="ER159" s="2" t="s">
        <v>1676</v>
      </c>
      <c r="ES159" s="2" t="s">
        <v>143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151</v>
      </c>
      <c r="FB159" s="2" t="s">
        <v>129</v>
      </c>
      <c r="FC159" s="2" t="s">
        <v>132</v>
      </c>
      <c r="FD159" s="2" t="s">
        <v>132</v>
      </c>
      <c r="FE159" s="2" t="s">
        <v>143</v>
      </c>
      <c r="FF159" s="2" t="s">
        <v>132</v>
      </c>
      <c r="FG159" s="4">
        <v>5</v>
      </c>
      <c r="FH159" s="8">
        <v>318.8</v>
      </c>
      <c r="FI159" s="4"/>
      <c r="FJ159" s="8"/>
      <c r="FK159" s="7"/>
      <c r="FL159" s="7"/>
      <c r="FM159" s="2" t="s">
        <v>140</v>
      </c>
      <c r="FN159" s="2" t="s">
        <v>129</v>
      </c>
      <c r="FO159" s="2" t="s">
        <v>599</v>
      </c>
      <c r="FP159" s="2" t="s">
        <v>1849</v>
      </c>
      <c r="FQ159" s="2" t="s">
        <v>143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129</v>
      </c>
      <c r="GA159" s="2" t="s">
        <v>224</v>
      </c>
      <c r="GB159" s="2" t="s">
        <v>813</v>
      </c>
      <c r="GC159" s="2" t="s">
        <v>143</v>
      </c>
      <c r="GD159" s="2" t="s">
        <v>132</v>
      </c>
      <c r="GE159" s="4">
        <v>3</v>
      </c>
      <c r="GF159" s="8">
        <v>173.04</v>
      </c>
      <c r="GG159" s="4"/>
      <c r="GH159" s="8"/>
      <c r="GI159" s="7"/>
      <c r="GJ159" s="7"/>
      <c r="GK159" s="2" t="s">
        <v>140</v>
      </c>
      <c r="GL159" s="2" t="s">
        <v>129</v>
      </c>
      <c r="GM159" s="2" t="s">
        <v>226</v>
      </c>
      <c r="GN159" s="2" t="s">
        <v>728</v>
      </c>
      <c r="GO159" s="2" t="s">
        <v>143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155</v>
      </c>
      <c r="GX159" s="2" t="s">
        <v>129</v>
      </c>
      <c r="GY159" s="2" t="s">
        <v>132</v>
      </c>
      <c r="GZ159" s="2" t="s">
        <v>132</v>
      </c>
      <c r="HA159" s="2" t="s">
        <v>143</v>
      </c>
      <c r="HB159" s="2" t="s">
        <v>132</v>
      </c>
      <c r="HC159" s="4">
        <v>1</v>
      </c>
      <c r="HD159" s="8">
        <v>62.3</v>
      </c>
      <c r="HE159" s="4"/>
      <c r="HF159" s="8"/>
      <c r="HG159" s="7"/>
      <c r="HH159" s="7"/>
      <c r="HI159" s="2" t="s">
        <v>140</v>
      </c>
      <c r="HJ159" s="2" t="s">
        <v>129</v>
      </c>
      <c r="HK159" s="2" t="s">
        <v>190</v>
      </c>
      <c r="HL159" s="2" t="s">
        <v>1850</v>
      </c>
      <c r="HM159" s="2" t="s">
        <v>143</v>
      </c>
      <c r="HN159" s="2" t="s">
        <v>132</v>
      </c>
      <c r="HO159" s="4">
        <v>2</v>
      </c>
      <c r="HP159" s="8">
        <v>127.52</v>
      </c>
      <c r="HQ159" s="4"/>
      <c r="HR159" s="8"/>
      <c r="HS159" s="7"/>
      <c r="HT159" s="7"/>
      <c r="HU159" s="2" t="s">
        <v>140</v>
      </c>
      <c r="HV159" s="2" t="s">
        <v>129</v>
      </c>
      <c r="HW159" s="2" t="s">
        <v>192</v>
      </c>
      <c r="HX159" s="2" t="s">
        <v>1851</v>
      </c>
      <c r="HY159" s="2" t="s">
        <v>143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129</v>
      </c>
      <c r="II159" s="2" t="s">
        <v>194</v>
      </c>
      <c r="IJ159" s="2" t="s">
        <v>132</v>
      </c>
      <c r="IK159" s="2" t="s">
        <v>143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129</v>
      </c>
      <c r="IU159" s="2" t="s">
        <v>1820</v>
      </c>
      <c r="IV159" s="2" t="s">
        <v>1852</v>
      </c>
      <c r="IW159" s="2" t="s">
        <v>143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140</v>
      </c>
      <c r="JF159" s="2" t="s">
        <v>129</v>
      </c>
      <c r="JG159" s="2" t="s">
        <v>364</v>
      </c>
      <c r="JH159" s="2" t="s">
        <v>448</v>
      </c>
      <c r="JI159" s="2" t="s">
        <v>143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195</v>
      </c>
      <c r="KE159" s="2" t="s">
        <v>339</v>
      </c>
      <c r="KF159" s="2" t="s">
        <v>1853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151</v>
      </c>
      <c r="KP159" s="2" t="s">
        <v>129</v>
      </c>
      <c r="KQ159" s="2" t="s">
        <v>132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157</v>
      </c>
      <c r="LN159" s="2" t="s">
        <v>129</v>
      </c>
      <c r="LO159" s="2" t="s">
        <v>132</v>
      </c>
      <c r="LP159" s="2" t="s">
        <v>132</v>
      </c>
      <c r="LQ159" s="2" t="s">
        <v>143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151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151</v>
      </c>
      <c r="ML159" s="2" t="s">
        <v>129</v>
      </c>
      <c r="MM159" s="2" t="s">
        <v>132</v>
      </c>
      <c r="MN159" s="2" t="s">
        <v>132</v>
      </c>
      <c r="MO159" s="2" t="s">
        <v>143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151</v>
      </c>
      <c r="NJ159" s="2" t="s">
        <v>129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151</v>
      </c>
      <c r="NV159" s="2" t="s">
        <v>181</v>
      </c>
      <c r="NW159" s="2" t="s">
        <v>132</v>
      </c>
      <c r="NX159" s="2" t="s">
        <v>132</v>
      </c>
      <c r="NY159" s="2" t="s">
        <v>143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140</v>
      </c>
      <c r="OH159" s="2" t="s">
        <v>129</v>
      </c>
      <c r="OI159" s="2" t="s">
        <v>132</v>
      </c>
      <c r="OJ159" s="2" t="s">
        <v>132</v>
      </c>
      <c r="OK159" s="2" t="s">
        <v>143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151</v>
      </c>
      <c r="OT159" s="2" t="s">
        <v>129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140</v>
      </c>
      <c r="PR159" s="2" t="s">
        <v>181</v>
      </c>
      <c r="PS159" s="2" t="s">
        <v>278</v>
      </c>
      <c r="PT159" s="2" t="s">
        <v>132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140</v>
      </c>
      <c r="QP159" s="2" t="s">
        <v>181</v>
      </c>
      <c r="QQ159" s="2" t="s">
        <v>200</v>
      </c>
      <c r="QR159" s="2" t="s">
        <v>1622</v>
      </c>
      <c r="QS159" s="2" t="s">
        <v>143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151</v>
      </c>
      <c r="RB159" s="2" t="s">
        <v>129</v>
      </c>
      <c r="RC159" s="2" t="s">
        <v>132</v>
      </c>
      <c r="RD159" s="2" t="s">
        <v>132</v>
      </c>
      <c r="RE159" s="2" t="s">
        <v>143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140</v>
      </c>
      <c r="RN159" s="2" t="s">
        <v>181</v>
      </c>
      <c r="RO159" s="2" t="s">
        <v>595</v>
      </c>
      <c r="RP159" s="2" t="s">
        <v>1672</v>
      </c>
      <c r="RQ159" s="2" t="s">
        <v>143</v>
      </c>
      <c r="RR159" s="2" t="s">
        <v>132</v>
      </c>
    </row>
    <row r="160">
      <c r="A160" s="2" t="s">
        <v>1854</v>
      </c>
      <c r="B160" s="2" t="s">
        <v>121</v>
      </c>
      <c r="C160" s="2" t="s">
        <v>1800</v>
      </c>
      <c r="D160" s="2" t="s">
        <v>508</v>
      </c>
      <c r="E160" s="2" t="s">
        <v>509</v>
      </c>
      <c r="F160" s="2" t="s">
        <v>1842</v>
      </c>
      <c r="G160" s="2" t="s">
        <v>1842</v>
      </c>
      <c r="H160" s="2" t="s">
        <v>1842</v>
      </c>
      <c r="I160" s="2" t="s">
        <v>1843</v>
      </c>
      <c r="J160" s="2" t="s">
        <v>291</v>
      </c>
      <c r="K160" s="2" t="s">
        <v>1855</v>
      </c>
      <c r="L160" s="3">
        <v>54.94</v>
      </c>
      <c r="M160" s="3">
        <v>57.69</v>
      </c>
      <c r="N160" s="3">
        <v>119.99</v>
      </c>
      <c r="O160" s="2" t="s">
        <v>129</v>
      </c>
      <c r="P160" s="2" t="s">
        <v>206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133</v>
      </c>
      <c r="V160" s="2" t="s">
        <v>134</v>
      </c>
      <c r="W160" s="2" t="s">
        <v>135</v>
      </c>
      <c r="X160" s="2" t="s">
        <v>132</v>
      </c>
      <c r="Y160" s="2" t="s">
        <v>1595</v>
      </c>
      <c r="Z160" s="4">
        <v>195</v>
      </c>
      <c r="AA160" s="4">
        <f>=ROUNDDOWN(32.5,0)</f>
      </c>
      <c r="AB160" s="5">
        <v>6</v>
      </c>
      <c r="AC160" s="2" t="s">
        <v>239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25</v>
      </c>
      <c r="AQ160" s="8">
        <v>1565.47</v>
      </c>
      <c r="AR160" s="4"/>
      <c r="AS160" s="8"/>
      <c r="AT160" s="7"/>
      <c r="AU160" s="7"/>
      <c r="AV160" s="4">
        <v>25</v>
      </c>
      <c r="AW160" s="8">
        <v>1565.47</v>
      </c>
      <c r="AX160" s="4"/>
      <c r="AY160" s="8"/>
      <c r="AZ160" s="7"/>
      <c r="BA160" s="7"/>
      <c r="BB160" s="7">
        <v>1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0.4293</v>
      </c>
      <c r="BJ160" s="4">
        <v>25</v>
      </c>
      <c r="BK160" s="8">
        <v>1565.47</v>
      </c>
      <c r="BL160" s="2" t="s">
        <v>1856</v>
      </c>
      <c r="BM160" s="7">
        <v>1</v>
      </c>
      <c r="BN160" s="7">
        <v>1</v>
      </c>
      <c r="BO160" s="4">
        <v>2</v>
      </c>
      <c r="BP160" s="8">
        <v>109.04</v>
      </c>
      <c r="BQ160" s="4"/>
      <c r="BR160" s="8"/>
      <c r="BS160" s="7"/>
      <c r="BT160" s="7"/>
      <c r="BU160" s="2" t="s">
        <v>140</v>
      </c>
      <c r="BV160" s="2" t="s">
        <v>129</v>
      </c>
      <c r="BW160" s="2" t="s">
        <v>1522</v>
      </c>
      <c r="BX160" s="2" t="s">
        <v>1857</v>
      </c>
      <c r="BY160" s="2" t="s">
        <v>143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140</v>
      </c>
      <c r="CH160" s="2" t="s">
        <v>129</v>
      </c>
      <c r="CI160" s="2" t="s">
        <v>132</v>
      </c>
      <c r="CJ160" s="2" t="s">
        <v>132</v>
      </c>
      <c r="CK160" s="2" t="s">
        <v>143</v>
      </c>
      <c r="CL160" s="2" t="s">
        <v>132</v>
      </c>
      <c r="CM160" s="4">
        <v>4</v>
      </c>
      <c r="CN160" s="8">
        <v>317.55</v>
      </c>
      <c r="CO160" s="4"/>
      <c r="CP160" s="8"/>
      <c r="CQ160" s="7"/>
      <c r="CR160" s="7"/>
      <c r="CS160" s="2" t="s">
        <v>140</v>
      </c>
      <c r="CT160" s="2" t="s">
        <v>129</v>
      </c>
      <c r="CU160" s="2" t="s">
        <v>1595</v>
      </c>
      <c r="CV160" s="2" t="s">
        <v>957</v>
      </c>
      <c r="CW160" s="2" t="s">
        <v>143</v>
      </c>
      <c r="CX160" s="2" t="s">
        <v>132</v>
      </c>
      <c r="CY160" s="4">
        <v>1</v>
      </c>
      <c r="CZ160" s="8">
        <v>70.46</v>
      </c>
      <c r="DA160" s="4"/>
      <c r="DB160" s="8"/>
      <c r="DC160" s="7"/>
      <c r="DD160" s="7"/>
      <c r="DE160" s="2" t="s">
        <v>140</v>
      </c>
      <c r="DF160" s="2" t="s">
        <v>129</v>
      </c>
      <c r="DG160" s="2" t="s">
        <v>1595</v>
      </c>
      <c r="DH160" s="2" t="s">
        <v>622</v>
      </c>
      <c r="DI160" s="2" t="s">
        <v>143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129</v>
      </c>
      <c r="DS160" s="2" t="s">
        <v>299</v>
      </c>
      <c r="DT160" s="2" t="s">
        <v>490</v>
      </c>
      <c r="DU160" s="2" t="s">
        <v>143</v>
      </c>
      <c r="DV160" s="2" t="s">
        <v>132</v>
      </c>
      <c r="DW160" s="4">
        <v>5</v>
      </c>
      <c r="DX160" s="8">
        <v>276.65</v>
      </c>
      <c r="DY160" s="4"/>
      <c r="DZ160" s="8"/>
      <c r="EA160" s="7"/>
      <c r="EB160" s="7"/>
      <c r="EC160" s="2" t="s">
        <v>140</v>
      </c>
      <c r="ED160" s="2" t="s">
        <v>129</v>
      </c>
      <c r="EE160" s="2" t="s">
        <v>1600</v>
      </c>
      <c r="EF160" s="2" t="s">
        <v>1858</v>
      </c>
      <c r="EG160" s="2" t="s">
        <v>143</v>
      </c>
      <c r="EH160" s="2" t="s">
        <v>132</v>
      </c>
      <c r="EI160" s="4">
        <v>5</v>
      </c>
      <c r="EJ160" s="8">
        <v>302.85</v>
      </c>
      <c r="EK160" s="4"/>
      <c r="EL160" s="8"/>
      <c r="EM160" s="7"/>
      <c r="EN160" s="7"/>
      <c r="EO160" s="2" t="s">
        <v>140</v>
      </c>
      <c r="EP160" s="2" t="s">
        <v>129</v>
      </c>
      <c r="EQ160" s="2" t="s">
        <v>446</v>
      </c>
      <c r="ER160" s="2" t="s">
        <v>265</v>
      </c>
      <c r="ES160" s="2" t="s">
        <v>143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151</v>
      </c>
      <c r="FB160" s="2" t="s">
        <v>129</v>
      </c>
      <c r="FC160" s="2" t="s">
        <v>132</v>
      </c>
      <c r="FD160" s="2" t="s">
        <v>132</v>
      </c>
      <c r="FE160" s="2" t="s">
        <v>143</v>
      </c>
      <c r="FF160" s="2" t="s">
        <v>132</v>
      </c>
      <c r="FG160" s="4">
        <v>3</v>
      </c>
      <c r="FH160" s="8">
        <v>191.28</v>
      </c>
      <c r="FI160" s="4"/>
      <c r="FJ160" s="8"/>
      <c r="FK160" s="7"/>
      <c r="FL160" s="7"/>
      <c r="FM160" s="2" t="s">
        <v>140</v>
      </c>
      <c r="FN160" s="2" t="s">
        <v>129</v>
      </c>
      <c r="FO160" s="2" t="s">
        <v>222</v>
      </c>
      <c r="FP160" s="2" t="s">
        <v>1859</v>
      </c>
      <c r="FQ160" s="2" t="s">
        <v>143</v>
      </c>
      <c r="FR160" s="2" t="s">
        <v>132</v>
      </c>
      <c r="FS160" s="4">
        <v>2</v>
      </c>
      <c r="FT160" s="8">
        <v>124.6</v>
      </c>
      <c r="FU160" s="4"/>
      <c r="FV160" s="8"/>
      <c r="FW160" s="7"/>
      <c r="FX160" s="7"/>
      <c r="FY160" s="2" t="s">
        <v>140</v>
      </c>
      <c r="FZ160" s="2" t="s">
        <v>129</v>
      </c>
      <c r="GA160" s="2" t="s">
        <v>224</v>
      </c>
      <c r="GB160" s="2" t="s">
        <v>813</v>
      </c>
      <c r="GC160" s="2" t="s">
        <v>143</v>
      </c>
      <c r="GD160" s="2" t="s">
        <v>132</v>
      </c>
      <c r="GE160" s="4">
        <v>2</v>
      </c>
      <c r="GF160" s="8">
        <v>115.36</v>
      </c>
      <c r="GG160" s="4"/>
      <c r="GH160" s="8"/>
      <c r="GI160" s="7"/>
      <c r="GJ160" s="7"/>
      <c r="GK160" s="2" t="s">
        <v>140</v>
      </c>
      <c r="GL160" s="2" t="s">
        <v>129</v>
      </c>
      <c r="GM160" s="2" t="s">
        <v>226</v>
      </c>
      <c r="GN160" s="2" t="s">
        <v>294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155</v>
      </c>
      <c r="GX160" s="2" t="s">
        <v>129</v>
      </c>
      <c r="GY160" s="2" t="s">
        <v>132</v>
      </c>
      <c r="GZ160" s="2" t="s">
        <v>132</v>
      </c>
      <c r="HA160" s="2" t="s">
        <v>143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140</v>
      </c>
      <c r="HJ160" s="2" t="s">
        <v>129</v>
      </c>
      <c r="HK160" s="2" t="s">
        <v>278</v>
      </c>
      <c r="HL160" s="2" t="s">
        <v>357</v>
      </c>
      <c r="HM160" s="2" t="s">
        <v>143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129</v>
      </c>
      <c r="HW160" s="2" t="s">
        <v>363</v>
      </c>
      <c r="HX160" s="2" t="s">
        <v>1401</v>
      </c>
      <c r="HY160" s="2" t="s">
        <v>143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129</v>
      </c>
      <c r="II160" s="2" t="s">
        <v>194</v>
      </c>
      <c r="IJ160" s="2" t="s">
        <v>132</v>
      </c>
      <c r="IK160" s="2" t="s">
        <v>143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129</v>
      </c>
      <c r="IU160" s="2" t="s">
        <v>1595</v>
      </c>
      <c r="IV160" s="2" t="s">
        <v>1857</v>
      </c>
      <c r="IW160" s="2" t="s">
        <v>143</v>
      </c>
      <c r="IX160" s="2" t="s">
        <v>132</v>
      </c>
      <c r="IY160" s="4">
        <v>1</v>
      </c>
      <c r="IZ160" s="8">
        <v>57.68</v>
      </c>
      <c r="JA160" s="4"/>
      <c r="JB160" s="8"/>
      <c r="JC160" s="7"/>
      <c r="JD160" s="7"/>
      <c r="JE160" s="2" t="s">
        <v>140</v>
      </c>
      <c r="JF160" s="2" t="s">
        <v>129</v>
      </c>
      <c r="JG160" s="2" t="s">
        <v>364</v>
      </c>
      <c r="JH160" s="2" t="s">
        <v>442</v>
      </c>
      <c r="JI160" s="2" t="s">
        <v>143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140</v>
      </c>
      <c r="KD160" s="2" t="s">
        <v>195</v>
      </c>
      <c r="KE160" s="2" t="s">
        <v>1860</v>
      </c>
      <c r="KF160" s="2" t="s">
        <v>255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151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157</v>
      </c>
      <c r="LN160" s="2" t="s">
        <v>129</v>
      </c>
      <c r="LO160" s="2" t="s">
        <v>132</v>
      </c>
      <c r="LP160" s="2" t="s">
        <v>132</v>
      </c>
      <c r="LQ160" s="2" t="s">
        <v>143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151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151</v>
      </c>
      <c r="ML160" s="2" t="s">
        <v>129</v>
      </c>
      <c r="MM160" s="2" t="s">
        <v>132</v>
      </c>
      <c r="MN160" s="2" t="s">
        <v>132</v>
      </c>
      <c r="MO160" s="2" t="s">
        <v>143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157</v>
      </c>
      <c r="MX160" s="2" t="s">
        <v>129</v>
      </c>
      <c r="MY160" s="2" t="s">
        <v>132</v>
      </c>
      <c r="MZ160" s="2" t="s">
        <v>132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151</v>
      </c>
      <c r="NJ160" s="2" t="s">
        <v>129</v>
      </c>
      <c r="NK160" s="2" t="s">
        <v>132</v>
      </c>
      <c r="NL160" s="2" t="s">
        <v>132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151</v>
      </c>
      <c r="NV160" s="2" t="s">
        <v>181</v>
      </c>
      <c r="NW160" s="2" t="s">
        <v>132</v>
      </c>
      <c r="NX160" s="2" t="s">
        <v>132</v>
      </c>
      <c r="NY160" s="2" t="s">
        <v>143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140</v>
      </c>
      <c r="OH160" s="2" t="s">
        <v>129</v>
      </c>
      <c r="OI160" s="2" t="s">
        <v>132</v>
      </c>
      <c r="OJ160" s="2" t="s">
        <v>132</v>
      </c>
      <c r="OK160" s="2" t="s">
        <v>143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151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140</v>
      </c>
      <c r="PR160" s="2" t="s">
        <v>181</v>
      </c>
      <c r="PS160" s="2" t="s">
        <v>278</v>
      </c>
      <c r="PT160" s="2" t="s">
        <v>132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152</v>
      </c>
      <c r="QP160" s="2" t="s">
        <v>181</v>
      </c>
      <c r="QQ160" s="2" t="s">
        <v>132</v>
      </c>
      <c r="QR160" s="2" t="s">
        <v>132</v>
      </c>
      <c r="QS160" s="2" t="s">
        <v>143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151</v>
      </c>
      <c r="RB160" s="2" t="s">
        <v>129</v>
      </c>
      <c r="RC160" s="2" t="s">
        <v>132</v>
      </c>
      <c r="RD160" s="2" t="s">
        <v>132</v>
      </c>
      <c r="RE160" s="2" t="s">
        <v>143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140</v>
      </c>
      <c r="RN160" s="2" t="s">
        <v>181</v>
      </c>
      <c r="RO160" s="2" t="s">
        <v>368</v>
      </c>
      <c r="RP160" s="2" t="s">
        <v>344</v>
      </c>
      <c r="RQ160" s="2" t="s">
        <v>143</v>
      </c>
      <c r="RR160" s="2" t="s">
        <v>132</v>
      </c>
    </row>
    <row r="161">
      <c r="A161" s="2" t="s">
        <v>1861</v>
      </c>
      <c r="B161" s="2" t="s">
        <v>121</v>
      </c>
      <c r="C161" s="2" t="s">
        <v>1862</v>
      </c>
      <c r="D161" s="2" t="s">
        <v>779</v>
      </c>
      <c r="E161" s="2" t="s">
        <v>780</v>
      </c>
      <c r="F161" s="2" t="s">
        <v>1863</v>
      </c>
      <c r="G161" s="2" t="s">
        <v>1863</v>
      </c>
      <c r="H161" s="2" t="s">
        <v>1863</v>
      </c>
      <c r="I161" s="2" t="s">
        <v>1864</v>
      </c>
      <c r="J161" s="2" t="s">
        <v>291</v>
      </c>
      <c r="K161" s="2" t="s">
        <v>347</v>
      </c>
      <c r="L161" s="3">
        <v>79.49</v>
      </c>
      <c r="M161" s="3">
        <v>83.46</v>
      </c>
      <c r="N161" s="3">
        <v>184.99</v>
      </c>
      <c r="O161" s="2" t="s">
        <v>129</v>
      </c>
      <c r="P161" s="2" t="s">
        <v>160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132</v>
      </c>
      <c r="V161" s="2" t="s">
        <v>134</v>
      </c>
      <c r="W161" s="2" t="s">
        <v>470</v>
      </c>
      <c r="X161" s="2" t="s">
        <v>1865</v>
      </c>
      <c r="Y161" s="2" t="s">
        <v>1866</v>
      </c>
      <c r="Z161" s="4">
        <v>122</v>
      </c>
      <c r="AA161" s="4">
        <f>=ROUNDDOWN(15.25,0)</f>
      </c>
      <c r="AB161" s="5">
        <v>8</v>
      </c>
      <c r="AC161" s="2" t="s">
        <v>933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55</v>
      </c>
      <c r="AQ161" s="8">
        <v>5152.57</v>
      </c>
      <c r="AR161" s="4"/>
      <c r="AS161" s="8"/>
      <c r="AT161" s="7"/>
      <c r="AU161" s="7"/>
      <c r="AV161" s="4">
        <v>55</v>
      </c>
      <c r="AW161" s="8">
        <v>5152.57</v>
      </c>
      <c r="AX161" s="4"/>
      <c r="AY161" s="8"/>
      <c r="AZ161" s="7"/>
      <c r="BA161" s="7"/>
      <c r="BB161" s="7">
        <v>1</v>
      </c>
      <c r="BC161" s="4">
        <v>55</v>
      </c>
      <c r="BD161" s="8">
        <v>5152.57</v>
      </c>
      <c r="BE161" s="4"/>
      <c r="BF161" s="8"/>
      <c r="BG161" s="7"/>
      <c r="BH161" s="7"/>
      <c r="BI161" s="7">
        <v>1</v>
      </c>
      <c r="BJ161" s="4">
        <v>55</v>
      </c>
      <c r="BK161" s="8">
        <v>5152.57</v>
      </c>
      <c r="BL161" s="2" t="s">
        <v>1867</v>
      </c>
      <c r="BM161" s="7">
        <v>1</v>
      </c>
      <c r="BN161" s="7">
        <v>1</v>
      </c>
      <c r="BO161" s="4">
        <v>7</v>
      </c>
      <c r="BP161" s="8">
        <v>543.79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1868</v>
      </c>
      <c r="BX161" s="2" t="s">
        <v>1693</v>
      </c>
      <c r="BY161" s="2" t="s">
        <v>143</v>
      </c>
      <c r="BZ161" s="2" t="s">
        <v>132</v>
      </c>
      <c r="CA161" s="4">
        <v>6</v>
      </c>
      <c r="CB161" s="8">
        <v>583.12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132</v>
      </c>
      <c r="CJ161" s="2" t="s">
        <v>215</v>
      </c>
      <c r="CK161" s="2" t="s">
        <v>143</v>
      </c>
      <c r="CL161" s="2" t="s">
        <v>132</v>
      </c>
      <c r="CM161" s="4">
        <v>8</v>
      </c>
      <c r="CN161" s="8">
        <v>765.88</v>
      </c>
      <c r="CO161" s="4"/>
      <c r="CP161" s="8"/>
      <c r="CQ161" s="7"/>
      <c r="CR161" s="7"/>
      <c r="CS161" s="2" t="s">
        <v>140</v>
      </c>
      <c r="CT161" s="2" t="s">
        <v>129</v>
      </c>
      <c r="CU161" s="2" t="s">
        <v>1866</v>
      </c>
      <c r="CV161" s="2" t="s">
        <v>1869</v>
      </c>
      <c r="CW161" s="2" t="s">
        <v>143</v>
      </c>
      <c r="CX161" s="2" t="s">
        <v>132</v>
      </c>
      <c r="CY161" s="4">
        <v>12</v>
      </c>
      <c r="CZ161" s="8">
        <v>1152.36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1866</v>
      </c>
      <c r="DH161" s="2" t="s">
        <v>1870</v>
      </c>
      <c r="DI161" s="2" t="s">
        <v>143</v>
      </c>
      <c r="DJ161" s="2" t="s">
        <v>132</v>
      </c>
      <c r="DK161" s="4">
        <v>12</v>
      </c>
      <c r="DL161" s="8">
        <v>1197.48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299</v>
      </c>
      <c r="DT161" s="2" t="s">
        <v>986</v>
      </c>
      <c r="DU161" s="2" t="s">
        <v>143</v>
      </c>
      <c r="DV161" s="2" t="s">
        <v>132</v>
      </c>
      <c r="DW161" s="4">
        <v>1</v>
      </c>
      <c r="DX161" s="8">
        <v>83.32</v>
      </c>
      <c r="DY161" s="4"/>
      <c r="DZ161" s="8"/>
      <c r="EA161" s="7"/>
      <c r="EB161" s="7"/>
      <c r="EC161" s="2" t="s">
        <v>140</v>
      </c>
      <c r="ED161" s="2" t="s">
        <v>129</v>
      </c>
      <c r="EE161" s="2" t="s">
        <v>1871</v>
      </c>
      <c r="EF161" s="2" t="s">
        <v>868</v>
      </c>
      <c r="EG161" s="2" t="s">
        <v>143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150</v>
      </c>
      <c r="EP161" s="2" t="s">
        <v>129</v>
      </c>
      <c r="EQ161" s="2" t="s">
        <v>132</v>
      </c>
      <c r="ER161" s="2" t="s">
        <v>132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151</v>
      </c>
      <c r="FB161" s="2" t="s">
        <v>129</v>
      </c>
      <c r="FC161" s="2" t="s">
        <v>132</v>
      </c>
      <c r="FD161" s="2" t="s">
        <v>132</v>
      </c>
      <c r="FE161" s="2" t="s">
        <v>143</v>
      </c>
      <c r="FF161" s="2" t="s">
        <v>132</v>
      </c>
      <c r="FG161" s="4">
        <v>2</v>
      </c>
      <c r="FH161" s="8">
        <v>190.52</v>
      </c>
      <c r="FI161" s="4"/>
      <c r="FJ161" s="8"/>
      <c r="FK161" s="7"/>
      <c r="FL161" s="7"/>
      <c r="FM161" s="2" t="s">
        <v>140</v>
      </c>
      <c r="FN161" s="2" t="s">
        <v>129</v>
      </c>
      <c r="FO161" s="2" t="s">
        <v>1871</v>
      </c>
      <c r="FP161" s="2" t="s">
        <v>1872</v>
      </c>
      <c r="FQ161" s="2" t="s">
        <v>143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157</v>
      </c>
      <c r="FZ161" s="2" t="s">
        <v>129</v>
      </c>
      <c r="GA161" s="2" t="s">
        <v>132</v>
      </c>
      <c r="GB161" s="2" t="s">
        <v>132</v>
      </c>
      <c r="GC161" s="2" t="s">
        <v>143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129</v>
      </c>
      <c r="GM161" s="2" t="s">
        <v>226</v>
      </c>
      <c r="GN161" s="2" t="s">
        <v>1285</v>
      </c>
      <c r="GO161" s="2" t="s">
        <v>143</v>
      </c>
      <c r="GP161" s="2" t="s">
        <v>132</v>
      </c>
      <c r="GQ161" s="4">
        <v>3</v>
      </c>
      <c r="GR161" s="8">
        <v>270.42</v>
      </c>
      <c r="GS161" s="4"/>
      <c r="GT161" s="8"/>
      <c r="GU161" s="7"/>
      <c r="GV161" s="7"/>
      <c r="GW161" s="2" t="s">
        <v>140</v>
      </c>
      <c r="GX161" s="2" t="s">
        <v>129</v>
      </c>
      <c r="GY161" s="2" t="s">
        <v>837</v>
      </c>
      <c r="GZ161" s="2" t="s">
        <v>1873</v>
      </c>
      <c r="HA161" s="2" t="s">
        <v>143</v>
      </c>
      <c r="HB161" s="2" t="s">
        <v>132</v>
      </c>
      <c r="HC161" s="4">
        <v>3</v>
      </c>
      <c r="HD161" s="8">
        <v>270.42</v>
      </c>
      <c r="HE161" s="4"/>
      <c r="HF161" s="8"/>
      <c r="HG161" s="7"/>
      <c r="HH161" s="7"/>
      <c r="HI161" s="2" t="s">
        <v>140</v>
      </c>
      <c r="HJ161" s="2" t="s">
        <v>129</v>
      </c>
      <c r="HK161" s="2" t="s">
        <v>1870</v>
      </c>
      <c r="HL161" s="2" t="s">
        <v>218</v>
      </c>
      <c r="HM161" s="2" t="s">
        <v>143</v>
      </c>
      <c r="HN161" s="2" t="s">
        <v>132</v>
      </c>
      <c r="HO161" s="4">
        <v>1</v>
      </c>
      <c r="HP161" s="8">
        <v>95.26</v>
      </c>
      <c r="HQ161" s="4"/>
      <c r="HR161" s="8"/>
      <c r="HS161" s="7"/>
      <c r="HT161" s="7"/>
      <c r="HU161" s="2" t="s">
        <v>140</v>
      </c>
      <c r="HV161" s="2" t="s">
        <v>129</v>
      </c>
      <c r="HW161" s="2" t="s">
        <v>363</v>
      </c>
      <c r="HX161" s="2" t="s">
        <v>846</v>
      </c>
      <c r="HY161" s="2" t="s">
        <v>143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129</v>
      </c>
      <c r="IU161" s="2" t="s">
        <v>1866</v>
      </c>
      <c r="IV161" s="2" t="s">
        <v>581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129</v>
      </c>
      <c r="JG161" s="2" t="s">
        <v>364</v>
      </c>
      <c r="JH161" s="2" t="s">
        <v>132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195</v>
      </c>
      <c r="KE161" s="2" t="s">
        <v>837</v>
      </c>
      <c r="KF161" s="2" t="s">
        <v>1634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151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132</v>
      </c>
      <c r="LB161" s="2" t="s">
        <v>132</v>
      </c>
      <c r="LC161" s="2" t="s">
        <v>132</v>
      </c>
      <c r="LD161" s="2" t="s">
        <v>132</v>
      </c>
      <c r="LE161" s="2" t="s">
        <v>132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157</v>
      </c>
      <c r="LN161" s="2" t="s">
        <v>129</v>
      </c>
      <c r="LO161" s="2" t="s">
        <v>132</v>
      </c>
      <c r="LP161" s="2" t="s">
        <v>132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151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151</v>
      </c>
      <c r="ML161" s="2" t="s">
        <v>129</v>
      </c>
      <c r="MM161" s="2" t="s">
        <v>132</v>
      </c>
      <c r="MN161" s="2" t="s">
        <v>132</v>
      </c>
      <c r="MO161" s="2" t="s">
        <v>143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157</v>
      </c>
      <c r="MX161" s="2" t="s">
        <v>129</v>
      </c>
      <c r="MY161" s="2" t="s">
        <v>132</v>
      </c>
      <c r="MZ161" s="2" t="s">
        <v>132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157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151</v>
      </c>
      <c r="NV161" s="2" t="s">
        <v>181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140</v>
      </c>
      <c r="OH161" s="2" t="s">
        <v>129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151</v>
      </c>
      <c r="OT161" s="2" t="s">
        <v>129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157</v>
      </c>
      <c r="PR161" s="2" t="s">
        <v>129</v>
      </c>
      <c r="PS161" s="2" t="s">
        <v>132</v>
      </c>
      <c r="PT161" s="2" t="s">
        <v>132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151</v>
      </c>
      <c r="QP161" s="2" t="s">
        <v>181</v>
      </c>
      <c r="QQ161" s="2" t="s">
        <v>132</v>
      </c>
      <c r="QR161" s="2" t="s">
        <v>132</v>
      </c>
      <c r="QS161" s="2" t="s">
        <v>143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157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140</v>
      </c>
      <c r="RN161" s="2" t="s">
        <v>181</v>
      </c>
      <c r="RO161" s="2" t="s">
        <v>1874</v>
      </c>
      <c r="RP161" s="2" t="s">
        <v>1875</v>
      </c>
      <c r="RQ161" s="2" t="s">
        <v>143</v>
      </c>
      <c r="RR161" s="2" t="s">
        <v>132</v>
      </c>
    </row>
    <row r="162">
      <c r="A162" s="2" t="s">
        <v>1876</v>
      </c>
      <c r="B162" s="2" t="s">
        <v>121</v>
      </c>
      <c r="C162" s="2" t="s">
        <v>1862</v>
      </c>
      <c r="D162" s="2" t="s">
        <v>779</v>
      </c>
      <c r="E162" s="2" t="s">
        <v>780</v>
      </c>
      <c r="F162" s="2" t="s">
        <v>1877</v>
      </c>
      <c r="G162" s="2" t="s">
        <v>1877</v>
      </c>
      <c r="H162" s="2" t="s">
        <v>1877</v>
      </c>
      <c r="I162" s="2" t="s">
        <v>1878</v>
      </c>
      <c r="J162" s="2" t="s">
        <v>291</v>
      </c>
      <c r="K162" s="2" t="s">
        <v>495</v>
      </c>
      <c r="L162" s="3">
        <v>57.5</v>
      </c>
      <c r="M162" s="3">
        <v>60.38</v>
      </c>
      <c r="N162" s="3">
        <v>119.99</v>
      </c>
      <c r="O162" s="2" t="s">
        <v>129</v>
      </c>
      <c r="P162" s="2" t="s">
        <v>160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133</v>
      </c>
      <c r="V162" s="2" t="s">
        <v>134</v>
      </c>
      <c r="W162" s="2" t="s">
        <v>421</v>
      </c>
      <c r="X162" s="2" t="s">
        <v>1879</v>
      </c>
      <c r="Y162" s="2" t="s">
        <v>1880</v>
      </c>
      <c r="Z162" s="4">
        <v>17</v>
      </c>
      <c r="AA162" s="4">
        <f>=ROUNDDOWN(1.30769230769231,0)</f>
      </c>
      <c r="AB162" s="5">
        <v>13</v>
      </c>
      <c r="AC162" s="2" t="s">
        <v>694</v>
      </c>
      <c r="AD162" s="4">
        <v>450</v>
      </c>
      <c r="AE162" s="4">
        <v>450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80</v>
      </c>
      <c r="AQ162" s="8">
        <v>5125.06</v>
      </c>
      <c r="AR162" s="4"/>
      <c r="AS162" s="8"/>
      <c r="AT162" s="7"/>
      <c r="AU162" s="7"/>
      <c r="AV162" s="4">
        <v>80</v>
      </c>
      <c r="AW162" s="8">
        <v>5125.06</v>
      </c>
      <c r="AX162" s="4"/>
      <c r="AY162" s="8"/>
      <c r="AZ162" s="7"/>
      <c r="BA162" s="7"/>
      <c r="BB162" s="7">
        <v>1</v>
      </c>
      <c r="BC162" s="4">
        <v>80</v>
      </c>
      <c r="BD162" s="8">
        <v>5125.06</v>
      </c>
      <c r="BE162" s="4"/>
      <c r="BF162" s="8"/>
      <c r="BG162" s="7"/>
      <c r="BH162" s="7"/>
      <c r="BI162" s="7">
        <v>1</v>
      </c>
      <c r="BJ162" s="4">
        <v>80</v>
      </c>
      <c r="BK162" s="8">
        <v>5125.06</v>
      </c>
      <c r="BL162" s="2" t="s">
        <v>1881</v>
      </c>
      <c r="BM162" s="7">
        <v>1</v>
      </c>
      <c r="BN162" s="7">
        <v>1</v>
      </c>
      <c r="BO162" s="4">
        <v>20</v>
      </c>
      <c r="BP162" s="8">
        <v>1207.6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537</v>
      </c>
      <c r="BX162" s="2" t="s">
        <v>795</v>
      </c>
      <c r="BY162" s="2" t="s">
        <v>143</v>
      </c>
      <c r="BZ162" s="2" t="s">
        <v>132</v>
      </c>
      <c r="CA162" s="4">
        <v>15</v>
      </c>
      <c r="CB162" s="8">
        <v>991.8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132</v>
      </c>
      <c r="CJ162" s="2" t="s">
        <v>720</v>
      </c>
      <c r="CK162" s="2" t="s">
        <v>143</v>
      </c>
      <c r="CL162" s="2" t="s">
        <v>132</v>
      </c>
      <c r="CM162" s="4">
        <v>2</v>
      </c>
      <c r="CN162" s="8">
        <v>132.84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1334</v>
      </c>
      <c r="CV162" s="2" t="s">
        <v>689</v>
      </c>
      <c r="CW162" s="2" t="s">
        <v>143</v>
      </c>
      <c r="CX162" s="2" t="s">
        <v>132</v>
      </c>
      <c r="CY162" s="4">
        <v>12</v>
      </c>
      <c r="CZ162" s="8">
        <v>796.92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1252</v>
      </c>
      <c r="DH162" s="2" t="s">
        <v>760</v>
      </c>
      <c r="DI162" s="2" t="s">
        <v>143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140</v>
      </c>
      <c r="DR162" s="2" t="s">
        <v>129</v>
      </c>
      <c r="DS162" s="2" t="s">
        <v>148</v>
      </c>
      <c r="DT162" s="2" t="s">
        <v>1093</v>
      </c>
      <c r="DU162" s="2" t="s">
        <v>143</v>
      </c>
      <c r="DV162" s="2" t="s">
        <v>132</v>
      </c>
      <c r="DW162" s="4">
        <v>6</v>
      </c>
      <c r="DX162" s="8">
        <v>405.72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928</v>
      </c>
      <c r="EF162" s="2" t="s">
        <v>994</v>
      </c>
      <c r="EG162" s="2" t="s">
        <v>143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270</v>
      </c>
      <c r="EP162" s="2" t="s">
        <v>129</v>
      </c>
      <c r="EQ162" s="2" t="s">
        <v>132</v>
      </c>
      <c r="ER162" s="2" t="s">
        <v>132</v>
      </c>
      <c r="ES162" s="2" t="s">
        <v>143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151</v>
      </c>
      <c r="FB162" s="2" t="s">
        <v>129</v>
      </c>
      <c r="FC162" s="2" t="s">
        <v>132</v>
      </c>
      <c r="FD162" s="2" t="s">
        <v>132</v>
      </c>
      <c r="FE162" s="2" t="s">
        <v>143</v>
      </c>
      <c r="FF162" s="2" t="s">
        <v>132</v>
      </c>
      <c r="FG162" s="4">
        <v>17</v>
      </c>
      <c r="FH162" s="8">
        <v>1077.63</v>
      </c>
      <c r="FI162" s="4"/>
      <c r="FJ162" s="8"/>
      <c r="FK162" s="7"/>
      <c r="FL162" s="7"/>
      <c r="FM162" s="2" t="s">
        <v>140</v>
      </c>
      <c r="FN162" s="2" t="s">
        <v>129</v>
      </c>
      <c r="FO162" s="2" t="s">
        <v>741</v>
      </c>
      <c r="FP162" s="2" t="s">
        <v>740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157</v>
      </c>
      <c r="FZ162" s="2" t="s">
        <v>129</v>
      </c>
      <c r="GA162" s="2" t="s">
        <v>132</v>
      </c>
      <c r="GB162" s="2" t="s">
        <v>132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140</v>
      </c>
      <c r="GL162" s="2" t="s">
        <v>129</v>
      </c>
      <c r="GM162" s="2" t="s">
        <v>273</v>
      </c>
      <c r="GN162" s="2" t="s">
        <v>132</v>
      </c>
      <c r="GO162" s="2" t="s">
        <v>143</v>
      </c>
      <c r="GP162" s="2" t="s">
        <v>132</v>
      </c>
      <c r="GQ162" s="4">
        <v>3</v>
      </c>
      <c r="GR162" s="8">
        <v>195.6</v>
      </c>
      <c r="GS162" s="4"/>
      <c r="GT162" s="8"/>
      <c r="GU162" s="7"/>
      <c r="GV162" s="7"/>
      <c r="GW162" s="2" t="s">
        <v>140</v>
      </c>
      <c r="GX162" s="2" t="s">
        <v>129</v>
      </c>
      <c r="GY162" s="2" t="s">
        <v>273</v>
      </c>
      <c r="GZ162" s="2" t="s">
        <v>750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129</v>
      </c>
      <c r="HK162" s="2" t="s">
        <v>275</v>
      </c>
      <c r="HL162" s="2" t="s">
        <v>1300</v>
      </c>
      <c r="HM162" s="2" t="s">
        <v>143</v>
      </c>
      <c r="HN162" s="2" t="s">
        <v>132</v>
      </c>
      <c r="HO162" s="4">
        <v>5</v>
      </c>
      <c r="HP162" s="8">
        <v>316.95</v>
      </c>
      <c r="HQ162" s="4"/>
      <c r="HR162" s="8"/>
      <c r="HS162" s="7"/>
      <c r="HT162" s="7"/>
      <c r="HU162" s="2" t="s">
        <v>140</v>
      </c>
      <c r="HV162" s="2" t="s">
        <v>129</v>
      </c>
      <c r="HW162" s="2" t="s">
        <v>647</v>
      </c>
      <c r="HX162" s="2" t="s">
        <v>800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129</v>
      </c>
      <c r="IU162" s="2" t="s">
        <v>1334</v>
      </c>
      <c r="IV162" s="2" t="s">
        <v>132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151</v>
      </c>
      <c r="JF162" s="2" t="s">
        <v>129</v>
      </c>
      <c r="JG162" s="2" t="s">
        <v>132</v>
      </c>
      <c r="JH162" s="2" t="s">
        <v>132</v>
      </c>
      <c r="JI162" s="2" t="s">
        <v>143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151</v>
      </c>
      <c r="KD162" s="2" t="s">
        <v>129</v>
      </c>
      <c r="KE162" s="2" t="s">
        <v>132</v>
      </c>
      <c r="KF162" s="2" t="s">
        <v>132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151</v>
      </c>
      <c r="KP162" s="2" t="s">
        <v>129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157</v>
      </c>
      <c r="LB162" s="2" t="s">
        <v>129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157</v>
      </c>
      <c r="LN162" s="2" t="s">
        <v>129</v>
      </c>
      <c r="LO162" s="2" t="s">
        <v>132</v>
      </c>
      <c r="LP162" s="2" t="s">
        <v>132</v>
      </c>
      <c r="LQ162" s="2" t="s">
        <v>143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151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151</v>
      </c>
      <c r="ML162" s="2" t="s">
        <v>129</v>
      </c>
      <c r="MM162" s="2" t="s">
        <v>132</v>
      </c>
      <c r="MN162" s="2" t="s">
        <v>132</v>
      </c>
      <c r="MO162" s="2" t="s">
        <v>143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157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140</v>
      </c>
      <c r="OH162" s="2" t="s">
        <v>129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151</v>
      </c>
      <c r="OT162" s="2" t="s">
        <v>129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157</v>
      </c>
      <c r="PR162" s="2" t="s">
        <v>129</v>
      </c>
      <c r="PS162" s="2" t="s">
        <v>132</v>
      </c>
      <c r="PT162" s="2" t="s">
        <v>132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151</v>
      </c>
      <c r="QD162" s="2" t="s">
        <v>129</v>
      </c>
      <c r="QE162" s="2" t="s">
        <v>132</v>
      </c>
      <c r="QF162" s="2" t="s">
        <v>132</v>
      </c>
      <c r="QG162" s="2" t="s">
        <v>143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157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157</v>
      </c>
      <c r="RN162" s="2" t="s">
        <v>129</v>
      </c>
      <c r="RO162" s="2" t="s">
        <v>132</v>
      </c>
      <c r="RP162" s="2" t="s">
        <v>132</v>
      </c>
      <c r="RQ162" s="2" t="s">
        <v>143</v>
      </c>
      <c r="RR162" s="2" t="s">
        <v>132</v>
      </c>
    </row>
    <row r="163">
      <c r="A163" s="2" t="s">
        <v>1882</v>
      </c>
      <c r="B163" s="2" t="s">
        <v>121</v>
      </c>
      <c r="C163" s="2" t="s">
        <v>1862</v>
      </c>
      <c r="D163" s="2" t="s">
        <v>779</v>
      </c>
      <c r="E163" s="2" t="s">
        <v>780</v>
      </c>
      <c r="F163" s="2" t="s">
        <v>1883</v>
      </c>
      <c r="G163" s="2" t="s">
        <v>1883</v>
      </c>
      <c r="H163" s="2" t="s">
        <v>1883</v>
      </c>
      <c r="I163" s="2" t="s">
        <v>1884</v>
      </c>
      <c r="J163" s="2" t="s">
        <v>291</v>
      </c>
      <c r="K163" s="2" t="s">
        <v>420</v>
      </c>
      <c r="L163" s="3">
        <v>83.79</v>
      </c>
      <c r="M163" s="3">
        <v>87.98</v>
      </c>
      <c r="N163" s="3">
        <v>189.99</v>
      </c>
      <c r="O163" s="2" t="s">
        <v>129</v>
      </c>
      <c r="P163" s="2" t="s">
        <v>258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133</v>
      </c>
      <c r="V163" s="2" t="s">
        <v>134</v>
      </c>
      <c r="W163" s="2" t="s">
        <v>470</v>
      </c>
      <c r="X163" s="2" t="s">
        <v>1865</v>
      </c>
      <c r="Y163" s="2" t="s">
        <v>1885</v>
      </c>
      <c r="Z163" s="4">
        <v>59</v>
      </c>
      <c r="AA163" s="4">
        <f>=ROUNDDOWN(29.5,0)</f>
      </c>
      <c r="AB163" s="5">
        <v>2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16</v>
      </c>
      <c r="AQ163" s="8">
        <v>1358.36</v>
      </c>
      <c r="AR163" s="4"/>
      <c r="AS163" s="8"/>
      <c r="AT163" s="7"/>
      <c r="AU163" s="7"/>
      <c r="AV163" s="4">
        <v>16</v>
      </c>
      <c r="AW163" s="8">
        <v>1358.36</v>
      </c>
      <c r="AX163" s="4"/>
      <c r="AY163" s="8"/>
      <c r="AZ163" s="7"/>
      <c r="BA163" s="7"/>
      <c r="BB163" s="7">
        <v>1</v>
      </c>
      <c r="BC163" s="4">
        <v>16</v>
      </c>
      <c r="BD163" s="8">
        <v>1358.36</v>
      </c>
      <c r="BE163" s="4"/>
      <c r="BF163" s="8"/>
      <c r="BG163" s="7"/>
      <c r="BH163" s="7"/>
      <c r="BI163" s="7">
        <v>1</v>
      </c>
      <c r="BJ163" s="4">
        <v>16</v>
      </c>
      <c r="BK163" s="8">
        <v>1358.36</v>
      </c>
      <c r="BL163" s="2" t="s">
        <v>1886</v>
      </c>
      <c r="BM163" s="7">
        <v>1</v>
      </c>
      <c r="BN163" s="7">
        <v>1</v>
      </c>
      <c r="BO163" s="4">
        <v>9</v>
      </c>
      <c r="BP163" s="8">
        <v>634.92</v>
      </c>
      <c r="BQ163" s="4"/>
      <c r="BR163" s="8"/>
      <c r="BS163" s="7"/>
      <c r="BT163" s="7"/>
      <c r="BU163" s="2" t="s">
        <v>140</v>
      </c>
      <c r="BV163" s="2" t="s">
        <v>129</v>
      </c>
      <c r="BW163" s="2" t="s">
        <v>1887</v>
      </c>
      <c r="BX163" s="2" t="s">
        <v>1888</v>
      </c>
      <c r="BY163" s="2" t="s">
        <v>143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152</v>
      </c>
      <c r="CH163" s="2" t="s">
        <v>129</v>
      </c>
      <c r="CI163" s="2" t="s">
        <v>132</v>
      </c>
      <c r="CJ163" s="2" t="s">
        <v>132</v>
      </c>
      <c r="CK163" s="2" t="s">
        <v>143</v>
      </c>
      <c r="CL163" s="2" t="s">
        <v>132</v>
      </c>
      <c r="CM163" s="4">
        <v>1</v>
      </c>
      <c r="CN163" s="8">
        <v>87.98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1885</v>
      </c>
      <c r="CV163" s="2" t="s">
        <v>1889</v>
      </c>
      <c r="CW163" s="2" t="s">
        <v>143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140</v>
      </c>
      <c r="DF163" s="2" t="s">
        <v>129</v>
      </c>
      <c r="DG163" s="2" t="s">
        <v>1890</v>
      </c>
      <c r="DH163" s="2" t="s">
        <v>1824</v>
      </c>
      <c r="DI163" s="2" t="s">
        <v>143</v>
      </c>
      <c r="DJ163" s="2" t="s">
        <v>132</v>
      </c>
      <c r="DK163" s="4">
        <v>2</v>
      </c>
      <c r="DL163" s="8">
        <v>233.78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299</v>
      </c>
      <c r="DT163" s="2" t="s">
        <v>974</v>
      </c>
      <c r="DU163" s="2" t="s">
        <v>143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140</v>
      </c>
      <c r="ED163" s="2" t="s">
        <v>129</v>
      </c>
      <c r="EE163" s="2" t="s">
        <v>1871</v>
      </c>
      <c r="EF163" s="2" t="s">
        <v>868</v>
      </c>
      <c r="EG163" s="2" t="s">
        <v>143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181</v>
      </c>
      <c r="EQ163" s="2" t="s">
        <v>574</v>
      </c>
      <c r="ER163" s="2" t="s">
        <v>1891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151</v>
      </c>
      <c r="FB163" s="2" t="s">
        <v>129</v>
      </c>
      <c r="FC163" s="2" t="s">
        <v>132</v>
      </c>
      <c r="FD163" s="2" t="s">
        <v>132</v>
      </c>
      <c r="FE163" s="2" t="s">
        <v>143</v>
      </c>
      <c r="FF163" s="2" t="s">
        <v>132</v>
      </c>
      <c r="FG163" s="4">
        <v>4</v>
      </c>
      <c r="FH163" s="8">
        <v>401.68</v>
      </c>
      <c r="FI163" s="4"/>
      <c r="FJ163" s="8"/>
      <c r="FK163" s="7"/>
      <c r="FL163" s="7"/>
      <c r="FM163" s="2" t="s">
        <v>140</v>
      </c>
      <c r="FN163" s="2" t="s">
        <v>129</v>
      </c>
      <c r="FO163" s="2" t="s">
        <v>1871</v>
      </c>
      <c r="FP163" s="2" t="s">
        <v>1872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157</v>
      </c>
      <c r="FZ163" s="2" t="s">
        <v>129</v>
      </c>
      <c r="GA163" s="2" t="s">
        <v>132</v>
      </c>
      <c r="GB163" s="2" t="s">
        <v>132</v>
      </c>
      <c r="GC163" s="2" t="s">
        <v>143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129</v>
      </c>
      <c r="GM163" s="2" t="s">
        <v>273</v>
      </c>
      <c r="GN163" s="2" t="s">
        <v>449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155</v>
      </c>
      <c r="GX163" s="2" t="s">
        <v>129</v>
      </c>
      <c r="GY163" s="2" t="s">
        <v>132</v>
      </c>
      <c r="GZ163" s="2" t="s">
        <v>132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129</v>
      </c>
      <c r="HK163" s="2" t="s">
        <v>1277</v>
      </c>
      <c r="HL163" s="2" t="s">
        <v>869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688</v>
      </c>
      <c r="HX163" s="2" t="s">
        <v>1892</v>
      </c>
      <c r="HY163" s="2" t="s">
        <v>143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132</v>
      </c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129</v>
      </c>
      <c r="IU163" s="2" t="s">
        <v>1893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150</v>
      </c>
      <c r="JF163" s="2" t="s">
        <v>129</v>
      </c>
      <c r="JG163" s="2" t="s">
        <v>132</v>
      </c>
      <c r="JH163" s="2" t="s">
        <v>132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155</v>
      </c>
      <c r="KD163" s="2" t="s">
        <v>129</v>
      </c>
      <c r="KE163" s="2" t="s">
        <v>132</v>
      </c>
      <c r="KF163" s="2" t="s">
        <v>132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151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157</v>
      </c>
      <c r="LB163" s="2" t="s">
        <v>129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157</v>
      </c>
      <c r="LN163" s="2" t="s">
        <v>129</v>
      </c>
      <c r="LO163" s="2" t="s">
        <v>132</v>
      </c>
      <c r="LP163" s="2" t="s">
        <v>132</v>
      </c>
      <c r="LQ163" s="2" t="s">
        <v>143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151</v>
      </c>
      <c r="LZ163" s="2" t="s">
        <v>129</v>
      </c>
      <c r="MA163" s="2" t="s">
        <v>132</v>
      </c>
      <c r="MB163" s="2" t="s">
        <v>132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151</v>
      </c>
      <c r="ML163" s="2" t="s">
        <v>129</v>
      </c>
      <c r="MM163" s="2" t="s">
        <v>132</v>
      </c>
      <c r="MN163" s="2" t="s">
        <v>132</v>
      </c>
      <c r="MO163" s="2" t="s">
        <v>143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157</v>
      </c>
      <c r="MX163" s="2" t="s">
        <v>129</v>
      </c>
      <c r="MY163" s="2" t="s">
        <v>132</v>
      </c>
      <c r="MZ163" s="2" t="s">
        <v>132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157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151</v>
      </c>
      <c r="NV163" s="2" t="s">
        <v>181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157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151</v>
      </c>
      <c r="OT163" s="2" t="s">
        <v>129</v>
      </c>
      <c r="OU163" s="2" t="s">
        <v>132</v>
      </c>
      <c r="OV163" s="2" t="s">
        <v>132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157</v>
      </c>
      <c r="PR163" s="2" t="s">
        <v>129</v>
      </c>
      <c r="PS163" s="2" t="s">
        <v>132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151</v>
      </c>
      <c r="QP163" s="2" t="s">
        <v>181</v>
      </c>
      <c r="QQ163" s="2" t="s">
        <v>132</v>
      </c>
      <c r="QR163" s="2" t="s">
        <v>132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157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157</v>
      </c>
      <c r="RN163" s="2" t="s">
        <v>129</v>
      </c>
      <c r="RO163" s="2" t="s">
        <v>132</v>
      </c>
      <c r="RP163" s="2" t="s">
        <v>132</v>
      </c>
      <c r="RQ163" s="2" t="s">
        <v>143</v>
      </c>
      <c r="RR163" s="2" t="s">
        <v>132</v>
      </c>
    </row>
    <row r="164">
      <c r="A164" s="2" t="s">
        <v>1894</v>
      </c>
      <c r="B164" s="2" t="s">
        <v>121</v>
      </c>
      <c r="C164" s="2" t="s">
        <v>1862</v>
      </c>
      <c r="D164" s="2" t="s">
        <v>779</v>
      </c>
      <c r="E164" s="2" t="s">
        <v>780</v>
      </c>
      <c r="F164" s="2" t="s">
        <v>1895</v>
      </c>
      <c r="G164" s="2" t="s">
        <v>1895</v>
      </c>
      <c r="H164" s="2" t="s">
        <v>1895</v>
      </c>
      <c r="I164" s="2" t="s">
        <v>1896</v>
      </c>
      <c r="J164" s="2" t="s">
        <v>291</v>
      </c>
      <c r="K164" s="2" t="s">
        <v>1897</v>
      </c>
      <c r="L164" s="3">
        <v>85</v>
      </c>
      <c r="M164" s="3">
        <v>89.25</v>
      </c>
      <c r="N164" s="3">
        <v>179.99</v>
      </c>
      <c r="O164" s="2" t="s">
        <v>129</v>
      </c>
      <c r="P164" s="2" t="s">
        <v>258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133</v>
      </c>
      <c r="V164" s="2" t="s">
        <v>134</v>
      </c>
      <c r="W164" s="2" t="s">
        <v>1898</v>
      </c>
      <c r="X164" s="2" t="s">
        <v>704</v>
      </c>
      <c r="Y164" s="2" t="s">
        <v>882</v>
      </c>
      <c r="Z164" s="4">
        <v>55</v>
      </c>
      <c r="AA164" s="4">
        <f>=ROUNDDOWN(91.6666666666667,0)</f>
      </c>
      <c r="AB164" s="5">
        <v>0.6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4</v>
      </c>
      <c r="AQ164" s="8">
        <v>395.39</v>
      </c>
      <c r="AR164" s="4"/>
      <c r="AS164" s="8"/>
      <c r="AT164" s="7"/>
      <c r="AU164" s="7"/>
      <c r="AV164" s="4">
        <v>4</v>
      </c>
      <c r="AW164" s="8">
        <v>395.39</v>
      </c>
      <c r="AX164" s="4"/>
      <c r="AY164" s="8"/>
      <c r="AZ164" s="7"/>
      <c r="BA164" s="7"/>
      <c r="BB164" s="7">
        <v>1</v>
      </c>
      <c r="BC164" s="4">
        <v>4</v>
      </c>
      <c r="BD164" s="8">
        <v>395.39</v>
      </c>
      <c r="BE164" s="4"/>
      <c r="BF164" s="8"/>
      <c r="BG164" s="7"/>
      <c r="BH164" s="7"/>
      <c r="BI164" s="7">
        <v>1</v>
      </c>
      <c r="BJ164" s="4">
        <v>4</v>
      </c>
      <c r="BK164" s="8">
        <v>395.39</v>
      </c>
      <c r="BL164" s="2" t="s">
        <v>1899</v>
      </c>
      <c r="BM164" s="7">
        <v>1</v>
      </c>
      <c r="BN164" s="7">
        <v>1</v>
      </c>
      <c r="BO164" s="4">
        <v>2</v>
      </c>
      <c r="BP164" s="8">
        <v>178.5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225</v>
      </c>
      <c r="BX164" s="2" t="s">
        <v>1317</v>
      </c>
      <c r="BY164" s="2" t="s">
        <v>143</v>
      </c>
      <c r="BZ164" s="2" t="s">
        <v>132</v>
      </c>
      <c r="CA164" s="4">
        <v>1</v>
      </c>
      <c r="CB164" s="8">
        <v>97.75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132</v>
      </c>
      <c r="CJ164" s="2" t="s">
        <v>884</v>
      </c>
      <c r="CK164" s="2" t="s">
        <v>143</v>
      </c>
      <c r="CL164" s="2" t="s">
        <v>132</v>
      </c>
      <c r="CM164" s="4">
        <v>1</v>
      </c>
      <c r="CN164" s="8">
        <v>119.14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882</v>
      </c>
      <c r="CV164" s="2" t="s">
        <v>801</v>
      </c>
      <c r="CW164" s="2" t="s">
        <v>143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140</v>
      </c>
      <c r="DF164" s="2" t="s">
        <v>129</v>
      </c>
      <c r="DG164" s="2" t="s">
        <v>886</v>
      </c>
      <c r="DH164" s="2" t="s">
        <v>1900</v>
      </c>
      <c r="DI164" s="2" t="s">
        <v>143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140</v>
      </c>
      <c r="DR164" s="2" t="s">
        <v>129</v>
      </c>
      <c r="DS164" s="2" t="s">
        <v>148</v>
      </c>
      <c r="DT164" s="2" t="s">
        <v>132</v>
      </c>
      <c r="DU164" s="2" t="s">
        <v>143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140</v>
      </c>
      <c r="ED164" s="2" t="s">
        <v>129</v>
      </c>
      <c r="EE164" s="2" t="s">
        <v>882</v>
      </c>
      <c r="EF164" s="2" t="s">
        <v>798</v>
      </c>
      <c r="EG164" s="2" t="s">
        <v>143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270</v>
      </c>
      <c r="EP164" s="2" t="s">
        <v>129</v>
      </c>
      <c r="EQ164" s="2" t="s">
        <v>132</v>
      </c>
      <c r="ER164" s="2" t="s">
        <v>132</v>
      </c>
      <c r="ES164" s="2" t="s">
        <v>143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151</v>
      </c>
      <c r="FB164" s="2" t="s">
        <v>129</v>
      </c>
      <c r="FC164" s="2" t="s">
        <v>132</v>
      </c>
      <c r="FD164" s="2" t="s">
        <v>132</v>
      </c>
      <c r="FE164" s="2" t="s">
        <v>143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129</v>
      </c>
      <c r="FO164" s="2" t="s">
        <v>1260</v>
      </c>
      <c r="FP164" s="2" t="s">
        <v>357</v>
      </c>
      <c r="FQ164" s="2" t="s">
        <v>143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157</v>
      </c>
      <c r="FZ164" s="2" t="s">
        <v>129</v>
      </c>
      <c r="GA164" s="2" t="s">
        <v>132</v>
      </c>
      <c r="GB164" s="2" t="s">
        <v>132</v>
      </c>
      <c r="GC164" s="2" t="s">
        <v>143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129</v>
      </c>
      <c r="GM164" s="2" t="s">
        <v>273</v>
      </c>
      <c r="GN164" s="2" t="s">
        <v>132</v>
      </c>
      <c r="GO164" s="2" t="s">
        <v>143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155</v>
      </c>
      <c r="GX164" s="2" t="s">
        <v>129</v>
      </c>
      <c r="GY164" s="2" t="s">
        <v>132</v>
      </c>
      <c r="GZ164" s="2" t="s">
        <v>132</v>
      </c>
      <c r="HA164" s="2" t="s">
        <v>143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140</v>
      </c>
      <c r="HJ164" s="2" t="s">
        <v>129</v>
      </c>
      <c r="HK164" s="2" t="s">
        <v>275</v>
      </c>
      <c r="HL164" s="2" t="s">
        <v>132</v>
      </c>
      <c r="HM164" s="2" t="s">
        <v>143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129</v>
      </c>
      <c r="HW164" s="2" t="s">
        <v>744</v>
      </c>
      <c r="HX164" s="2" t="s">
        <v>132</v>
      </c>
      <c r="HY164" s="2" t="s">
        <v>143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129</v>
      </c>
      <c r="IU164" s="2" t="s">
        <v>882</v>
      </c>
      <c r="IV164" s="2" t="s">
        <v>132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151</v>
      </c>
      <c r="JF164" s="2" t="s">
        <v>129</v>
      </c>
      <c r="JG164" s="2" t="s">
        <v>132</v>
      </c>
      <c r="JH164" s="2" t="s">
        <v>132</v>
      </c>
      <c r="JI164" s="2" t="s">
        <v>143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151</v>
      </c>
      <c r="KD164" s="2" t="s">
        <v>129</v>
      </c>
      <c r="KE164" s="2" t="s">
        <v>132</v>
      </c>
      <c r="KF164" s="2" t="s">
        <v>132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151</v>
      </c>
      <c r="KP164" s="2" t="s">
        <v>129</v>
      </c>
      <c r="KQ164" s="2" t="s">
        <v>132</v>
      </c>
      <c r="KR164" s="2" t="s">
        <v>132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157</v>
      </c>
      <c r="LB164" s="2" t="s">
        <v>129</v>
      </c>
      <c r="LC164" s="2" t="s">
        <v>132</v>
      </c>
      <c r="LD164" s="2" t="s">
        <v>132</v>
      </c>
      <c r="LE164" s="2" t="s">
        <v>143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157</v>
      </c>
      <c r="LN164" s="2" t="s">
        <v>129</v>
      </c>
      <c r="LO164" s="2" t="s">
        <v>132</v>
      </c>
      <c r="LP164" s="2" t="s">
        <v>132</v>
      </c>
      <c r="LQ164" s="2" t="s">
        <v>143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151</v>
      </c>
      <c r="LZ164" s="2" t="s">
        <v>129</v>
      </c>
      <c r="MA164" s="2" t="s">
        <v>132</v>
      </c>
      <c r="MB164" s="2" t="s">
        <v>132</v>
      </c>
      <c r="MC164" s="2" t="s">
        <v>143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151</v>
      </c>
      <c r="ML164" s="2" t="s">
        <v>129</v>
      </c>
      <c r="MM164" s="2" t="s">
        <v>132</v>
      </c>
      <c r="MN164" s="2" t="s">
        <v>132</v>
      </c>
      <c r="MO164" s="2" t="s">
        <v>143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157</v>
      </c>
      <c r="NJ164" s="2" t="s">
        <v>129</v>
      </c>
      <c r="NK164" s="2" t="s">
        <v>132</v>
      </c>
      <c r="NL164" s="2" t="s">
        <v>132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157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151</v>
      </c>
      <c r="OT164" s="2" t="s">
        <v>129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157</v>
      </c>
      <c r="PR164" s="2" t="s">
        <v>129</v>
      </c>
      <c r="PS164" s="2" t="s">
        <v>132</v>
      </c>
      <c r="PT164" s="2" t="s">
        <v>132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151</v>
      </c>
      <c r="QD164" s="2" t="s">
        <v>129</v>
      </c>
      <c r="QE164" s="2" t="s">
        <v>132</v>
      </c>
      <c r="QF164" s="2" t="s">
        <v>132</v>
      </c>
      <c r="QG164" s="2" t="s">
        <v>143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157</v>
      </c>
      <c r="RB164" s="2" t="s">
        <v>129</v>
      </c>
      <c r="RC164" s="2" t="s">
        <v>132</v>
      </c>
      <c r="RD164" s="2" t="s">
        <v>132</v>
      </c>
      <c r="RE164" s="2" t="s">
        <v>143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157</v>
      </c>
      <c r="RN164" s="2" t="s">
        <v>129</v>
      </c>
      <c r="RO164" s="2" t="s">
        <v>132</v>
      </c>
      <c r="RP164" s="2" t="s">
        <v>132</v>
      </c>
      <c r="RQ164" s="2" t="s">
        <v>143</v>
      </c>
      <c r="RR164" s="2" t="s">
        <v>132</v>
      </c>
    </row>
    <row r="165">
      <c r="A165" s="2" t="s">
        <v>1901</v>
      </c>
      <c r="B165" s="2" t="s">
        <v>121</v>
      </c>
      <c r="C165" s="2" t="s">
        <v>1862</v>
      </c>
      <c r="D165" s="2" t="s">
        <v>779</v>
      </c>
      <c r="E165" s="2" t="s">
        <v>780</v>
      </c>
      <c r="F165" s="2" t="s">
        <v>1902</v>
      </c>
      <c r="G165" s="2" t="s">
        <v>1902</v>
      </c>
      <c r="H165" s="2" t="s">
        <v>1902</v>
      </c>
      <c r="I165" s="2" t="s">
        <v>1903</v>
      </c>
      <c r="J165" s="2" t="s">
        <v>291</v>
      </c>
      <c r="K165" s="2" t="s">
        <v>420</v>
      </c>
      <c r="L165" s="3">
        <v>121.5</v>
      </c>
      <c r="M165" s="3">
        <v>127.58</v>
      </c>
      <c r="N165" s="3">
        <v>279.99</v>
      </c>
      <c r="O165" s="2" t="s">
        <v>129</v>
      </c>
      <c r="P165" s="2" t="s">
        <v>293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133</v>
      </c>
      <c r="V165" s="2" t="s">
        <v>134</v>
      </c>
      <c r="W165" s="2" t="s">
        <v>470</v>
      </c>
      <c r="X165" s="2" t="s">
        <v>1865</v>
      </c>
      <c r="Y165" s="2" t="s">
        <v>864</v>
      </c>
      <c r="Z165" s="4">
        <v>84</v>
      </c>
      <c r="AA165" s="4">
        <f>=ROUNDDOWN(84,0)</f>
      </c>
      <c r="AB165" s="5">
        <v>1</v>
      </c>
      <c r="AC165" s="2" t="s">
        <v>132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1</v>
      </c>
      <c r="AQ165" s="8">
        <v>130.41</v>
      </c>
      <c r="AR165" s="4"/>
      <c r="AS165" s="8"/>
      <c r="AT165" s="7"/>
      <c r="AU165" s="7"/>
      <c r="AV165" s="4">
        <v>1</v>
      </c>
      <c r="AW165" s="8">
        <v>130.41</v>
      </c>
      <c r="AX165" s="4"/>
      <c r="AY165" s="8"/>
      <c r="AZ165" s="7"/>
      <c r="BA165" s="7"/>
      <c r="BB165" s="7">
        <v>1</v>
      </c>
      <c r="BC165" s="4">
        <v>1</v>
      </c>
      <c r="BD165" s="8">
        <v>130.41</v>
      </c>
      <c r="BE165" s="4"/>
      <c r="BF165" s="8"/>
      <c r="BG165" s="7"/>
      <c r="BH165" s="7"/>
      <c r="BI165" s="7">
        <v>1</v>
      </c>
      <c r="BJ165" s="4">
        <v>1</v>
      </c>
      <c r="BK165" s="8">
        <v>130.41</v>
      </c>
      <c r="BL165" s="2" t="s">
        <v>16</v>
      </c>
      <c r="BM165" s="7">
        <v>1</v>
      </c>
      <c r="BN165" s="7">
        <v>1</v>
      </c>
      <c r="BO165" s="4">
        <v>1</v>
      </c>
      <c r="BP165" s="8">
        <v>130.41</v>
      </c>
      <c r="BQ165" s="4"/>
      <c r="BR165" s="8"/>
      <c r="BS165" s="7"/>
      <c r="BT165" s="7"/>
      <c r="BU165" s="2" t="s">
        <v>140</v>
      </c>
      <c r="BV165" s="2" t="s">
        <v>129</v>
      </c>
      <c r="BW165" s="2" t="s">
        <v>866</v>
      </c>
      <c r="BX165" s="2" t="s">
        <v>875</v>
      </c>
      <c r="BY165" s="2" t="s">
        <v>143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151</v>
      </c>
      <c r="CH165" s="2" t="s">
        <v>129</v>
      </c>
      <c r="CI165" s="2" t="s">
        <v>132</v>
      </c>
      <c r="CJ165" s="2" t="s">
        <v>132</v>
      </c>
      <c r="CK165" s="2" t="s">
        <v>143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140</v>
      </c>
      <c r="CT165" s="2" t="s">
        <v>129</v>
      </c>
      <c r="CU165" s="2" t="s">
        <v>864</v>
      </c>
      <c r="CV165" s="2" t="s">
        <v>1394</v>
      </c>
      <c r="CW165" s="2" t="s">
        <v>143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129</v>
      </c>
      <c r="DG165" s="2" t="s">
        <v>857</v>
      </c>
      <c r="DH165" s="2" t="s">
        <v>870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151</v>
      </c>
      <c r="DR165" s="2" t="s">
        <v>129</v>
      </c>
      <c r="DS165" s="2" t="s">
        <v>132</v>
      </c>
      <c r="DT165" s="2" t="s">
        <v>132</v>
      </c>
      <c r="DU165" s="2" t="s">
        <v>143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129</v>
      </c>
      <c r="EE165" s="2" t="s">
        <v>753</v>
      </c>
      <c r="EF165" s="2" t="s">
        <v>1260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150</v>
      </c>
      <c r="EP165" s="2" t="s">
        <v>129</v>
      </c>
      <c r="EQ165" s="2" t="s">
        <v>132</v>
      </c>
      <c r="ER165" s="2" t="s">
        <v>132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151</v>
      </c>
      <c r="FB165" s="2" t="s">
        <v>129</v>
      </c>
      <c r="FC165" s="2" t="s">
        <v>132</v>
      </c>
      <c r="FD165" s="2" t="s">
        <v>132</v>
      </c>
      <c r="FE165" s="2" t="s">
        <v>143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140</v>
      </c>
      <c r="FN165" s="2" t="s">
        <v>129</v>
      </c>
      <c r="FO165" s="2" t="s">
        <v>755</v>
      </c>
      <c r="FP165" s="2" t="s">
        <v>760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157</v>
      </c>
      <c r="FZ165" s="2" t="s">
        <v>129</v>
      </c>
      <c r="GA165" s="2" t="s">
        <v>132</v>
      </c>
      <c r="GB165" s="2" t="s">
        <v>132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273</v>
      </c>
      <c r="GN165" s="2" t="s">
        <v>132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155</v>
      </c>
      <c r="GX165" s="2" t="s">
        <v>129</v>
      </c>
      <c r="GY165" s="2" t="s">
        <v>132</v>
      </c>
      <c r="GZ165" s="2" t="s">
        <v>132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129</v>
      </c>
      <c r="HK165" s="2" t="s">
        <v>433</v>
      </c>
      <c r="HL165" s="2" t="s">
        <v>132</v>
      </c>
      <c r="HM165" s="2" t="s">
        <v>143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129</v>
      </c>
      <c r="HW165" s="2" t="s">
        <v>277</v>
      </c>
      <c r="HX165" s="2" t="s">
        <v>132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132</v>
      </c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129</v>
      </c>
      <c r="IU165" s="2" t="s">
        <v>864</v>
      </c>
      <c r="IV165" s="2" t="s">
        <v>132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151</v>
      </c>
      <c r="JF165" s="2" t="s">
        <v>129</v>
      </c>
      <c r="JG165" s="2" t="s">
        <v>132</v>
      </c>
      <c r="JH165" s="2" t="s">
        <v>132</v>
      </c>
      <c r="JI165" s="2" t="s">
        <v>143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151</v>
      </c>
      <c r="KD165" s="2" t="s">
        <v>129</v>
      </c>
      <c r="KE165" s="2" t="s">
        <v>132</v>
      </c>
      <c r="KF165" s="2" t="s">
        <v>132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151</v>
      </c>
      <c r="KP165" s="2" t="s">
        <v>129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157</v>
      </c>
      <c r="LB165" s="2" t="s">
        <v>129</v>
      </c>
      <c r="LC165" s="2" t="s">
        <v>132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157</v>
      </c>
      <c r="LN165" s="2" t="s">
        <v>129</v>
      </c>
      <c r="LO165" s="2" t="s">
        <v>132</v>
      </c>
      <c r="LP165" s="2" t="s">
        <v>132</v>
      </c>
      <c r="LQ165" s="2" t="s">
        <v>143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151</v>
      </c>
      <c r="LZ165" s="2" t="s">
        <v>129</v>
      </c>
      <c r="MA165" s="2" t="s">
        <v>132</v>
      </c>
      <c r="MB165" s="2" t="s">
        <v>132</v>
      </c>
      <c r="MC165" s="2" t="s">
        <v>143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151</v>
      </c>
      <c r="ML165" s="2" t="s">
        <v>129</v>
      </c>
      <c r="MM165" s="2" t="s">
        <v>132</v>
      </c>
      <c r="MN165" s="2" t="s">
        <v>132</v>
      </c>
      <c r="MO165" s="2" t="s">
        <v>143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157</v>
      </c>
      <c r="MX165" s="2" t="s">
        <v>129</v>
      </c>
      <c r="MY165" s="2" t="s">
        <v>132</v>
      </c>
      <c r="MZ165" s="2" t="s">
        <v>132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157</v>
      </c>
      <c r="NJ165" s="2" t="s">
        <v>129</v>
      </c>
      <c r="NK165" s="2" t="s">
        <v>132</v>
      </c>
      <c r="NL165" s="2" t="s">
        <v>132</v>
      </c>
      <c r="NM165" s="2" t="s">
        <v>143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157</v>
      </c>
      <c r="OH165" s="2" t="s">
        <v>129</v>
      </c>
      <c r="OI165" s="2" t="s">
        <v>132</v>
      </c>
      <c r="OJ165" s="2" t="s">
        <v>132</v>
      </c>
      <c r="OK165" s="2" t="s">
        <v>143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151</v>
      </c>
      <c r="OT165" s="2" t="s">
        <v>129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157</v>
      </c>
      <c r="PR165" s="2" t="s">
        <v>129</v>
      </c>
      <c r="PS165" s="2" t="s">
        <v>132</v>
      </c>
      <c r="PT165" s="2" t="s">
        <v>132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151</v>
      </c>
      <c r="QD165" s="2" t="s">
        <v>129</v>
      </c>
      <c r="QE165" s="2" t="s">
        <v>132</v>
      </c>
      <c r="QF165" s="2" t="s">
        <v>132</v>
      </c>
      <c r="QG165" s="2" t="s">
        <v>143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157</v>
      </c>
      <c r="RB165" s="2" t="s">
        <v>129</v>
      </c>
      <c r="RC165" s="2" t="s">
        <v>132</v>
      </c>
      <c r="RD165" s="2" t="s">
        <v>132</v>
      </c>
      <c r="RE165" s="2" t="s">
        <v>143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151</v>
      </c>
      <c r="RN165" s="2" t="s">
        <v>129</v>
      </c>
      <c r="RO165" s="2" t="s">
        <v>132</v>
      </c>
      <c r="RP165" s="2" t="s">
        <v>132</v>
      </c>
      <c r="RQ165" s="2" t="s">
        <v>143</v>
      </c>
      <c r="RR165" s="2" t="s">
        <v>132</v>
      </c>
    </row>
    <row r="166">
      <c r="A166" s="2" t="s">
        <v>1904</v>
      </c>
      <c r="B166" s="2" t="s">
        <v>121</v>
      </c>
      <c r="C166" s="2" t="s">
        <v>1862</v>
      </c>
      <c r="D166" s="2" t="s">
        <v>508</v>
      </c>
      <c r="E166" s="2" t="s">
        <v>509</v>
      </c>
      <c r="F166" s="2" t="s">
        <v>1905</v>
      </c>
      <c r="G166" s="2" t="s">
        <v>1905</v>
      </c>
      <c r="H166" s="2" t="s">
        <v>1905</v>
      </c>
      <c r="I166" s="2" t="s">
        <v>1017</v>
      </c>
      <c r="J166" s="2" t="s">
        <v>291</v>
      </c>
      <c r="K166" s="2" t="s">
        <v>420</v>
      </c>
      <c r="L166" s="3">
        <v>43.99</v>
      </c>
      <c r="M166" s="3">
        <v>46.19</v>
      </c>
      <c r="N166" s="3">
        <v>99.99</v>
      </c>
      <c r="O166" s="2" t="s">
        <v>129</v>
      </c>
      <c r="P166" s="2" t="s">
        <v>206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133</v>
      </c>
      <c r="V166" s="2" t="s">
        <v>134</v>
      </c>
      <c r="W166" s="2" t="s">
        <v>470</v>
      </c>
      <c r="X166" s="2" t="s">
        <v>1865</v>
      </c>
      <c r="Y166" s="2" t="s">
        <v>1885</v>
      </c>
      <c r="Z166" s="4">
        <v>7</v>
      </c>
      <c r="AA166" s="4">
        <f>=ROUNDDOWN(0.777777777777778,0)</f>
      </c>
      <c r="AB166" s="5">
        <v>9</v>
      </c>
      <c r="AC166" s="2" t="s">
        <v>394</v>
      </c>
      <c r="AD166" s="4">
        <v>100</v>
      </c>
      <c r="AE166" s="4">
        <v>350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54</v>
      </c>
      <c r="AQ166" s="8">
        <v>2550.51</v>
      </c>
      <c r="AR166" s="4"/>
      <c r="AS166" s="8"/>
      <c r="AT166" s="7"/>
      <c r="AU166" s="7"/>
      <c r="AV166" s="4">
        <v>54</v>
      </c>
      <c r="AW166" s="8">
        <v>2550.51</v>
      </c>
      <c r="AX166" s="4"/>
      <c r="AY166" s="8"/>
      <c r="AZ166" s="7"/>
      <c r="BA166" s="7"/>
      <c r="BB166" s="7">
        <v>1</v>
      </c>
      <c r="BC166" s="4">
        <v>54</v>
      </c>
      <c r="BD166" s="8">
        <v>2550.51</v>
      </c>
      <c r="BE166" s="4"/>
      <c r="BF166" s="8"/>
      <c r="BG166" s="7"/>
      <c r="BH166" s="7"/>
      <c r="BI166" s="7">
        <v>1</v>
      </c>
      <c r="BJ166" s="4">
        <v>54</v>
      </c>
      <c r="BK166" s="8">
        <v>2550.51</v>
      </c>
      <c r="BL166" s="2" t="s">
        <v>1906</v>
      </c>
      <c r="BM166" s="7">
        <v>1</v>
      </c>
      <c r="BN166" s="7">
        <v>1</v>
      </c>
      <c r="BO166" s="4">
        <v>36</v>
      </c>
      <c r="BP166" s="8">
        <v>1576.8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1887</v>
      </c>
      <c r="BX166" s="2" t="s">
        <v>1907</v>
      </c>
      <c r="BY166" s="2" t="s">
        <v>143</v>
      </c>
      <c r="BZ166" s="2" t="s">
        <v>132</v>
      </c>
      <c r="CA166" s="4">
        <v>7</v>
      </c>
      <c r="CB166" s="8">
        <v>354.13</v>
      </c>
      <c r="CC166" s="4"/>
      <c r="CD166" s="8"/>
      <c r="CE166" s="7"/>
      <c r="CF166" s="7"/>
      <c r="CG166" s="2" t="s">
        <v>140</v>
      </c>
      <c r="CH166" s="2" t="s">
        <v>129</v>
      </c>
      <c r="CI166" s="2" t="s">
        <v>132</v>
      </c>
      <c r="CJ166" s="2" t="s">
        <v>283</v>
      </c>
      <c r="CK166" s="2" t="s">
        <v>143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140</v>
      </c>
      <c r="CT166" s="2" t="s">
        <v>129</v>
      </c>
      <c r="CU166" s="2" t="s">
        <v>1885</v>
      </c>
      <c r="CV166" s="2" t="s">
        <v>1908</v>
      </c>
      <c r="CW166" s="2" t="s">
        <v>143</v>
      </c>
      <c r="CX166" s="2" t="s">
        <v>132</v>
      </c>
      <c r="CY166" s="4">
        <v>4</v>
      </c>
      <c r="CZ166" s="8">
        <v>220.92</v>
      </c>
      <c r="DA166" s="4"/>
      <c r="DB166" s="8"/>
      <c r="DC166" s="7"/>
      <c r="DD166" s="7"/>
      <c r="DE166" s="2" t="s">
        <v>140</v>
      </c>
      <c r="DF166" s="2" t="s">
        <v>129</v>
      </c>
      <c r="DG166" s="2" t="s">
        <v>1909</v>
      </c>
      <c r="DH166" s="2" t="s">
        <v>1910</v>
      </c>
      <c r="DI166" s="2" t="s">
        <v>143</v>
      </c>
      <c r="DJ166" s="2" t="s">
        <v>132</v>
      </c>
      <c r="DK166" s="4">
        <v>4</v>
      </c>
      <c r="DL166" s="8">
        <v>256.64</v>
      </c>
      <c r="DM166" s="4"/>
      <c r="DN166" s="8"/>
      <c r="DO166" s="7"/>
      <c r="DP166" s="7"/>
      <c r="DQ166" s="2" t="s">
        <v>140</v>
      </c>
      <c r="DR166" s="2" t="s">
        <v>129</v>
      </c>
      <c r="DS166" s="2" t="s">
        <v>299</v>
      </c>
      <c r="DT166" s="2" t="s">
        <v>833</v>
      </c>
      <c r="DU166" s="2" t="s">
        <v>143</v>
      </c>
      <c r="DV166" s="2" t="s">
        <v>132</v>
      </c>
      <c r="DW166" s="4">
        <v>3</v>
      </c>
      <c r="DX166" s="8">
        <v>142.02</v>
      </c>
      <c r="DY166" s="4"/>
      <c r="DZ166" s="8"/>
      <c r="EA166" s="7"/>
      <c r="EB166" s="7"/>
      <c r="EC166" s="2" t="s">
        <v>140</v>
      </c>
      <c r="ED166" s="2" t="s">
        <v>129</v>
      </c>
      <c r="EE166" s="2" t="s">
        <v>753</v>
      </c>
      <c r="EF166" s="2" t="s">
        <v>754</v>
      </c>
      <c r="EG166" s="2" t="s">
        <v>143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181</v>
      </c>
      <c r="EQ166" s="2" t="s">
        <v>574</v>
      </c>
      <c r="ER166" s="2" t="s">
        <v>681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151</v>
      </c>
      <c r="FB166" s="2" t="s">
        <v>129</v>
      </c>
      <c r="FC166" s="2" t="s">
        <v>132</v>
      </c>
      <c r="FD166" s="2" t="s">
        <v>132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129</v>
      </c>
      <c r="FO166" s="2" t="s">
        <v>755</v>
      </c>
      <c r="FP166" s="2" t="s">
        <v>250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157</v>
      </c>
      <c r="FZ166" s="2" t="s">
        <v>129</v>
      </c>
      <c r="GA166" s="2" t="s">
        <v>132</v>
      </c>
      <c r="GB166" s="2" t="s">
        <v>132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887</v>
      </c>
      <c r="GN166" s="2" t="s">
        <v>132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155</v>
      </c>
      <c r="GX166" s="2" t="s">
        <v>129</v>
      </c>
      <c r="GY166" s="2" t="s">
        <v>132</v>
      </c>
      <c r="GZ166" s="2" t="s">
        <v>132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129</v>
      </c>
      <c r="HK166" s="2" t="s">
        <v>1486</v>
      </c>
      <c r="HL166" s="2" t="s">
        <v>355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129</v>
      </c>
      <c r="HW166" s="2" t="s">
        <v>688</v>
      </c>
      <c r="HX166" s="2" t="s">
        <v>1911</v>
      </c>
      <c r="HY166" s="2" t="s">
        <v>143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129</v>
      </c>
      <c r="IU166" s="2" t="s">
        <v>1889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150</v>
      </c>
      <c r="JF166" s="2" t="s">
        <v>129</v>
      </c>
      <c r="JG166" s="2" t="s">
        <v>132</v>
      </c>
      <c r="JH166" s="2" t="s">
        <v>132</v>
      </c>
      <c r="JI166" s="2" t="s">
        <v>143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155</v>
      </c>
      <c r="KD166" s="2" t="s">
        <v>129</v>
      </c>
      <c r="KE166" s="2" t="s">
        <v>132</v>
      </c>
      <c r="KF166" s="2" t="s">
        <v>132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151</v>
      </c>
      <c r="KP166" s="2" t="s">
        <v>129</v>
      </c>
      <c r="KQ166" s="2" t="s">
        <v>132</v>
      </c>
      <c r="KR166" s="2" t="s">
        <v>132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157</v>
      </c>
      <c r="LB166" s="2" t="s">
        <v>129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157</v>
      </c>
      <c r="LN166" s="2" t="s">
        <v>129</v>
      </c>
      <c r="LO166" s="2" t="s">
        <v>132</v>
      </c>
      <c r="LP166" s="2" t="s">
        <v>132</v>
      </c>
      <c r="LQ166" s="2" t="s">
        <v>143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151</v>
      </c>
      <c r="LZ166" s="2" t="s">
        <v>129</v>
      </c>
      <c r="MA166" s="2" t="s">
        <v>132</v>
      </c>
      <c r="MB166" s="2" t="s">
        <v>132</v>
      </c>
      <c r="MC166" s="2" t="s">
        <v>143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151</v>
      </c>
      <c r="ML166" s="2" t="s">
        <v>129</v>
      </c>
      <c r="MM166" s="2" t="s">
        <v>132</v>
      </c>
      <c r="MN166" s="2" t="s">
        <v>132</v>
      </c>
      <c r="MO166" s="2" t="s">
        <v>143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157</v>
      </c>
      <c r="MX166" s="2" t="s">
        <v>129</v>
      </c>
      <c r="MY166" s="2" t="s">
        <v>132</v>
      </c>
      <c r="MZ166" s="2" t="s">
        <v>132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157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151</v>
      </c>
      <c r="NV166" s="2" t="s">
        <v>181</v>
      </c>
      <c r="NW166" s="2" t="s">
        <v>132</v>
      </c>
      <c r="NX166" s="2" t="s">
        <v>132</v>
      </c>
      <c r="NY166" s="2" t="s">
        <v>143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157</v>
      </c>
      <c r="OH166" s="2" t="s">
        <v>129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151</v>
      </c>
      <c r="OT166" s="2" t="s">
        <v>129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157</v>
      </c>
      <c r="PR166" s="2" t="s">
        <v>129</v>
      </c>
      <c r="PS166" s="2" t="s">
        <v>132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151</v>
      </c>
      <c r="QP166" s="2" t="s">
        <v>181</v>
      </c>
      <c r="QQ166" s="2" t="s">
        <v>132</v>
      </c>
      <c r="QR166" s="2" t="s">
        <v>132</v>
      </c>
      <c r="QS166" s="2" t="s">
        <v>143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157</v>
      </c>
      <c r="RB166" s="2" t="s">
        <v>129</v>
      </c>
      <c r="RC166" s="2" t="s">
        <v>132</v>
      </c>
      <c r="RD166" s="2" t="s">
        <v>132</v>
      </c>
      <c r="RE166" s="2" t="s">
        <v>143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157</v>
      </c>
      <c r="RN166" s="2" t="s">
        <v>129</v>
      </c>
      <c r="RO166" s="2" t="s">
        <v>132</v>
      </c>
      <c r="RP166" s="2" t="s">
        <v>132</v>
      </c>
      <c r="RQ166" s="2" t="s">
        <v>143</v>
      </c>
      <c r="RR166" s="2" t="s">
        <v>132</v>
      </c>
    </row>
    <row r="167">
      <c r="A167" s="2" t="s">
        <v>1912</v>
      </c>
      <c r="B167" s="2" t="s">
        <v>121</v>
      </c>
      <c r="C167" s="2" t="s">
        <v>1862</v>
      </c>
      <c r="D167" s="2" t="s">
        <v>508</v>
      </c>
      <c r="E167" s="2" t="s">
        <v>509</v>
      </c>
      <c r="F167" s="2" t="s">
        <v>1913</v>
      </c>
      <c r="G167" s="2" t="s">
        <v>1913</v>
      </c>
      <c r="H167" s="2" t="s">
        <v>1913</v>
      </c>
      <c r="I167" s="2" t="s">
        <v>1914</v>
      </c>
      <c r="J167" s="2" t="s">
        <v>291</v>
      </c>
      <c r="K167" s="2" t="s">
        <v>698</v>
      </c>
      <c r="L167" s="3">
        <v>41.94</v>
      </c>
      <c r="M167" s="3">
        <v>44.04</v>
      </c>
      <c r="N167" s="3">
        <v>89.99</v>
      </c>
      <c r="O167" s="2" t="s">
        <v>129</v>
      </c>
      <c r="P167" s="2" t="s">
        <v>206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133</v>
      </c>
      <c r="V167" s="2" t="s">
        <v>134</v>
      </c>
      <c r="W167" s="2" t="s">
        <v>470</v>
      </c>
      <c r="X167" s="2" t="s">
        <v>1865</v>
      </c>
      <c r="Y167" s="2" t="s">
        <v>572</v>
      </c>
      <c r="Z167" s="4">
        <v>27</v>
      </c>
      <c r="AA167" s="4">
        <f>=ROUNDDOWN(4.5,0)</f>
      </c>
      <c r="AB167" s="5">
        <v>6</v>
      </c>
      <c r="AC167" s="2" t="s">
        <v>164</v>
      </c>
      <c r="AD167" s="4">
        <v>130</v>
      </c>
      <c r="AE167" s="4">
        <v>130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46</v>
      </c>
      <c r="AQ167" s="8">
        <v>2173.52</v>
      </c>
      <c r="AR167" s="4"/>
      <c r="AS167" s="8"/>
      <c r="AT167" s="7"/>
      <c r="AU167" s="7"/>
      <c r="AV167" s="4">
        <v>46</v>
      </c>
      <c r="AW167" s="8">
        <v>2173.52</v>
      </c>
      <c r="AX167" s="4"/>
      <c r="AY167" s="8"/>
      <c r="AZ167" s="7"/>
      <c r="BA167" s="7"/>
      <c r="BB167" s="7">
        <v>1</v>
      </c>
      <c r="BC167" s="4">
        <v>46</v>
      </c>
      <c r="BD167" s="8">
        <v>2173.52</v>
      </c>
      <c r="BE167" s="4"/>
      <c r="BF167" s="8"/>
      <c r="BG167" s="7"/>
      <c r="BH167" s="7"/>
      <c r="BI167" s="7">
        <v>1</v>
      </c>
      <c r="BJ167" s="4">
        <v>46</v>
      </c>
      <c r="BK167" s="8">
        <v>2173.52</v>
      </c>
      <c r="BL167" s="2" t="s">
        <v>1915</v>
      </c>
      <c r="BM167" s="7">
        <v>1</v>
      </c>
      <c r="BN167" s="7">
        <v>1</v>
      </c>
      <c r="BO167" s="4">
        <v>9</v>
      </c>
      <c r="BP167" s="8">
        <v>368.2</v>
      </c>
      <c r="BQ167" s="4"/>
      <c r="BR167" s="8"/>
      <c r="BS167" s="7"/>
      <c r="BT167" s="7"/>
      <c r="BU167" s="2" t="s">
        <v>140</v>
      </c>
      <c r="BV167" s="2" t="s">
        <v>129</v>
      </c>
      <c r="BW167" s="2" t="s">
        <v>677</v>
      </c>
      <c r="BX167" s="2" t="s">
        <v>1916</v>
      </c>
      <c r="BY167" s="2" t="s">
        <v>143</v>
      </c>
      <c r="BZ167" s="2" t="s">
        <v>132</v>
      </c>
      <c r="CA167" s="4">
        <v>10</v>
      </c>
      <c r="CB167" s="8">
        <v>482.3</v>
      </c>
      <c r="CC167" s="4"/>
      <c r="CD167" s="8"/>
      <c r="CE167" s="7"/>
      <c r="CF167" s="7"/>
      <c r="CG167" s="2" t="s">
        <v>140</v>
      </c>
      <c r="CH167" s="2" t="s">
        <v>129</v>
      </c>
      <c r="CI167" s="2" t="s">
        <v>132</v>
      </c>
      <c r="CJ167" s="2" t="s">
        <v>671</v>
      </c>
      <c r="CK167" s="2" t="s">
        <v>143</v>
      </c>
      <c r="CL167" s="2" t="s">
        <v>132</v>
      </c>
      <c r="CM167" s="4">
        <v>17</v>
      </c>
      <c r="CN167" s="8">
        <v>862.15</v>
      </c>
      <c r="CO167" s="4"/>
      <c r="CP167" s="8"/>
      <c r="CQ167" s="7"/>
      <c r="CR167" s="7"/>
      <c r="CS167" s="2" t="s">
        <v>140</v>
      </c>
      <c r="CT167" s="2" t="s">
        <v>129</v>
      </c>
      <c r="CU167" s="2" t="s">
        <v>572</v>
      </c>
      <c r="CV167" s="2" t="s">
        <v>679</v>
      </c>
      <c r="CW167" s="2" t="s">
        <v>143</v>
      </c>
      <c r="CX167" s="2" t="s">
        <v>132</v>
      </c>
      <c r="CY167" s="4">
        <v>4</v>
      </c>
      <c r="CZ167" s="8">
        <v>193.76</v>
      </c>
      <c r="DA167" s="4"/>
      <c r="DB167" s="8"/>
      <c r="DC167" s="7"/>
      <c r="DD167" s="7"/>
      <c r="DE167" s="2" t="s">
        <v>140</v>
      </c>
      <c r="DF167" s="2" t="s">
        <v>129</v>
      </c>
      <c r="DG167" s="2" t="s">
        <v>1610</v>
      </c>
      <c r="DH167" s="2" t="s">
        <v>334</v>
      </c>
      <c r="DI167" s="2" t="s">
        <v>143</v>
      </c>
      <c r="DJ167" s="2" t="s">
        <v>132</v>
      </c>
      <c r="DK167" s="4">
        <v>1</v>
      </c>
      <c r="DL167" s="8">
        <v>56.99</v>
      </c>
      <c r="DM167" s="4"/>
      <c r="DN167" s="8"/>
      <c r="DO167" s="7"/>
      <c r="DP167" s="7"/>
      <c r="DQ167" s="2" t="s">
        <v>140</v>
      </c>
      <c r="DR167" s="2" t="s">
        <v>129</v>
      </c>
      <c r="DS167" s="2" t="s">
        <v>299</v>
      </c>
      <c r="DT167" s="2" t="s">
        <v>786</v>
      </c>
      <c r="DU167" s="2" t="s">
        <v>143</v>
      </c>
      <c r="DV167" s="2" t="s">
        <v>132</v>
      </c>
      <c r="DW167" s="4">
        <v>4</v>
      </c>
      <c r="DX167" s="8">
        <v>166.08</v>
      </c>
      <c r="DY167" s="4"/>
      <c r="DZ167" s="8"/>
      <c r="EA167" s="7"/>
      <c r="EB167" s="7"/>
      <c r="EC167" s="2" t="s">
        <v>140</v>
      </c>
      <c r="ED167" s="2" t="s">
        <v>129</v>
      </c>
      <c r="EE167" s="2" t="s">
        <v>753</v>
      </c>
      <c r="EF167" s="2" t="s">
        <v>994</v>
      </c>
      <c r="EG167" s="2" t="s">
        <v>143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181</v>
      </c>
      <c r="EQ167" s="2" t="s">
        <v>1610</v>
      </c>
      <c r="ER167" s="2" t="s">
        <v>334</v>
      </c>
      <c r="ES167" s="2" t="s">
        <v>143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151</v>
      </c>
      <c r="FB167" s="2" t="s">
        <v>129</v>
      </c>
      <c r="FC167" s="2" t="s">
        <v>132</v>
      </c>
      <c r="FD167" s="2" t="s">
        <v>132</v>
      </c>
      <c r="FE167" s="2" t="s">
        <v>143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140</v>
      </c>
      <c r="FN167" s="2" t="s">
        <v>129</v>
      </c>
      <c r="FO167" s="2" t="s">
        <v>755</v>
      </c>
      <c r="FP167" s="2" t="s">
        <v>1466</v>
      </c>
      <c r="FQ167" s="2" t="s">
        <v>143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157</v>
      </c>
      <c r="FZ167" s="2" t="s">
        <v>129</v>
      </c>
      <c r="GA167" s="2" t="s">
        <v>132</v>
      </c>
      <c r="GB167" s="2" t="s">
        <v>132</v>
      </c>
      <c r="GC167" s="2" t="s">
        <v>143</v>
      </c>
      <c r="GD167" s="2" t="s">
        <v>132</v>
      </c>
      <c r="GE167" s="4">
        <v>1</v>
      </c>
      <c r="GF167" s="8">
        <v>44.04</v>
      </c>
      <c r="GG167" s="4"/>
      <c r="GH167" s="8"/>
      <c r="GI167" s="7"/>
      <c r="GJ167" s="7"/>
      <c r="GK167" s="2" t="s">
        <v>140</v>
      </c>
      <c r="GL167" s="2" t="s">
        <v>129</v>
      </c>
      <c r="GM167" s="2" t="s">
        <v>273</v>
      </c>
      <c r="GN167" s="2" t="s">
        <v>1917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155</v>
      </c>
      <c r="GX167" s="2" t="s">
        <v>129</v>
      </c>
      <c r="GY167" s="2" t="s">
        <v>132</v>
      </c>
      <c r="GZ167" s="2" t="s">
        <v>132</v>
      </c>
      <c r="HA167" s="2" t="s">
        <v>143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140</v>
      </c>
      <c r="HJ167" s="2" t="s">
        <v>129</v>
      </c>
      <c r="HK167" s="2" t="s">
        <v>1277</v>
      </c>
      <c r="HL167" s="2" t="s">
        <v>132</v>
      </c>
      <c r="HM167" s="2" t="s">
        <v>143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129</v>
      </c>
      <c r="HW167" s="2" t="s">
        <v>688</v>
      </c>
      <c r="HX167" s="2" t="s">
        <v>528</v>
      </c>
      <c r="HY167" s="2" t="s">
        <v>143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140</v>
      </c>
      <c r="IT167" s="2" t="s">
        <v>129</v>
      </c>
      <c r="IU167" s="2" t="s">
        <v>1610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150</v>
      </c>
      <c r="JF167" s="2" t="s">
        <v>129</v>
      </c>
      <c r="JG167" s="2" t="s">
        <v>132</v>
      </c>
      <c r="JH167" s="2" t="s">
        <v>132</v>
      </c>
      <c r="JI167" s="2" t="s">
        <v>143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155</v>
      </c>
      <c r="KD167" s="2" t="s">
        <v>129</v>
      </c>
      <c r="KE167" s="2" t="s">
        <v>132</v>
      </c>
      <c r="KF167" s="2" t="s">
        <v>132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151</v>
      </c>
      <c r="KP167" s="2" t="s">
        <v>129</v>
      </c>
      <c r="KQ167" s="2" t="s">
        <v>132</v>
      </c>
      <c r="KR167" s="2" t="s">
        <v>132</v>
      </c>
      <c r="KS167" s="2" t="s">
        <v>143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157</v>
      </c>
      <c r="LB167" s="2" t="s">
        <v>129</v>
      </c>
      <c r="LC167" s="2" t="s">
        <v>132</v>
      </c>
      <c r="LD167" s="2" t="s">
        <v>132</v>
      </c>
      <c r="LE167" s="2" t="s">
        <v>143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157</v>
      </c>
      <c r="LN167" s="2" t="s">
        <v>129</v>
      </c>
      <c r="LO167" s="2" t="s">
        <v>132</v>
      </c>
      <c r="LP167" s="2" t="s">
        <v>132</v>
      </c>
      <c r="LQ167" s="2" t="s">
        <v>143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151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151</v>
      </c>
      <c r="ML167" s="2" t="s">
        <v>129</v>
      </c>
      <c r="MM167" s="2" t="s">
        <v>132</v>
      </c>
      <c r="MN167" s="2" t="s">
        <v>132</v>
      </c>
      <c r="MO167" s="2" t="s">
        <v>143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157</v>
      </c>
      <c r="MX167" s="2" t="s">
        <v>129</v>
      </c>
      <c r="MY167" s="2" t="s">
        <v>132</v>
      </c>
      <c r="MZ167" s="2" t="s">
        <v>132</v>
      </c>
      <c r="NA167" s="2" t="s">
        <v>143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157</v>
      </c>
      <c r="NJ167" s="2" t="s">
        <v>129</v>
      </c>
      <c r="NK167" s="2" t="s">
        <v>132</v>
      </c>
      <c r="NL167" s="2" t="s">
        <v>132</v>
      </c>
      <c r="NM167" s="2" t="s">
        <v>143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151</v>
      </c>
      <c r="NV167" s="2" t="s">
        <v>181</v>
      </c>
      <c r="NW167" s="2" t="s">
        <v>132</v>
      </c>
      <c r="NX167" s="2" t="s">
        <v>132</v>
      </c>
      <c r="NY167" s="2" t="s">
        <v>143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157</v>
      </c>
      <c r="OH167" s="2" t="s">
        <v>129</v>
      </c>
      <c r="OI167" s="2" t="s">
        <v>132</v>
      </c>
      <c r="OJ167" s="2" t="s">
        <v>132</v>
      </c>
      <c r="OK167" s="2" t="s">
        <v>143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151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157</v>
      </c>
      <c r="PR167" s="2" t="s">
        <v>129</v>
      </c>
      <c r="PS167" s="2" t="s">
        <v>132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151</v>
      </c>
      <c r="QP167" s="2" t="s">
        <v>181</v>
      </c>
      <c r="QQ167" s="2" t="s">
        <v>132</v>
      </c>
      <c r="QR167" s="2" t="s">
        <v>132</v>
      </c>
      <c r="QS167" s="2" t="s">
        <v>143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157</v>
      </c>
      <c r="RB167" s="2" t="s">
        <v>129</v>
      </c>
      <c r="RC167" s="2" t="s">
        <v>132</v>
      </c>
      <c r="RD167" s="2" t="s">
        <v>132</v>
      </c>
      <c r="RE167" s="2" t="s">
        <v>143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157</v>
      </c>
      <c r="RN167" s="2" t="s">
        <v>129</v>
      </c>
      <c r="RO167" s="2" t="s">
        <v>132</v>
      </c>
      <c r="RP167" s="2" t="s">
        <v>132</v>
      </c>
      <c r="RQ167" s="2" t="s">
        <v>143</v>
      </c>
      <c r="RR167" s="2" t="s">
        <v>132</v>
      </c>
    </row>
    <row r="168">
      <c r="A168" s="2" t="s">
        <v>1918</v>
      </c>
      <c r="B168" s="2" t="s">
        <v>121</v>
      </c>
      <c r="C168" s="2" t="s">
        <v>1862</v>
      </c>
      <c r="D168" s="2" t="s">
        <v>508</v>
      </c>
      <c r="E168" s="2" t="s">
        <v>509</v>
      </c>
      <c r="F168" s="2" t="s">
        <v>1919</v>
      </c>
      <c r="G168" s="2" t="s">
        <v>1919</v>
      </c>
      <c r="H168" s="2" t="s">
        <v>1919</v>
      </c>
      <c r="I168" s="2" t="s">
        <v>1920</v>
      </c>
      <c r="J168" s="2" t="s">
        <v>291</v>
      </c>
      <c r="K168" s="2" t="s">
        <v>439</v>
      </c>
      <c r="L168" s="3">
        <v>51.92</v>
      </c>
      <c r="M168" s="3">
        <v>54.52</v>
      </c>
      <c r="N168" s="3">
        <v>114.99</v>
      </c>
      <c r="O168" s="2" t="s">
        <v>129</v>
      </c>
      <c r="P168" s="2" t="s">
        <v>258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133</v>
      </c>
      <c r="V168" s="2" t="s">
        <v>134</v>
      </c>
      <c r="W168" s="2" t="s">
        <v>421</v>
      </c>
      <c r="X168" s="2" t="s">
        <v>1879</v>
      </c>
      <c r="Y168" s="2" t="s">
        <v>1921</v>
      </c>
      <c r="Z168" s="4">
        <v>29</v>
      </c>
      <c r="AA168" s="4">
        <f>=ROUNDDOWN(9.66666666666667,0)</f>
      </c>
      <c r="AB168" s="5">
        <v>3</v>
      </c>
      <c r="AC168" s="2" t="s">
        <v>694</v>
      </c>
      <c r="AD168" s="4">
        <v>100</v>
      </c>
      <c r="AE168" s="4">
        <v>100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16</v>
      </c>
      <c r="AQ168" s="8">
        <v>977.01</v>
      </c>
      <c r="AR168" s="4"/>
      <c r="AS168" s="8"/>
      <c r="AT168" s="7"/>
      <c r="AU168" s="7"/>
      <c r="AV168" s="4">
        <v>16</v>
      </c>
      <c r="AW168" s="8">
        <v>977.01</v>
      </c>
      <c r="AX168" s="4"/>
      <c r="AY168" s="8"/>
      <c r="AZ168" s="7"/>
      <c r="BA168" s="7"/>
      <c r="BB168" s="7">
        <v>1</v>
      </c>
      <c r="BC168" s="4">
        <v>16</v>
      </c>
      <c r="BD168" s="8">
        <v>977.01</v>
      </c>
      <c r="BE168" s="4"/>
      <c r="BF168" s="8"/>
      <c r="BG168" s="7"/>
      <c r="BH168" s="7"/>
      <c r="BI168" s="7">
        <v>1</v>
      </c>
      <c r="BJ168" s="4">
        <v>16</v>
      </c>
      <c r="BK168" s="8">
        <v>977.01</v>
      </c>
      <c r="BL168" s="2" t="s">
        <v>1922</v>
      </c>
      <c r="BM168" s="7">
        <v>1</v>
      </c>
      <c r="BN168" s="7">
        <v>1</v>
      </c>
      <c r="BO168" s="4">
        <v>3</v>
      </c>
      <c r="BP168" s="8">
        <v>162.6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1923</v>
      </c>
      <c r="BX168" s="2" t="s">
        <v>1020</v>
      </c>
      <c r="BY168" s="2" t="s">
        <v>143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152</v>
      </c>
      <c r="CH168" s="2" t="s">
        <v>129</v>
      </c>
      <c r="CI168" s="2" t="s">
        <v>132</v>
      </c>
      <c r="CJ168" s="2" t="s">
        <v>132</v>
      </c>
      <c r="CK168" s="2" t="s">
        <v>143</v>
      </c>
      <c r="CL168" s="2" t="s">
        <v>132</v>
      </c>
      <c r="CM168" s="4">
        <v>2</v>
      </c>
      <c r="CN168" s="8">
        <v>157.66</v>
      </c>
      <c r="CO168" s="4"/>
      <c r="CP168" s="8"/>
      <c r="CQ168" s="7"/>
      <c r="CR168" s="7"/>
      <c r="CS168" s="2" t="s">
        <v>140</v>
      </c>
      <c r="CT168" s="2" t="s">
        <v>129</v>
      </c>
      <c r="CU168" s="2" t="s">
        <v>1921</v>
      </c>
      <c r="CV168" s="2" t="s">
        <v>1924</v>
      </c>
      <c r="CW168" s="2" t="s">
        <v>143</v>
      </c>
      <c r="CX168" s="2" t="s">
        <v>132</v>
      </c>
      <c r="CY168" s="4">
        <v>4</v>
      </c>
      <c r="CZ168" s="8">
        <v>252.48</v>
      </c>
      <c r="DA168" s="4"/>
      <c r="DB168" s="8"/>
      <c r="DC168" s="7"/>
      <c r="DD168" s="7"/>
      <c r="DE168" s="2" t="s">
        <v>140</v>
      </c>
      <c r="DF168" s="2" t="s">
        <v>129</v>
      </c>
      <c r="DG168" s="2" t="s">
        <v>1925</v>
      </c>
      <c r="DH168" s="2" t="s">
        <v>1926</v>
      </c>
      <c r="DI168" s="2" t="s">
        <v>143</v>
      </c>
      <c r="DJ168" s="2" t="s">
        <v>132</v>
      </c>
      <c r="DK168" s="4">
        <v>1</v>
      </c>
      <c r="DL168" s="8">
        <v>70.13</v>
      </c>
      <c r="DM168" s="4"/>
      <c r="DN168" s="8"/>
      <c r="DO168" s="7"/>
      <c r="DP168" s="7"/>
      <c r="DQ168" s="2" t="s">
        <v>140</v>
      </c>
      <c r="DR168" s="2" t="s">
        <v>129</v>
      </c>
      <c r="DS168" s="2" t="s">
        <v>299</v>
      </c>
      <c r="DT168" s="2" t="s">
        <v>571</v>
      </c>
      <c r="DU168" s="2" t="s">
        <v>143</v>
      </c>
      <c r="DV168" s="2" t="s">
        <v>132</v>
      </c>
      <c r="DW168" s="4">
        <v>4</v>
      </c>
      <c r="DX168" s="8">
        <v>216.4</v>
      </c>
      <c r="DY168" s="4"/>
      <c r="DZ168" s="8"/>
      <c r="EA168" s="7"/>
      <c r="EB168" s="7"/>
      <c r="EC168" s="2" t="s">
        <v>140</v>
      </c>
      <c r="ED168" s="2" t="s">
        <v>129</v>
      </c>
      <c r="EE168" s="2" t="s">
        <v>753</v>
      </c>
      <c r="EF168" s="2" t="s">
        <v>815</v>
      </c>
      <c r="EG168" s="2" t="s">
        <v>143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140</v>
      </c>
      <c r="EP168" s="2" t="s">
        <v>129</v>
      </c>
      <c r="EQ168" s="2" t="s">
        <v>1925</v>
      </c>
      <c r="ER168" s="2" t="s">
        <v>981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151</v>
      </c>
      <c r="FB168" s="2" t="s">
        <v>129</v>
      </c>
      <c r="FC168" s="2" t="s">
        <v>132</v>
      </c>
      <c r="FD168" s="2" t="s">
        <v>132</v>
      </c>
      <c r="FE168" s="2" t="s">
        <v>143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140</v>
      </c>
      <c r="FN168" s="2" t="s">
        <v>129</v>
      </c>
      <c r="FO168" s="2" t="s">
        <v>755</v>
      </c>
      <c r="FP168" s="2" t="s">
        <v>1043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157</v>
      </c>
      <c r="FZ168" s="2" t="s">
        <v>129</v>
      </c>
      <c r="GA168" s="2" t="s">
        <v>132</v>
      </c>
      <c r="GB168" s="2" t="s">
        <v>132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140</v>
      </c>
      <c r="GL168" s="2" t="s">
        <v>129</v>
      </c>
      <c r="GM168" s="2" t="s">
        <v>273</v>
      </c>
      <c r="GN168" s="2" t="s">
        <v>132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155</v>
      </c>
      <c r="GX168" s="2" t="s">
        <v>129</v>
      </c>
      <c r="GY168" s="2" t="s">
        <v>132</v>
      </c>
      <c r="GZ168" s="2" t="s">
        <v>132</v>
      </c>
      <c r="HA168" s="2" t="s">
        <v>143</v>
      </c>
      <c r="HB168" s="2" t="s">
        <v>132</v>
      </c>
      <c r="HC168" s="4">
        <v>2</v>
      </c>
      <c r="HD168" s="8">
        <v>117.74</v>
      </c>
      <c r="HE168" s="4"/>
      <c r="HF168" s="8"/>
      <c r="HG168" s="7"/>
      <c r="HH168" s="7"/>
      <c r="HI168" s="2" t="s">
        <v>140</v>
      </c>
      <c r="HJ168" s="2" t="s">
        <v>129</v>
      </c>
      <c r="HK168" s="2" t="s">
        <v>1277</v>
      </c>
      <c r="HL168" s="2" t="s">
        <v>285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129</v>
      </c>
      <c r="HW168" s="2" t="s">
        <v>688</v>
      </c>
      <c r="HX168" s="2" t="s">
        <v>132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1925</v>
      </c>
      <c r="IV168" s="2" t="s">
        <v>132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151</v>
      </c>
      <c r="JF168" s="2" t="s">
        <v>129</v>
      </c>
      <c r="JG168" s="2" t="s">
        <v>132</v>
      </c>
      <c r="JH168" s="2" t="s">
        <v>132</v>
      </c>
      <c r="JI168" s="2" t="s">
        <v>143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155</v>
      </c>
      <c r="KD168" s="2" t="s">
        <v>129</v>
      </c>
      <c r="KE168" s="2" t="s">
        <v>132</v>
      </c>
      <c r="KF168" s="2" t="s">
        <v>132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151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157</v>
      </c>
      <c r="LB168" s="2" t="s">
        <v>129</v>
      </c>
      <c r="LC168" s="2" t="s">
        <v>132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157</v>
      </c>
      <c r="LN168" s="2" t="s">
        <v>129</v>
      </c>
      <c r="LO168" s="2" t="s">
        <v>132</v>
      </c>
      <c r="LP168" s="2" t="s">
        <v>132</v>
      </c>
      <c r="LQ168" s="2" t="s">
        <v>143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151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151</v>
      </c>
      <c r="ML168" s="2" t="s">
        <v>129</v>
      </c>
      <c r="MM168" s="2" t="s">
        <v>132</v>
      </c>
      <c r="MN168" s="2" t="s">
        <v>132</v>
      </c>
      <c r="MO168" s="2" t="s">
        <v>143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157</v>
      </c>
      <c r="MX168" s="2" t="s">
        <v>129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157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151</v>
      </c>
      <c r="NV168" s="2" t="s">
        <v>181</v>
      </c>
      <c r="NW168" s="2" t="s">
        <v>132</v>
      </c>
      <c r="NX168" s="2" t="s">
        <v>132</v>
      </c>
      <c r="NY168" s="2" t="s">
        <v>143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157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151</v>
      </c>
      <c r="OT168" s="2" t="s">
        <v>129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157</v>
      </c>
      <c r="PR168" s="2" t="s">
        <v>129</v>
      </c>
      <c r="PS168" s="2" t="s">
        <v>132</v>
      </c>
      <c r="PT168" s="2" t="s">
        <v>132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151</v>
      </c>
      <c r="QP168" s="2" t="s">
        <v>181</v>
      </c>
      <c r="QQ168" s="2" t="s">
        <v>132</v>
      </c>
      <c r="QR168" s="2" t="s">
        <v>132</v>
      </c>
      <c r="QS168" s="2" t="s">
        <v>143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157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157</v>
      </c>
      <c r="RN168" s="2" t="s">
        <v>129</v>
      </c>
      <c r="RO168" s="2" t="s">
        <v>132</v>
      </c>
      <c r="RP168" s="2" t="s">
        <v>132</v>
      </c>
      <c r="RQ168" s="2" t="s">
        <v>143</v>
      </c>
      <c r="RR168" s="2" t="s">
        <v>132</v>
      </c>
    </row>
    <row r="169">
      <c r="A169" s="2" t="s">
        <v>1927</v>
      </c>
      <c r="B169" s="2" t="s">
        <v>121</v>
      </c>
      <c r="C169" s="2" t="s">
        <v>1862</v>
      </c>
      <c r="D169" s="2" t="s">
        <v>508</v>
      </c>
      <c r="E169" s="2" t="s">
        <v>509</v>
      </c>
      <c r="F169" s="2" t="s">
        <v>1928</v>
      </c>
      <c r="G169" s="2" t="s">
        <v>1928</v>
      </c>
      <c r="H169" s="2" t="s">
        <v>1928</v>
      </c>
      <c r="I169" s="2" t="s">
        <v>1929</v>
      </c>
      <c r="J169" s="2" t="s">
        <v>291</v>
      </c>
      <c r="K169" s="2" t="s">
        <v>1930</v>
      </c>
      <c r="L169" s="3">
        <v>90</v>
      </c>
      <c r="M169" s="3">
        <v>94.5</v>
      </c>
      <c r="N169" s="3">
        <v>189.99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863</v>
      </c>
      <c r="V169" s="2" t="s">
        <v>134</v>
      </c>
      <c r="W169" s="2" t="s">
        <v>1898</v>
      </c>
      <c r="X169" s="2" t="s">
        <v>132</v>
      </c>
      <c r="Y169" s="2" t="s">
        <v>1931</v>
      </c>
      <c r="Z169" s="4">
        <v>79</v>
      </c>
      <c r="AA169" s="4">
        <f>=ROUNDDOWN(39.5,0)</f>
      </c>
      <c r="AB169" s="5">
        <v>2</v>
      </c>
      <c r="AC169" s="2" t="s">
        <v>132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8</v>
      </c>
      <c r="AQ169" s="8">
        <v>777.64</v>
      </c>
      <c r="AR169" s="4"/>
      <c r="AS169" s="8"/>
      <c r="AT169" s="7"/>
      <c r="AU169" s="7"/>
      <c r="AV169" s="4">
        <v>8</v>
      </c>
      <c r="AW169" s="8">
        <v>777.64</v>
      </c>
      <c r="AX169" s="4"/>
      <c r="AY169" s="8"/>
      <c r="AZ169" s="7"/>
      <c r="BA169" s="7"/>
      <c r="BB169" s="7">
        <v>1</v>
      </c>
      <c r="BC169" s="4">
        <v>8</v>
      </c>
      <c r="BD169" s="8">
        <v>777.64</v>
      </c>
      <c r="BE169" s="4"/>
      <c r="BF169" s="8"/>
      <c r="BG169" s="7"/>
      <c r="BH169" s="7"/>
      <c r="BI169" s="7">
        <v>1</v>
      </c>
      <c r="BJ169" s="4">
        <v>8</v>
      </c>
      <c r="BK169" s="8">
        <v>777.64</v>
      </c>
      <c r="BL169" s="2" t="s">
        <v>1932</v>
      </c>
      <c r="BM169" s="7">
        <v>1</v>
      </c>
      <c r="BN169" s="7">
        <v>1</v>
      </c>
      <c r="BO169" s="4">
        <v>1</v>
      </c>
      <c r="BP169" s="8">
        <v>66.15</v>
      </c>
      <c r="BQ169" s="4"/>
      <c r="BR169" s="8"/>
      <c r="BS169" s="7"/>
      <c r="BT169" s="7"/>
      <c r="BU169" s="2" t="s">
        <v>140</v>
      </c>
      <c r="BV169" s="2" t="s">
        <v>129</v>
      </c>
      <c r="BW169" s="2" t="s">
        <v>762</v>
      </c>
      <c r="BX169" s="2" t="s">
        <v>1728</v>
      </c>
      <c r="BY169" s="2" t="s">
        <v>143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140</v>
      </c>
      <c r="CH169" s="2" t="s">
        <v>129</v>
      </c>
      <c r="CI169" s="2" t="s">
        <v>132</v>
      </c>
      <c r="CJ169" s="2" t="s">
        <v>132</v>
      </c>
      <c r="CK169" s="2" t="s">
        <v>143</v>
      </c>
      <c r="CL169" s="2" t="s">
        <v>132</v>
      </c>
      <c r="CM169" s="4">
        <v>6</v>
      </c>
      <c r="CN169" s="8">
        <v>605.65</v>
      </c>
      <c r="CO169" s="4"/>
      <c r="CP169" s="8"/>
      <c r="CQ169" s="7"/>
      <c r="CR169" s="7"/>
      <c r="CS169" s="2" t="s">
        <v>140</v>
      </c>
      <c r="CT169" s="2" t="s">
        <v>129</v>
      </c>
      <c r="CU169" s="2" t="s">
        <v>1339</v>
      </c>
      <c r="CV169" s="2" t="s">
        <v>1064</v>
      </c>
      <c r="CW169" s="2" t="s">
        <v>143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140</v>
      </c>
      <c r="DF169" s="2" t="s">
        <v>129</v>
      </c>
      <c r="DG169" s="2" t="s">
        <v>1933</v>
      </c>
      <c r="DH169" s="2" t="s">
        <v>132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140</v>
      </c>
      <c r="DR169" s="2" t="s">
        <v>129</v>
      </c>
      <c r="DS169" s="2" t="s">
        <v>148</v>
      </c>
      <c r="DT169" s="2" t="s">
        <v>132</v>
      </c>
      <c r="DU169" s="2" t="s">
        <v>143</v>
      </c>
      <c r="DV169" s="2" t="s">
        <v>132</v>
      </c>
      <c r="DW169" s="4">
        <v>1</v>
      </c>
      <c r="DX169" s="8">
        <v>105.84</v>
      </c>
      <c r="DY169" s="4"/>
      <c r="DZ169" s="8"/>
      <c r="EA169" s="7"/>
      <c r="EB169" s="7"/>
      <c r="EC169" s="2" t="s">
        <v>140</v>
      </c>
      <c r="ED169" s="2" t="s">
        <v>129</v>
      </c>
      <c r="EE169" s="2" t="s">
        <v>1934</v>
      </c>
      <c r="EF169" s="2" t="s">
        <v>142</v>
      </c>
      <c r="EG169" s="2" t="s">
        <v>143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270</v>
      </c>
      <c r="EP169" s="2" t="s">
        <v>129</v>
      </c>
      <c r="EQ169" s="2" t="s">
        <v>132</v>
      </c>
      <c r="ER169" s="2" t="s">
        <v>132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151</v>
      </c>
      <c r="FB169" s="2" t="s">
        <v>129</v>
      </c>
      <c r="FC169" s="2" t="s">
        <v>132</v>
      </c>
      <c r="FD169" s="2" t="s">
        <v>132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152</v>
      </c>
      <c r="FN169" s="2" t="s">
        <v>129</v>
      </c>
      <c r="FO169" s="2" t="s">
        <v>132</v>
      </c>
      <c r="FP169" s="2" t="s">
        <v>132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157</v>
      </c>
      <c r="FZ169" s="2" t="s">
        <v>129</v>
      </c>
      <c r="GA169" s="2" t="s">
        <v>132</v>
      </c>
      <c r="GB169" s="2" t="s">
        <v>132</v>
      </c>
      <c r="GC169" s="2" t="s">
        <v>143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140</v>
      </c>
      <c r="GL169" s="2" t="s">
        <v>129</v>
      </c>
      <c r="GM169" s="2" t="s">
        <v>154</v>
      </c>
      <c r="GN169" s="2" t="s">
        <v>132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155</v>
      </c>
      <c r="GX169" s="2" t="s">
        <v>129</v>
      </c>
      <c r="GY169" s="2" t="s">
        <v>132</v>
      </c>
      <c r="GZ169" s="2" t="s">
        <v>132</v>
      </c>
      <c r="HA169" s="2" t="s">
        <v>143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152</v>
      </c>
      <c r="HJ169" s="2" t="s">
        <v>129</v>
      </c>
      <c r="HK169" s="2" t="s">
        <v>132</v>
      </c>
      <c r="HL169" s="2" t="s">
        <v>132</v>
      </c>
      <c r="HM169" s="2" t="s">
        <v>143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129</v>
      </c>
      <c r="HW169" s="2" t="s">
        <v>744</v>
      </c>
      <c r="HX169" s="2" t="s">
        <v>132</v>
      </c>
      <c r="HY169" s="2" t="s">
        <v>143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132</v>
      </c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129</v>
      </c>
      <c r="IU169" s="2" t="s">
        <v>1339</v>
      </c>
      <c r="IV169" s="2" t="s">
        <v>132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151</v>
      </c>
      <c r="JF169" s="2" t="s">
        <v>129</v>
      </c>
      <c r="JG169" s="2" t="s">
        <v>132</v>
      </c>
      <c r="JH169" s="2" t="s">
        <v>132</v>
      </c>
      <c r="JI169" s="2" t="s">
        <v>143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132</v>
      </c>
      <c r="KD169" s="2" t="s">
        <v>132</v>
      </c>
      <c r="KE169" s="2" t="s">
        <v>132</v>
      </c>
      <c r="KF169" s="2" t="s">
        <v>132</v>
      </c>
      <c r="KG169" s="2" t="s">
        <v>132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151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157</v>
      </c>
      <c r="LB169" s="2" t="s">
        <v>129</v>
      </c>
      <c r="LC169" s="2" t="s">
        <v>132</v>
      </c>
      <c r="LD169" s="2" t="s">
        <v>132</v>
      </c>
      <c r="LE169" s="2" t="s">
        <v>143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157</v>
      </c>
      <c r="LN169" s="2" t="s">
        <v>129</v>
      </c>
      <c r="LO169" s="2" t="s">
        <v>132</v>
      </c>
      <c r="LP169" s="2" t="s">
        <v>132</v>
      </c>
      <c r="LQ169" s="2" t="s">
        <v>143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151</v>
      </c>
      <c r="LZ169" s="2" t="s">
        <v>129</v>
      </c>
      <c r="MA169" s="2" t="s">
        <v>132</v>
      </c>
      <c r="MB169" s="2" t="s">
        <v>132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151</v>
      </c>
      <c r="ML169" s="2" t="s">
        <v>129</v>
      </c>
      <c r="MM169" s="2" t="s">
        <v>132</v>
      </c>
      <c r="MN169" s="2" t="s">
        <v>132</v>
      </c>
      <c r="MO169" s="2" t="s">
        <v>143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157</v>
      </c>
      <c r="NJ169" s="2" t="s">
        <v>129</v>
      </c>
      <c r="NK169" s="2" t="s">
        <v>132</v>
      </c>
      <c r="NL169" s="2" t="s">
        <v>132</v>
      </c>
      <c r="NM169" s="2" t="s">
        <v>143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157</v>
      </c>
      <c r="OH169" s="2" t="s">
        <v>129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151</v>
      </c>
      <c r="OT169" s="2" t="s">
        <v>129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151</v>
      </c>
      <c r="PF169" s="2" t="s">
        <v>129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157</v>
      </c>
      <c r="PR169" s="2" t="s">
        <v>129</v>
      </c>
      <c r="PS169" s="2" t="s">
        <v>132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151</v>
      </c>
      <c r="QD169" s="2" t="s">
        <v>129</v>
      </c>
      <c r="QE169" s="2" t="s">
        <v>132</v>
      </c>
      <c r="QF169" s="2" t="s">
        <v>132</v>
      </c>
      <c r="QG169" s="2" t="s">
        <v>143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157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157</v>
      </c>
      <c r="RN169" s="2" t="s">
        <v>129</v>
      </c>
      <c r="RO169" s="2" t="s">
        <v>132</v>
      </c>
      <c r="RP169" s="2" t="s">
        <v>132</v>
      </c>
      <c r="RQ169" s="2" t="s">
        <v>143</v>
      </c>
      <c r="RR169" s="2" t="s">
        <v>132</v>
      </c>
    </row>
    <row r="170">
      <c r="A170" s="2" t="s">
        <v>1935</v>
      </c>
      <c r="B170" s="2" t="s">
        <v>121</v>
      </c>
      <c r="C170" s="2" t="s">
        <v>1862</v>
      </c>
      <c r="D170" s="2" t="s">
        <v>508</v>
      </c>
      <c r="E170" s="2" t="s">
        <v>509</v>
      </c>
      <c r="F170" s="2" t="s">
        <v>1936</v>
      </c>
      <c r="G170" s="2" t="s">
        <v>1936</v>
      </c>
      <c r="H170" s="2" t="s">
        <v>1936</v>
      </c>
      <c r="I170" s="2" t="s">
        <v>945</v>
      </c>
      <c r="J170" s="2" t="s">
        <v>291</v>
      </c>
      <c r="K170" s="2" t="s">
        <v>439</v>
      </c>
      <c r="L170" s="3">
        <v>64.06</v>
      </c>
      <c r="M170" s="3">
        <v>67.26</v>
      </c>
      <c r="N170" s="3">
        <v>139.99</v>
      </c>
      <c r="O170" s="2" t="s">
        <v>129</v>
      </c>
      <c r="P170" s="2" t="s">
        <v>258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162</v>
      </c>
      <c r="W170" s="2" t="s">
        <v>135</v>
      </c>
      <c r="X170" s="2" t="s">
        <v>1879</v>
      </c>
      <c r="Y170" s="2" t="s">
        <v>1937</v>
      </c>
      <c r="Z170" s="4">
        <v>38</v>
      </c>
      <c r="AA170" s="4">
        <f>=ROUNDDOWN(19,0)</f>
      </c>
      <c r="AB170" s="5">
        <v>2</v>
      </c>
      <c r="AC170" s="2" t="s">
        <v>132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11</v>
      </c>
      <c r="AQ170" s="8">
        <v>660.86</v>
      </c>
      <c r="AR170" s="4"/>
      <c r="AS170" s="8"/>
      <c r="AT170" s="7"/>
      <c r="AU170" s="7"/>
      <c r="AV170" s="4">
        <v>11</v>
      </c>
      <c r="AW170" s="8">
        <v>660.86</v>
      </c>
      <c r="AX170" s="4"/>
      <c r="AY170" s="8"/>
      <c r="AZ170" s="7"/>
      <c r="BA170" s="7"/>
      <c r="BB170" s="7">
        <v>1</v>
      </c>
      <c r="BC170" s="4">
        <v>11</v>
      </c>
      <c r="BD170" s="8">
        <v>660.86</v>
      </c>
      <c r="BE170" s="4"/>
      <c r="BF170" s="8"/>
      <c r="BG170" s="7"/>
      <c r="BH170" s="7"/>
      <c r="BI170" s="7">
        <v>1</v>
      </c>
      <c r="BJ170" s="4">
        <v>11</v>
      </c>
      <c r="BK170" s="8">
        <v>660.86</v>
      </c>
      <c r="BL170" s="2" t="s">
        <v>1899</v>
      </c>
      <c r="BM170" s="7">
        <v>1</v>
      </c>
      <c r="BN170" s="7">
        <v>1</v>
      </c>
      <c r="BO170" s="4">
        <v>7</v>
      </c>
      <c r="BP170" s="8">
        <v>358.33</v>
      </c>
      <c r="BQ170" s="4"/>
      <c r="BR170" s="8"/>
      <c r="BS170" s="7"/>
      <c r="BT170" s="7"/>
      <c r="BU170" s="2" t="s">
        <v>140</v>
      </c>
      <c r="BV170" s="2" t="s">
        <v>129</v>
      </c>
      <c r="BW170" s="2" t="s">
        <v>557</v>
      </c>
      <c r="BX170" s="2" t="s">
        <v>1621</v>
      </c>
      <c r="BY170" s="2" t="s">
        <v>143</v>
      </c>
      <c r="BZ170" s="2" t="s">
        <v>132</v>
      </c>
      <c r="CA170" s="4">
        <v>2</v>
      </c>
      <c r="CB170" s="8">
        <v>168.01</v>
      </c>
      <c r="CC170" s="4"/>
      <c r="CD170" s="8"/>
      <c r="CE170" s="7"/>
      <c r="CF170" s="7"/>
      <c r="CG170" s="2" t="s">
        <v>140</v>
      </c>
      <c r="CH170" s="2" t="s">
        <v>129</v>
      </c>
      <c r="CI170" s="2" t="s">
        <v>132</v>
      </c>
      <c r="CJ170" s="2" t="s">
        <v>1938</v>
      </c>
      <c r="CK170" s="2" t="s">
        <v>143</v>
      </c>
      <c r="CL170" s="2" t="s">
        <v>132</v>
      </c>
      <c r="CM170" s="4">
        <v>2</v>
      </c>
      <c r="CN170" s="8">
        <v>134.52</v>
      </c>
      <c r="CO170" s="4"/>
      <c r="CP170" s="8"/>
      <c r="CQ170" s="7"/>
      <c r="CR170" s="7"/>
      <c r="CS170" s="2" t="s">
        <v>140</v>
      </c>
      <c r="CT170" s="2" t="s">
        <v>129</v>
      </c>
      <c r="CU170" s="2" t="s">
        <v>1939</v>
      </c>
      <c r="CV170" s="2" t="s">
        <v>1099</v>
      </c>
      <c r="CW170" s="2" t="s">
        <v>143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140</v>
      </c>
      <c r="DF170" s="2" t="s">
        <v>129</v>
      </c>
      <c r="DG170" s="2" t="s">
        <v>1940</v>
      </c>
      <c r="DH170" s="2" t="s">
        <v>1523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140</v>
      </c>
      <c r="DR170" s="2" t="s">
        <v>129</v>
      </c>
      <c r="DS170" s="2" t="s">
        <v>299</v>
      </c>
      <c r="DT170" s="2" t="s">
        <v>487</v>
      </c>
      <c r="DU170" s="2" t="s">
        <v>143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140</v>
      </c>
      <c r="ED170" s="2" t="s">
        <v>129</v>
      </c>
      <c r="EE170" s="2" t="s">
        <v>753</v>
      </c>
      <c r="EF170" s="2" t="s">
        <v>756</v>
      </c>
      <c r="EG170" s="2" t="s">
        <v>143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181</v>
      </c>
      <c r="EQ170" s="2" t="s">
        <v>405</v>
      </c>
      <c r="ER170" s="2" t="s">
        <v>406</v>
      </c>
      <c r="ES170" s="2" t="s">
        <v>143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151</v>
      </c>
      <c r="FB170" s="2" t="s">
        <v>129</v>
      </c>
      <c r="FC170" s="2" t="s">
        <v>132</v>
      </c>
      <c r="FD170" s="2" t="s">
        <v>132</v>
      </c>
      <c r="FE170" s="2" t="s">
        <v>143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140</v>
      </c>
      <c r="FN170" s="2" t="s">
        <v>129</v>
      </c>
      <c r="FO170" s="2" t="s">
        <v>755</v>
      </c>
      <c r="FP170" s="2" t="s">
        <v>1941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157</v>
      </c>
      <c r="FZ170" s="2" t="s">
        <v>129</v>
      </c>
      <c r="GA170" s="2" t="s">
        <v>132</v>
      </c>
      <c r="GB170" s="2" t="s">
        <v>132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140</v>
      </c>
      <c r="GL170" s="2" t="s">
        <v>129</v>
      </c>
      <c r="GM170" s="2" t="s">
        <v>226</v>
      </c>
      <c r="GN170" s="2" t="s">
        <v>132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129</v>
      </c>
      <c r="GY170" s="2" t="s">
        <v>1104</v>
      </c>
      <c r="GZ170" s="2" t="s">
        <v>1650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140</v>
      </c>
      <c r="HJ170" s="2" t="s">
        <v>129</v>
      </c>
      <c r="HK170" s="2" t="s">
        <v>1870</v>
      </c>
      <c r="HL170" s="2" t="s">
        <v>179</v>
      </c>
      <c r="HM170" s="2" t="s">
        <v>143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129</v>
      </c>
      <c r="HW170" s="2" t="s">
        <v>1564</v>
      </c>
      <c r="HX170" s="2" t="s">
        <v>1942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132</v>
      </c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140</v>
      </c>
      <c r="IT170" s="2" t="s">
        <v>129</v>
      </c>
      <c r="IU170" s="2" t="s">
        <v>1171</v>
      </c>
      <c r="IV170" s="2" t="s">
        <v>1943</v>
      </c>
      <c r="IW170" s="2" t="s">
        <v>143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150</v>
      </c>
      <c r="JF170" s="2" t="s">
        <v>129</v>
      </c>
      <c r="JG170" s="2" t="s">
        <v>132</v>
      </c>
      <c r="JH170" s="2" t="s">
        <v>132</v>
      </c>
      <c r="JI170" s="2" t="s">
        <v>143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132</v>
      </c>
      <c r="JR170" s="2" t="s">
        <v>132</v>
      </c>
      <c r="JS170" s="2" t="s">
        <v>132</v>
      </c>
      <c r="JT170" s="2" t="s">
        <v>132</v>
      </c>
      <c r="JU170" s="2" t="s">
        <v>132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140</v>
      </c>
      <c r="KD170" s="2" t="s">
        <v>195</v>
      </c>
      <c r="KE170" s="2" t="s">
        <v>1564</v>
      </c>
      <c r="KF170" s="2" t="s">
        <v>1944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157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157</v>
      </c>
      <c r="LN170" s="2" t="s">
        <v>129</v>
      </c>
      <c r="LO170" s="2" t="s">
        <v>132</v>
      </c>
      <c r="LP170" s="2" t="s">
        <v>132</v>
      </c>
      <c r="LQ170" s="2" t="s">
        <v>143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157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151</v>
      </c>
      <c r="ML170" s="2" t="s">
        <v>129</v>
      </c>
      <c r="MM170" s="2" t="s">
        <v>132</v>
      </c>
      <c r="MN170" s="2" t="s">
        <v>132</v>
      </c>
      <c r="MO170" s="2" t="s">
        <v>143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157</v>
      </c>
      <c r="MX170" s="2" t="s">
        <v>129</v>
      </c>
      <c r="MY170" s="2" t="s">
        <v>132</v>
      </c>
      <c r="MZ170" s="2" t="s">
        <v>132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157</v>
      </c>
      <c r="NJ170" s="2" t="s">
        <v>129</v>
      </c>
      <c r="NK170" s="2" t="s">
        <v>132</v>
      </c>
      <c r="NL170" s="2" t="s">
        <v>132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157</v>
      </c>
      <c r="NV170" s="2" t="s">
        <v>181</v>
      </c>
      <c r="NW170" s="2" t="s">
        <v>132</v>
      </c>
      <c r="NX170" s="2" t="s">
        <v>132</v>
      </c>
      <c r="NY170" s="2" t="s">
        <v>143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157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157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157</v>
      </c>
      <c r="PR170" s="2" t="s">
        <v>129</v>
      </c>
      <c r="PS170" s="2" t="s">
        <v>132</v>
      </c>
      <c r="PT170" s="2" t="s">
        <v>132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140</v>
      </c>
      <c r="QP170" s="2" t="s">
        <v>181</v>
      </c>
      <c r="QQ170" s="2" t="s">
        <v>1945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157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140</v>
      </c>
      <c r="RN170" s="2" t="s">
        <v>181</v>
      </c>
      <c r="RO170" s="2" t="s">
        <v>327</v>
      </c>
      <c r="RP170" s="2" t="s">
        <v>203</v>
      </c>
      <c r="RQ170" s="2" t="s">
        <v>143</v>
      </c>
      <c r="RR170" s="2" t="s">
        <v>132</v>
      </c>
    </row>
    <row r="171">
      <c r="A171" s="2" t="s">
        <v>1946</v>
      </c>
      <c r="B171" s="2" t="s">
        <v>121</v>
      </c>
      <c r="C171" s="2" t="s">
        <v>1862</v>
      </c>
      <c r="D171" s="2" t="s">
        <v>508</v>
      </c>
      <c r="E171" s="2" t="s">
        <v>509</v>
      </c>
      <c r="F171" s="2" t="s">
        <v>1947</v>
      </c>
      <c r="G171" s="2" t="s">
        <v>1947</v>
      </c>
      <c r="H171" s="2" t="s">
        <v>1947</v>
      </c>
      <c r="I171" s="2" t="s">
        <v>1948</v>
      </c>
      <c r="J171" s="2" t="s">
        <v>291</v>
      </c>
      <c r="K171" s="2" t="s">
        <v>420</v>
      </c>
      <c r="L171" s="3">
        <v>45</v>
      </c>
      <c r="M171" s="3">
        <v>47.25</v>
      </c>
      <c r="N171" s="3">
        <v>104.99</v>
      </c>
      <c r="O171" s="2" t="s">
        <v>129</v>
      </c>
      <c r="P171" s="2" t="s">
        <v>258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133</v>
      </c>
      <c r="V171" s="2" t="s">
        <v>134</v>
      </c>
      <c r="W171" s="2" t="s">
        <v>421</v>
      </c>
      <c r="X171" s="2" t="s">
        <v>1898</v>
      </c>
      <c r="Y171" s="2" t="s">
        <v>923</v>
      </c>
      <c r="Z171" s="4">
        <v>98</v>
      </c>
      <c r="AA171" s="4">
        <f>=ROUNDDOWN(49,0)</f>
      </c>
      <c r="AB171" s="5">
        <v>2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7</v>
      </c>
      <c r="AQ171" s="8">
        <v>375.45</v>
      </c>
      <c r="AR171" s="4"/>
      <c r="AS171" s="8"/>
      <c r="AT171" s="7"/>
      <c r="AU171" s="7"/>
      <c r="AV171" s="4">
        <v>7</v>
      </c>
      <c r="AW171" s="8">
        <v>375.45</v>
      </c>
      <c r="AX171" s="4"/>
      <c r="AY171" s="8"/>
      <c r="AZ171" s="7"/>
      <c r="BA171" s="7"/>
      <c r="BB171" s="7">
        <v>1</v>
      </c>
      <c r="BC171" s="4">
        <v>7</v>
      </c>
      <c r="BD171" s="8">
        <v>375.45</v>
      </c>
      <c r="BE171" s="4"/>
      <c r="BF171" s="8"/>
      <c r="BG171" s="7"/>
      <c r="BH171" s="7"/>
      <c r="BI171" s="7">
        <v>1</v>
      </c>
      <c r="BJ171" s="4">
        <v>7</v>
      </c>
      <c r="BK171" s="8">
        <v>375.45</v>
      </c>
      <c r="BL171" s="2" t="s">
        <v>1949</v>
      </c>
      <c r="BM171" s="7">
        <v>1</v>
      </c>
      <c r="BN171" s="7">
        <v>1</v>
      </c>
      <c r="BO171" s="4">
        <v>1</v>
      </c>
      <c r="BP171" s="8">
        <v>48.3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926</v>
      </c>
      <c r="BX171" s="2" t="s">
        <v>1751</v>
      </c>
      <c r="BY171" s="2" t="s">
        <v>143</v>
      </c>
      <c r="BZ171" s="2" t="s">
        <v>132</v>
      </c>
      <c r="CA171" s="4">
        <v>2</v>
      </c>
      <c r="CB171" s="8">
        <v>103.5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132</v>
      </c>
      <c r="CJ171" s="2" t="s">
        <v>1950</v>
      </c>
      <c r="CK171" s="2" t="s">
        <v>143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140</v>
      </c>
      <c r="CT171" s="2" t="s">
        <v>129</v>
      </c>
      <c r="CU171" s="2" t="s">
        <v>923</v>
      </c>
      <c r="CV171" s="2" t="s">
        <v>1951</v>
      </c>
      <c r="CW171" s="2" t="s">
        <v>143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140</v>
      </c>
      <c r="DF171" s="2" t="s">
        <v>129</v>
      </c>
      <c r="DG171" s="2" t="s">
        <v>814</v>
      </c>
      <c r="DH171" s="2" t="s">
        <v>1794</v>
      </c>
      <c r="DI171" s="2" t="s">
        <v>143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140</v>
      </c>
      <c r="DR171" s="2" t="s">
        <v>129</v>
      </c>
      <c r="DS171" s="2" t="s">
        <v>148</v>
      </c>
      <c r="DT171" s="2" t="s">
        <v>132</v>
      </c>
      <c r="DU171" s="2" t="s">
        <v>143</v>
      </c>
      <c r="DV171" s="2" t="s">
        <v>132</v>
      </c>
      <c r="DW171" s="4">
        <v>3</v>
      </c>
      <c r="DX171" s="8">
        <v>176.4</v>
      </c>
      <c r="DY171" s="4"/>
      <c r="DZ171" s="8"/>
      <c r="EA171" s="7"/>
      <c r="EB171" s="7"/>
      <c r="EC171" s="2" t="s">
        <v>140</v>
      </c>
      <c r="ED171" s="2" t="s">
        <v>129</v>
      </c>
      <c r="EE171" s="2" t="s">
        <v>928</v>
      </c>
      <c r="EF171" s="2" t="s">
        <v>1911</v>
      </c>
      <c r="EG171" s="2" t="s">
        <v>143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270</v>
      </c>
      <c r="EP171" s="2" t="s">
        <v>129</v>
      </c>
      <c r="EQ171" s="2" t="s">
        <v>132</v>
      </c>
      <c r="ER171" s="2" t="s">
        <v>132</v>
      </c>
      <c r="ES171" s="2" t="s">
        <v>143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151</v>
      </c>
      <c r="FB171" s="2" t="s">
        <v>129</v>
      </c>
      <c r="FC171" s="2" t="s">
        <v>132</v>
      </c>
      <c r="FD171" s="2" t="s">
        <v>132</v>
      </c>
      <c r="FE171" s="2" t="s">
        <v>143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140</v>
      </c>
      <c r="FN171" s="2" t="s">
        <v>129</v>
      </c>
      <c r="FO171" s="2" t="s">
        <v>1260</v>
      </c>
      <c r="FP171" s="2" t="s">
        <v>1549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157</v>
      </c>
      <c r="FZ171" s="2" t="s">
        <v>129</v>
      </c>
      <c r="GA171" s="2" t="s">
        <v>132</v>
      </c>
      <c r="GB171" s="2" t="s">
        <v>132</v>
      </c>
      <c r="GC171" s="2" t="s">
        <v>143</v>
      </c>
      <c r="GD171" s="2" t="s">
        <v>132</v>
      </c>
      <c r="GE171" s="4">
        <v>1</v>
      </c>
      <c r="GF171" s="8">
        <v>47.25</v>
      </c>
      <c r="GG171" s="4"/>
      <c r="GH171" s="8"/>
      <c r="GI171" s="7"/>
      <c r="GJ171" s="7"/>
      <c r="GK171" s="2" t="s">
        <v>140</v>
      </c>
      <c r="GL171" s="2" t="s">
        <v>129</v>
      </c>
      <c r="GM171" s="2" t="s">
        <v>273</v>
      </c>
      <c r="GN171" s="2" t="s">
        <v>286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155</v>
      </c>
      <c r="GX171" s="2" t="s">
        <v>129</v>
      </c>
      <c r="GY171" s="2" t="s">
        <v>132</v>
      </c>
      <c r="GZ171" s="2" t="s">
        <v>132</v>
      </c>
      <c r="HA171" s="2" t="s">
        <v>143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129</v>
      </c>
      <c r="HK171" s="2" t="s">
        <v>275</v>
      </c>
      <c r="HL171" s="2" t="s">
        <v>132</v>
      </c>
      <c r="HM171" s="2" t="s">
        <v>143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129</v>
      </c>
      <c r="HW171" s="2" t="s">
        <v>647</v>
      </c>
      <c r="HX171" s="2" t="s">
        <v>267</v>
      </c>
      <c r="HY171" s="2" t="s">
        <v>143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132</v>
      </c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129</v>
      </c>
      <c r="IU171" s="2" t="s">
        <v>814</v>
      </c>
      <c r="IV171" s="2" t="s">
        <v>132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151</v>
      </c>
      <c r="JF171" s="2" t="s">
        <v>129</v>
      </c>
      <c r="JG171" s="2" t="s">
        <v>132</v>
      </c>
      <c r="JH171" s="2" t="s">
        <v>132</v>
      </c>
      <c r="JI171" s="2" t="s">
        <v>143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151</v>
      </c>
      <c r="KD171" s="2" t="s">
        <v>129</v>
      </c>
      <c r="KE171" s="2" t="s">
        <v>132</v>
      </c>
      <c r="KF171" s="2" t="s">
        <v>132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151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157</v>
      </c>
      <c r="LB171" s="2" t="s">
        <v>129</v>
      </c>
      <c r="LC171" s="2" t="s">
        <v>132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157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151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151</v>
      </c>
      <c r="ML171" s="2" t="s">
        <v>129</v>
      </c>
      <c r="MM171" s="2" t="s">
        <v>132</v>
      </c>
      <c r="MN171" s="2" t="s">
        <v>132</v>
      </c>
      <c r="MO171" s="2" t="s">
        <v>143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157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157</v>
      </c>
      <c r="OH171" s="2" t="s">
        <v>129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151</v>
      </c>
      <c r="OT171" s="2" t="s">
        <v>129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157</v>
      </c>
      <c r="PR171" s="2" t="s">
        <v>129</v>
      </c>
      <c r="PS171" s="2" t="s">
        <v>132</v>
      </c>
      <c r="PT171" s="2" t="s">
        <v>132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151</v>
      </c>
      <c r="QD171" s="2" t="s">
        <v>129</v>
      </c>
      <c r="QE171" s="2" t="s">
        <v>132</v>
      </c>
      <c r="QF171" s="2" t="s">
        <v>132</v>
      </c>
      <c r="QG171" s="2" t="s">
        <v>143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157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157</v>
      </c>
      <c r="RN171" s="2" t="s">
        <v>129</v>
      </c>
      <c r="RO171" s="2" t="s">
        <v>132</v>
      </c>
      <c r="RP171" s="2" t="s">
        <v>132</v>
      </c>
      <c r="RQ171" s="2" t="s">
        <v>143</v>
      </c>
      <c r="RR171" s="2" t="s">
        <v>132</v>
      </c>
    </row>
    <row r="172">
      <c r="A172" s="2" t="s">
        <v>1952</v>
      </c>
      <c r="B172" s="2" t="s">
        <v>121</v>
      </c>
      <c r="C172" s="2" t="s">
        <v>1862</v>
      </c>
      <c r="D172" s="2" t="s">
        <v>508</v>
      </c>
      <c r="E172" s="2" t="s">
        <v>509</v>
      </c>
      <c r="F172" s="2" t="s">
        <v>1953</v>
      </c>
      <c r="G172" s="2" t="s">
        <v>1953</v>
      </c>
      <c r="H172" s="2" t="s">
        <v>1953</v>
      </c>
      <c r="I172" s="2" t="s">
        <v>1954</v>
      </c>
      <c r="J172" s="2" t="s">
        <v>291</v>
      </c>
      <c r="K172" s="2" t="s">
        <v>659</v>
      </c>
      <c r="L172" s="3">
        <v>63</v>
      </c>
      <c r="M172" s="3">
        <v>66.15</v>
      </c>
      <c r="N172" s="3">
        <v>129.99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133</v>
      </c>
      <c r="V172" s="2" t="s">
        <v>134</v>
      </c>
      <c r="W172" s="2" t="s">
        <v>1898</v>
      </c>
      <c r="X172" s="2" t="s">
        <v>704</v>
      </c>
      <c r="Y172" s="2" t="s">
        <v>1128</v>
      </c>
      <c r="Z172" s="4">
        <v>92</v>
      </c>
      <c r="AA172" s="4">
        <f>=ROUNDDOWN(230,0)</f>
      </c>
      <c r="AB172" s="5">
        <v>0.4</v>
      </c>
      <c r="AC172" s="2" t="s">
        <v>132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4</v>
      </c>
      <c r="AQ172" s="8">
        <v>264.6</v>
      </c>
      <c r="AR172" s="4"/>
      <c r="AS172" s="8"/>
      <c r="AT172" s="7"/>
      <c r="AU172" s="7"/>
      <c r="AV172" s="4">
        <v>4</v>
      </c>
      <c r="AW172" s="8">
        <v>264.6</v>
      </c>
      <c r="AX172" s="4"/>
      <c r="AY172" s="8"/>
      <c r="AZ172" s="7"/>
      <c r="BA172" s="7"/>
      <c r="BB172" s="7">
        <v>1</v>
      </c>
      <c r="BC172" s="4">
        <v>4</v>
      </c>
      <c r="BD172" s="8">
        <v>264.6</v>
      </c>
      <c r="BE172" s="4"/>
      <c r="BF172" s="8"/>
      <c r="BG172" s="7"/>
      <c r="BH172" s="7"/>
      <c r="BI172" s="7">
        <v>1</v>
      </c>
      <c r="BJ172" s="4">
        <v>4</v>
      </c>
      <c r="BK172" s="8">
        <v>264.6</v>
      </c>
      <c r="BL172" s="2" t="s">
        <v>18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140</v>
      </c>
      <c r="BV172" s="2" t="s">
        <v>129</v>
      </c>
      <c r="BW172" s="2" t="s">
        <v>662</v>
      </c>
      <c r="BX172" s="2" t="s">
        <v>132</v>
      </c>
      <c r="BY172" s="2" t="s">
        <v>143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140</v>
      </c>
      <c r="CH172" s="2" t="s">
        <v>129</v>
      </c>
      <c r="CI172" s="2" t="s">
        <v>132</v>
      </c>
      <c r="CJ172" s="2" t="s">
        <v>132</v>
      </c>
      <c r="CK172" s="2" t="s">
        <v>143</v>
      </c>
      <c r="CL172" s="2" t="s">
        <v>132</v>
      </c>
      <c r="CM172" s="4">
        <v>4</v>
      </c>
      <c r="CN172" s="8">
        <v>264.6</v>
      </c>
      <c r="CO172" s="4"/>
      <c r="CP172" s="8"/>
      <c r="CQ172" s="7"/>
      <c r="CR172" s="7"/>
      <c r="CS172" s="2" t="s">
        <v>140</v>
      </c>
      <c r="CT172" s="2" t="s">
        <v>129</v>
      </c>
      <c r="CU172" s="2" t="s">
        <v>1129</v>
      </c>
      <c r="CV172" s="2" t="s">
        <v>149</v>
      </c>
      <c r="CW172" s="2" t="s">
        <v>143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129</v>
      </c>
      <c r="DG172" s="2" t="s">
        <v>662</v>
      </c>
      <c r="DH172" s="2" t="s">
        <v>132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140</v>
      </c>
      <c r="DR172" s="2" t="s">
        <v>129</v>
      </c>
      <c r="DS172" s="2" t="s">
        <v>148</v>
      </c>
      <c r="DT172" s="2" t="s">
        <v>132</v>
      </c>
      <c r="DU172" s="2" t="s">
        <v>143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140</v>
      </c>
      <c r="ED172" s="2" t="s">
        <v>129</v>
      </c>
      <c r="EE172" s="2" t="s">
        <v>672</v>
      </c>
      <c r="EF172" s="2" t="s">
        <v>132</v>
      </c>
      <c r="EG172" s="2" t="s">
        <v>143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270</v>
      </c>
      <c r="EP172" s="2" t="s">
        <v>129</v>
      </c>
      <c r="EQ172" s="2" t="s">
        <v>132</v>
      </c>
      <c r="ER172" s="2" t="s">
        <v>132</v>
      </c>
      <c r="ES172" s="2" t="s">
        <v>143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151</v>
      </c>
      <c r="FB172" s="2" t="s">
        <v>129</v>
      </c>
      <c r="FC172" s="2" t="s">
        <v>132</v>
      </c>
      <c r="FD172" s="2" t="s">
        <v>132</v>
      </c>
      <c r="FE172" s="2" t="s">
        <v>143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150</v>
      </c>
      <c r="FN172" s="2" t="s">
        <v>129</v>
      </c>
      <c r="FO172" s="2" t="s">
        <v>132</v>
      </c>
      <c r="FP172" s="2" t="s">
        <v>132</v>
      </c>
      <c r="FQ172" s="2" t="s">
        <v>143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157</v>
      </c>
      <c r="FZ172" s="2" t="s">
        <v>129</v>
      </c>
      <c r="GA172" s="2" t="s">
        <v>132</v>
      </c>
      <c r="GB172" s="2" t="s">
        <v>132</v>
      </c>
      <c r="GC172" s="2" t="s">
        <v>143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151</v>
      </c>
      <c r="GL172" s="2" t="s">
        <v>129</v>
      </c>
      <c r="GM172" s="2" t="s">
        <v>132</v>
      </c>
      <c r="GN172" s="2" t="s">
        <v>132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151</v>
      </c>
      <c r="GX172" s="2" t="s">
        <v>129</v>
      </c>
      <c r="GY172" s="2" t="s">
        <v>132</v>
      </c>
      <c r="GZ172" s="2" t="s">
        <v>132</v>
      </c>
      <c r="HA172" s="2" t="s">
        <v>143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152</v>
      </c>
      <c r="HJ172" s="2" t="s">
        <v>129</v>
      </c>
      <c r="HK172" s="2" t="s">
        <v>132</v>
      </c>
      <c r="HL172" s="2" t="s">
        <v>132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129</v>
      </c>
      <c r="HW172" s="2" t="s">
        <v>156</v>
      </c>
      <c r="HX172" s="2" t="s">
        <v>132</v>
      </c>
      <c r="HY172" s="2" t="s">
        <v>143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140</v>
      </c>
      <c r="IH172" s="2" t="s">
        <v>129</v>
      </c>
      <c r="II172" s="2" t="s">
        <v>1129</v>
      </c>
      <c r="IJ172" s="2" t="s">
        <v>132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129</v>
      </c>
      <c r="IU172" s="2" t="s">
        <v>1129</v>
      </c>
      <c r="IV172" s="2" t="s">
        <v>132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151</v>
      </c>
      <c r="JF172" s="2" t="s">
        <v>129</v>
      </c>
      <c r="JG172" s="2" t="s">
        <v>132</v>
      </c>
      <c r="JH172" s="2" t="s">
        <v>132</v>
      </c>
      <c r="JI172" s="2" t="s">
        <v>143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151</v>
      </c>
      <c r="JR172" s="2" t="s">
        <v>129</v>
      </c>
      <c r="JS172" s="2" t="s">
        <v>132</v>
      </c>
      <c r="JT172" s="2" t="s">
        <v>132</v>
      </c>
      <c r="JU172" s="2" t="s">
        <v>143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132</v>
      </c>
      <c r="KD172" s="2" t="s">
        <v>132</v>
      </c>
      <c r="KE172" s="2" t="s">
        <v>132</v>
      </c>
      <c r="KF172" s="2" t="s">
        <v>132</v>
      </c>
      <c r="KG172" s="2" t="s">
        <v>132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151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157</v>
      </c>
      <c r="LB172" s="2" t="s">
        <v>129</v>
      </c>
      <c r="LC172" s="2" t="s">
        <v>132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157</v>
      </c>
      <c r="LN172" s="2" t="s">
        <v>129</v>
      </c>
      <c r="LO172" s="2" t="s">
        <v>132</v>
      </c>
      <c r="LP172" s="2" t="s">
        <v>132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151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151</v>
      </c>
      <c r="ML172" s="2" t="s">
        <v>129</v>
      </c>
      <c r="MM172" s="2" t="s">
        <v>132</v>
      </c>
      <c r="MN172" s="2" t="s">
        <v>132</v>
      </c>
      <c r="MO172" s="2" t="s">
        <v>143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157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151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157</v>
      </c>
      <c r="OH172" s="2" t="s">
        <v>129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151</v>
      </c>
      <c r="OT172" s="2" t="s">
        <v>129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151</v>
      </c>
      <c r="PF172" s="2" t="s">
        <v>129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157</v>
      </c>
      <c r="PR172" s="2" t="s">
        <v>129</v>
      </c>
      <c r="PS172" s="2" t="s">
        <v>132</v>
      </c>
      <c r="PT172" s="2" t="s">
        <v>132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151</v>
      </c>
      <c r="QD172" s="2" t="s">
        <v>129</v>
      </c>
      <c r="QE172" s="2" t="s">
        <v>132</v>
      </c>
      <c r="QF172" s="2" t="s">
        <v>132</v>
      </c>
      <c r="QG172" s="2" t="s">
        <v>143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157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157</v>
      </c>
      <c r="RN172" s="2" t="s">
        <v>129</v>
      </c>
      <c r="RO172" s="2" t="s">
        <v>132</v>
      </c>
      <c r="RP172" s="2" t="s">
        <v>132</v>
      </c>
      <c r="RQ172" s="2" t="s">
        <v>143</v>
      </c>
      <c r="RR172" s="2" t="s">
        <v>132</v>
      </c>
    </row>
    <row r="173">
      <c r="A173" s="2" t="s">
        <v>1955</v>
      </c>
      <c r="B173" s="2" t="s">
        <v>121</v>
      </c>
      <c r="C173" s="2" t="s">
        <v>1862</v>
      </c>
      <c r="D173" s="2" t="s">
        <v>508</v>
      </c>
      <c r="E173" s="2" t="s">
        <v>509</v>
      </c>
      <c r="F173" s="2" t="s">
        <v>1956</v>
      </c>
      <c r="G173" s="2" t="s">
        <v>1956</v>
      </c>
      <c r="H173" s="2" t="s">
        <v>1956</v>
      </c>
      <c r="I173" s="2" t="s">
        <v>1957</v>
      </c>
      <c r="J173" s="2" t="s">
        <v>291</v>
      </c>
      <c r="K173" s="2" t="s">
        <v>897</v>
      </c>
      <c r="L173" s="3">
        <v>48.75</v>
      </c>
      <c r="M173" s="3">
        <v>51.19</v>
      </c>
      <c r="N173" s="3">
        <v>99.99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133</v>
      </c>
      <c r="V173" s="2" t="s">
        <v>134</v>
      </c>
      <c r="W173" s="2" t="s">
        <v>470</v>
      </c>
      <c r="X173" s="2" t="s">
        <v>1865</v>
      </c>
      <c r="Y173" s="2" t="s">
        <v>687</v>
      </c>
      <c r="Z173" s="4">
        <v>63</v>
      </c>
      <c r="AA173" s="4">
        <f>=ROUNDDOWN(63,0)</f>
      </c>
      <c r="AB173" s="5">
        <v>1</v>
      </c>
      <c r="AC173" s="2" t="s">
        <v>132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4</v>
      </c>
      <c r="AQ173" s="8">
        <v>219.37</v>
      </c>
      <c r="AR173" s="4"/>
      <c r="AS173" s="8"/>
      <c r="AT173" s="7"/>
      <c r="AU173" s="7"/>
      <c r="AV173" s="4">
        <v>4</v>
      </c>
      <c r="AW173" s="8">
        <v>219.37</v>
      </c>
      <c r="AX173" s="4"/>
      <c r="AY173" s="8"/>
      <c r="AZ173" s="7"/>
      <c r="BA173" s="7"/>
      <c r="BB173" s="7">
        <v>1</v>
      </c>
      <c r="BC173" s="4">
        <v>4</v>
      </c>
      <c r="BD173" s="8">
        <v>219.37</v>
      </c>
      <c r="BE173" s="4"/>
      <c r="BF173" s="8"/>
      <c r="BG173" s="7"/>
      <c r="BH173" s="7"/>
      <c r="BI173" s="7">
        <v>1</v>
      </c>
      <c r="BJ173" s="4">
        <v>4</v>
      </c>
      <c r="BK173" s="8">
        <v>219.37</v>
      </c>
      <c r="BL173" s="2" t="s">
        <v>1958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140</v>
      </c>
      <c r="BV173" s="2" t="s">
        <v>129</v>
      </c>
      <c r="BW173" s="2" t="s">
        <v>1959</v>
      </c>
      <c r="BX173" s="2" t="s">
        <v>1257</v>
      </c>
      <c r="BY173" s="2" t="s">
        <v>143</v>
      </c>
      <c r="BZ173" s="2" t="s">
        <v>132</v>
      </c>
      <c r="CA173" s="4">
        <v>3</v>
      </c>
      <c r="CB173" s="8">
        <v>168.18</v>
      </c>
      <c r="CC173" s="4"/>
      <c r="CD173" s="8"/>
      <c r="CE173" s="7"/>
      <c r="CF173" s="7"/>
      <c r="CG173" s="2" t="s">
        <v>140</v>
      </c>
      <c r="CH173" s="2" t="s">
        <v>129</v>
      </c>
      <c r="CI173" s="2" t="s">
        <v>132</v>
      </c>
      <c r="CJ173" s="2" t="s">
        <v>672</v>
      </c>
      <c r="CK173" s="2" t="s">
        <v>143</v>
      </c>
      <c r="CL173" s="2" t="s">
        <v>132</v>
      </c>
      <c r="CM173" s="4">
        <v>1</v>
      </c>
      <c r="CN173" s="8">
        <v>51.19</v>
      </c>
      <c r="CO173" s="4"/>
      <c r="CP173" s="8"/>
      <c r="CQ173" s="7"/>
      <c r="CR173" s="7"/>
      <c r="CS173" s="2" t="s">
        <v>140</v>
      </c>
      <c r="CT173" s="2" t="s">
        <v>129</v>
      </c>
      <c r="CU173" s="2" t="s">
        <v>267</v>
      </c>
      <c r="CV173" s="2" t="s">
        <v>663</v>
      </c>
      <c r="CW173" s="2" t="s">
        <v>143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140</v>
      </c>
      <c r="DF173" s="2" t="s">
        <v>129</v>
      </c>
      <c r="DG173" s="2" t="s">
        <v>1960</v>
      </c>
      <c r="DH173" s="2" t="s">
        <v>1407</v>
      </c>
      <c r="DI173" s="2" t="s">
        <v>143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129</v>
      </c>
      <c r="DS173" s="2" t="s">
        <v>148</v>
      </c>
      <c r="DT173" s="2" t="s">
        <v>132</v>
      </c>
      <c r="DU173" s="2" t="s">
        <v>143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140</v>
      </c>
      <c r="ED173" s="2" t="s">
        <v>129</v>
      </c>
      <c r="EE173" s="2" t="s">
        <v>1934</v>
      </c>
      <c r="EF173" s="2" t="s">
        <v>132</v>
      </c>
      <c r="EG173" s="2" t="s">
        <v>143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150</v>
      </c>
      <c r="EP173" s="2" t="s">
        <v>129</v>
      </c>
      <c r="EQ173" s="2" t="s">
        <v>132</v>
      </c>
      <c r="ER173" s="2" t="s">
        <v>132</v>
      </c>
      <c r="ES173" s="2" t="s">
        <v>143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151</v>
      </c>
      <c r="FB173" s="2" t="s">
        <v>129</v>
      </c>
      <c r="FC173" s="2" t="s">
        <v>132</v>
      </c>
      <c r="FD173" s="2" t="s">
        <v>132</v>
      </c>
      <c r="FE173" s="2" t="s">
        <v>143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129</v>
      </c>
      <c r="FO173" s="2" t="s">
        <v>1260</v>
      </c>
      <c r="FP173" s="2" t="s">
        <v>1961</v>
      </c>
      <c r="FQ173" s="2" t="s">
        <v>143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157</v>
      </c>
      <c r="FZ173" s="2" t="s">
        <v>129</v>
      </c>
      <c r="GA173" s="2" t="s">
        <v>132</v>
      </c>
      <c r="GB173" s="2" t="s">
        <v>132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129</v>
      </c>
      <c r="GM173" s="2" t="s">
        <v>154</v>
      </c>
      <c r="GN173" s="2" t="s">
        <v>132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155</v>
      </c>
      <c r="GX173" s="2" t="s">
        <v>129</v>
      </c>
      <c r="GY173" s="2" t="s">
        <v>132</v>
      </c>
      <c r="GZ173" s="2" t="s">
        <v>132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152</v>
      </c>
      <c r="HJ173" s="2" t="s">
        <v>129</v>
      </c>
      <c r="HK173" s="2" t="s">
        <v>132</v>
      </c>
      <c r="HL173" s="2" t="s">
        <v>132</v>
      </c>
      <c r="HM173" s="2" t="s">
        <v>143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129</v>
      </c>
      <c r="HW173" s="2" t="s">
        <v>744</v>
      </c>
      <c r="HX173" s="2" t="s">
        <v>132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132</v>
      </c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140</v>
      </c>
      <c r="IT173" s="2" t="s">
        <v>129</v>
      </c>
      <c r="IU173" s="2" t="s">
        <v>267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151</v>
      </c>
      <c r="JF173" s="2" t="s">
        <v>129</v>
      </c>
      <c r="JG173" s="2" t="s">
        <v>132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132</v>
      </c>
      <c r="KD173" s="2" t="s">
        <v>132</v>
      </c>
      <c r="KE173" s="2" t="s">
        <v>132</v>
      </c>
      <c r="KF173" s="2" t="s">
        <v>132</v>
      </c>
      <c r="KG173" s="2" t="s">
        <v>132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151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157</v>
      </c>
      <c r="LB173" s="2" t="s">
        <v>129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157</v>
      </c>
      <c r="LN173" s="2" t="s">
        <v>129</v>
      </c>
      <c r="LO173" s="2" t="s">
        <v>132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151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151</v>
      </c>
      <c r="ML173" s="2" t="s">
        <v>129</v>
      </c>
      <c r="MM173" s="2" t="s">
        <v>132</v>
      </c>
      <c r="MN173" s="2" t="s">
        <v>132</v>
      </c>
      <c r="MO173" s="2" t="s">
        <v>143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157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157</v>
      </c>
      <c r="OH173" s="2" t="s">
        <v>129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151</v>
      </c>
      <c r="OT173" s="2" t="s">
        <v>129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151</v>
      </c>
      <c r="PF173" s="2" t="s">
        <v>129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157</v>
      </c>
      <c r="PR173" s="2" t="s">
        <v>129</v>
      </c>
      <c r="PS173" s="2" t="s">
        <v>132</v>
      </c>
      <c r="PT173" s="2" t="s">
        <v>132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151</v>
      </c>
      <c r="QD173" s="2" t="s">
        <v>129</v>
      </c>
      <c r="QE173" s="2" t="s">
        <v>132</v>
      </c>
      <c r="QF173" s="2" t="s">
        <v>132</v>
      </c>
      <c r="QG173" s="2" t="s">
        <v>143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157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157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1962</v>
      </c>
      <c r="B174" s="2" t="s">
        <v>121</v>
      </c>
      <c r="C174" s="2" t="s">
        <v>1862</v>
      </c>
      <c r="D174" s="2" t="s">
        <v>508</v>
      </c>
      <c r="E174" s="2" t="s">
        <v>509</v>
      </c>
      <c r="F174" s="2" t="s">
        <v>1963</v>
      </c>
      <c r="G174" s="2" t="s">
        <v>1963</v>
      </c>
      <c r="H174" s="2" t="s">
        <v>1963</v>
      </c>
      <c r="I174" s="2" t="s">
        <v>1964</v>
      </c>
      <c r="J174" s="2" t="s">
        <v>291</v>
      </c>
      <c r="K174" s="2" t="s">
        <v>316</v>
      </c>
      <c r="L174" s="3">
        <v>82.8</v>
      </c>
      <c r="M174" s="3">
        <v>86.94</v>
      </c>
      <c r="N174" s="3">
        <v>189.99</v>
      </c>
      <c r="O174" s="2" t="s">
        <v>129</v>
      </c>
      <c r="P174" s="2" t="s">
        <v>293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133</v>
      </c>
      <c r="V174" s="2" t="s">
        <v>134</v>
      </c>
      <c r="W174" s="2" t="s">
        <v>470</v>
      </c>
      <c r="X174" s="2" t="s">
        <v>1865</v>
      </c>
      <c r="Y174" s="2" t="s">
        <v>864</v>
      </c>
      <c r="Z174" s="4">
        <v>56</v>
      </c>
      <c r="AA174" s="4">
        <f>=ROUNDDOWN(56,0)</f>
      </c>
      <c r="AB174" s="5">
        <v>1</v>
      </c>
      <c r="AC174" s="2" t="s">
        <v>132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4</v>
      </c>
      <c r="AQ174" s="8">
        <v>165.18</v>
      </c>
      <c r="AR174" s="4"/>
      <c r="AS174" s="8"/>
      <c r="AT174" s="7"/>
      <c r="AU174" s="7"/>
      <c r="AV174" s="4">
        <v>4</v>
      </c>
      <c r="AW174" s="8">
        <v>165.18</v>
      </c>
      <c r="AX174" s="4"/>
      <c r="AY174" s="8"/>
      <c r="AZ174" s="7"/>
      <c r="BA174" s="7"/>
      <c r="BB174" s="7">
        <v>1</v>
      </c>
      <c r="BC174" s="4">
        <v>4</v>
      </c>
      <c r="BD174" s="8">
        <v>165.18</v>
      </c>
      <c r="BE174" s="4"/>
      <c r="BF174" s="8"/>
      <c r="BG174" s="7"/>
      <c r="BH174" s="7"/>
      <c r="BI174" s="7">
        <v>1</v>
      </c>
      <c r="BJ174" s="4">
        <v>4</v>
      </c>
      <c r="BK174" s="8">
        <v>165.18</v>
      </c>
      <c r="BL174" s="2" t="s">
        <v>16</v>
      </c>
      <c r="BM174" s="7">
        <v>1</v>
      </c>
      <c r="BN174" s="7">
        <v>1</v>
      </c>
      <c r="BO174" s="4">
        <v>4</v>
      </c>
      <c r="BP174" s="8">
        <v>165.18</v>
      </c>
      <c r="BQ174" s="4"/>
      <c r="BR174" s="8"/>
      <c r="BS174" s="7"/>
      <c r="BT174" s="7"/>
      <c r="BU174" s="2" t="s">
        <v>140</v>
      </c>
      <c r="BV174" s="2" t="s">
        <v>129</v>
      </c>
      <c r="BW174" s="2" t="s">
        <v>453</v>
      </c>
      <c r="BX174" s="2" t="s">
        <v>1965</v>
      </c>
      <c r="BY174" s="2" t="s">
        <v>143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151</v>
      </c>
      <c r="CH174" s="2" t="s">
        <v>129</v>
      </c>
      <c r="CI174" s="2" t="s">
        <v>132</v>
      </c>
      <c r="CJ174" s="2" t="s">
        <v>132</v>
      </c>
      <c r="CK174" s="2" t="s">
        <v>143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140</v>
      </c>
      <c r="CT174" s="2" t="s">
        <v>129</v>
      </c>
      <c r="CU174" s="2" t="s">
        <v>864</v>
      </c>
      <c r="CV174" s="2" t="s">
        <v>718</v>
      </c>
      <c r="CW174" s="2" t="s">
        <v>143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140</v>
      </c>
      <c r="DF174" s="2" t="s">
        <v>129</v>
      </c>
      <c r="DG174" s="2" t="s">
        <v>869</v>
      </c>
      <c r="DH174" s="2" t="s">
        <v>1966</v>
      </c>
      <c r="DI174" s="2" t="s">
        <v>143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151</v>
      </c>
      <c r="DR174" s="2" t="s">
        <v>129</v>
      </c>
      <c r="DS174" s="2" t="s">
        <v>132</v>
      </c>
      <c r="DT174" s="2" t="s">
        <v>132</v>
      </c>
      <c r="DU174" s="2" t="s">
        <v>143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140</v>
      </c>
      <c r="ED174" s="2" t="s">
        <v>129</v>
      </c>
      <c r="EE174" s="2" t="s">
        <v>753</v>
      </c>
      <c r="EF174" s="2" t="s">
        <v>132</v>
      </c>
      <c r="EG174" s="2" t="s">
        <v>143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150</v>
      </c>
      <c r="EP174" s="2" t="s">
        <v>129</v>
      </c>
      <c r="EQ174" s="2" t="s">
        <v>132</v>
      </c>
      <c r="ER174" s="2" t="s">
        <v>132</v>
      </c>
      <c r="ES174" s="2" t="s">
        <v>143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151</v>
      </c>
      <c r="FB174" s="2" t="s">
        <v>129</v>
      </c>
      <c r="FC174" s="2" t="s">
        <v>132</v>
      </c>
      <c r="FD174" s="2" t="s">
        <v>132</v>
      </c>
      <c r="FE174" s="2" t="s">
        <v>143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140</v>
      </c>
      <c r="FN174" s="2" t="s">
        <v>129</v>
      </c>
      <c r="FO174" s="2" t="s">
        <v>755</v>
      </c>
      <c r="FP174" s="2" t="s">
        <v>1967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157</v>
      </c>
      <c r="FZ174" s="2" t="s">
        <v>129</v>
      </c>
      <c r="GA174" s="2" t="s">
        <v>132</v>
      </c>
      <c r="GB174" s="2" t="s">
        <v>132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140</v>
      </c>
      <c r="GL174" s="2" t="s">
        <v>129</v>
      </c>
      <c r="GM174" s="2" t="s">
        <v>273</v>
      </c>
      <c r="GN174" s="2" t="s">
        <v>132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155</v>
      </c>
      <c r="GX174" s="2" t="s">
        <v>129</v>
      </c>
      <c r="GY174" s="2" t="s">
        <v>132</v>
      </c>
      <c r="GZ174" s="2" t="s">
        <v>132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140</v>
      </c>
      <c r="HJ174" s="2" t="s">
        <v>129</v>
      </c>
      <c r="HK174" s="2" t="s">
        <v>433</v>
      </c>
      <c r="HL174" s="2" t="s">
        <v>132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129</v>
      </c>
      <c r="HW174" s="2" t="s">
        <v>277</v>
      </c>
      <c r="HX174" s="2" t="s">
        <v>132</v>
      </c>
      <c r="HY174" s="2" t="s">
        <v>143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132</v>
      </c>
      <c r="IH174" s="2" t="s">
        <v>132</v>
      </c>
      <c r="II174" s="2" t="s">
        <v>132</v>
      </c>
      <c r="IJ174" s="2" t="s">
        <v>132</v>
      </c>
      <c r="IK174" s="2" t="s">
        <v>132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129</v>
      </c>
      <c r="IU174" s="2" t="s">
        <v>864</v>
      </c>
      <c r="IV174" s="2" t="s">
        <v>132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151</v>
      </c>
      <c r="JF174" s="2" t="s">
        <v>129</v>
      </c>
      <c r="JG174" s="2" t="s">
        <v>132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132</v>
      </c>
      <c r="JR174" s="2" t="s">
        <v>132</v>
      </c>
      <c r="JS174" s="2" t="s">
        <v>132</v>
      </c>
      <c r="JT174" s="2" t="s">
        <v>132</v>
      </c>
      <c r="JU174" s="2" t="s">
        <v>132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151</v>
      </c>
      <c r="KD174" s="2" t="s">
        <v>129</v>
      </c>
      <c r="KE174" s="2" t="s">
        <v>132</v>
      </c>
      <c r="KF174" s="2" t="s">
        <v>132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151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157</v>
      </c>
      <c r="LB174" s="2" t="s">
        <v>129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157</v>
      </c>
      <c r="LN174" s="2" t="s">
        <v>129</v>
      </c>
      <c r="LO174" s="2" t="s">
        <v>132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151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151</v>
      </c>
      <c r="ML174" s="2" t="s">
        <v>129</v>
      </c>
      <c r="MM174" s="2" t="s">
        <v>132</v>
      </c>
      <c r="MN174" s="2" t="s">
        <v>132</v>
      </c>
      <c r="MO174" s="2" t="s">
        <v>143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157</v>
      </c>
      <c r="MX174" s="2" t="s">
        <v>129</v>
      </c>
      <c r="MY174" s="2" t="s">
        <v>132</v>
      </c>
      <c r="MZ174" s="2" t="s">
        <v>132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157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157</v>
      </c>
      <c r="OH174" s="2" t="s">
        <v>129</v>
      </c>
      <c r="OI174" s="2" t="s">
        <v>132</v>
      </c>
      <c r="OJ174" s="2" t="s">
        <v>132</v>
      </c>
      <c r="OK174" s="2" t="s">
        <v>143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151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157</v>
      </c>
      <c r="PR174" s="2" t="s">
        <v>129</v>
      </c>
      <c r="PS174" s="2" t="s">
        <v>132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151</v>
      </c>
      <c r="QD174" s="2" t="s">
        <v>129</v>
      </c>
      <c r="QE174" s="2" t="s">
        <v>132</v>
      </c>
      <c r="QF174" s="2" t="s">
        <v>132</v>
      </c>
      <c r="QG174" s="2" t="s">
        <v>143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157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151</v>
      </c>
      <c r="RN174" s="2" t="s">
        <v>129</v>
      </c>
      <c r="RO174" s="2" t="s">
        <v>132</v>
      </c>
      <c r="RP174" s="2" t="s">
        <v>132</v>
      </c>
      <c r="RQ174" s="2" t="s">
        <v>143</v>
      </c>
      <c r="RR174" s="2" t="s">
        <v>132</v>
      </c>
    </row>
    <row r="175">
      <c r="A175" s="2" t="s">
        <v>1968</v>
      </c>
      <c r="B175" s="2" t="s">
        <v>121</v>
      </c>
      <c r="C175" s="2" t="s">
        <v>1862</v>
      </c>
      <c r="D175" s="2" t="s">
        <v>508</v>
      </c>
      <c r="E175" s="2" t="s">
        <v>509</v>
      </c>
      <c r="F175" s="2" t="s">
        <v>1877</v>
      </c>
      <c r="G175" s="2" t="s">
        <v>1877</v>
      </c>
      <c r="H175" s="2" t="s">
        <v>1877</v>
      </c>
      <c r="I175" s="2" t="s">
        <v>1969</v>
      </c>
      <c r="J175" s="2" t="s">
        <v>291</v>
      </c>
      <c r="K175" s="2" t="s">
        <v>495</v>
      </c>
      <c r="L175" s="3">
        <v>39.85</v>
      </c>
      <c r="M175" s="3">
        <v>41.84</v>
      </c>
      <c r="N175" s="3">
        <v>79.99</v>
      </c>
      <c r="O175" s="2" t="s">
        <v>129</v>
      </c>
      <c r="P175" s="2" t="s">
        <v>130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133</v>
      </c>
      <c r="V175" s="2" t="s">
        <v>134</v>
      </c>
      <c r="W175" s="2" t="s">
        <v>421</v>
      </c>
      <c r="X175" s="2" t="s">
        <v>1879</v>
      </c>
      <c r="Y175" s="2" t="s">
        <v>283</v>
      </c>
      <c r="Z175" s="4">
        <v>100</v>
      </c>
      <c r="AA175" s="4">
        <f>=ROUNDDOWN({0},0)</f>
      </c>
      <c r="AB175" s="5"/>
      <c r="AC175" s="2" t="s">
        <v>132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151</v>
      </c>
      <c r="BV175" s="2" t="s">
        <v>129</v>
      </c>
      <c r="BW175" s="2" t="s">
        <v>132</v>
      </c>
      <c r="BX175" s="2" t="s">
        <v>132</v>
      </c>
      <c r="BY175" s="2" t="s">
        <v>143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140</v>
      </c>
      <c r="CH175" s="2" t="s">
        <v>129</v>
      </c>
      <c r="CI175" s="2" t="s">
        <v>132</v>
      </c>
      <c r="CJ175" s="2" t="s">
        <v>132</v>
      </c>
      <c r="CK175" s="2" t="s">
        <v>143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140</v>
      </c>
      <c r="CT175" s="2" t="s">
        <v>129</v>
      </c>
      <c r="CU175" s="2" t="s">
        <v>287</v>
      </c>
      <c r="CV175" s="2" t="s">
        <v>132</v>
      </c>
      <c r="CW175" s="2" t="s">
        <v>143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152</v>
      </c>
      <c r="DF175" s="2" t="s">
        <v>129</v>
      </c>
      <c r="DG175" s="2" t="s">
        <v>132</v>
      </c>
      <c r="DH175" s="2" t="s">
        <v>132</v>
      </c>
      <c r="DI175" s="2" t="s">
        <v>143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140</v>
      </c>
      <c r="DR175" s="2" t="s">
        <v>129</v>
      </c>
      <c r="DS175" s="2" t="s">
        <v>148</v>
      </c>
      <c r="DT175" s="2" t="s">
        <v>132</v>
      </c>
      <c r="DU175" s="2" t="s">
        <v>143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270</v>
      </c>
      <c r="ED175" s="2" t="s">
        <v>129</v>
      </c>
      <c r="EE175" s="2" t="s">
        <v>132</v>
      </c>
      <c r="EF175" s="2" t="s">
        <v>132</v>
      </c>
      <c r="EG175" s="2" t="s">
        <v>143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270</v>
      </c>
      <c r="EP175" s="2" t="s">
        <v>129</v>
      </c>
      <c r="EQ175" s="2" t="s">
        <v>132</v>
      </c>
      <c r="ER175" s="2" t="s">
        <v>132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151</v>
      </c>
      <c r="FB175" s="2" t="s">
        <v>129</v>
      </c>
      <c r="FC175" s="2" t="s">
        <v>132</v>
      </c>
      <c r="FD175" s="2" t="s">
        <v>132</v>
      </c>
      <c r="FE175" s="2" t="s">
        <v>143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152</v>
      </c>
      <c r="FN175" s="2" t="s">
        <v>129</v>
      </c>
      <c r="FO175" s="2" t="s">
        <v>132</v>
      </c>
      <c r="FP175" s="2" t="s">
        <v>132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157</v>
      </c>
      <c r="FZ175" s="2" t="s">
        <v>129</v>
      </c>
      <c r="GA175" s="2" t="s">
        <v>132</v>
      </c>
      <c r="GB175" s="2" t="s">
        <v>132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151</v>
      </c>
      <c r="GL175" s="2" t="s">
        <v>129</v>
      </c>
      <c r="GM175" s="2" t="s">
        <v>132</v>
      </c>
      <c r="GN175" s="2" t="s">
        <v>132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151</v>
      </c>
      <c r="GX175" s="2" t="s">
        <v>129</v>
      </c>
      <c r="GY175" s="2" t="s">
        <v>132</v>
      </c>
      <c r="GZ175" s="2" t="s">
        <v>132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152</v>
      </c>
      <c r="HJ175" s="2" t="s">
        <v>129</v>
      </c>
      <c r="HK175" s="2" t="s">
        <v>132</v>
      </c>
      <c r="HL175" s="2" t="s">
        <v>132</v>
      </c>
      <c r="HM175" s="2" t="s">
        <v>143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152</v>
      </c>
      <c r="HV175" s="2" t="s">
        <v>129</v>
      </c>
      <c r="HW175" s="2" t="s">
        <v>132</v>
      </c>
      <c r="HX175" s="2" t="s">
        <v>132</v>
      </c>
      <c r="HY175" s="2" t="s">
        <v>143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140</v>
      </c>
      <c r="IH175" s="2" t="s">
        <v>129</v>
      </c>
      <c r="II175" s="2" t="s">
        <v>287</v>
      </c>
      <c r="IJ175" s="2" t="s">
        <v>132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129</v>
      </c>
      <c r="IU175" s="2" t="s">
        <v>287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151</v>
      </c>
      <c r="JF175" s="2" t="s">
        <v>129</v>
      </c>
      <c r="JG175" s="2" t="s">
        <v>132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151</v>
      </c>
      <c r="JR175" s="2" t="s">
        <v>129</v>
      </c>
      <c r="JS175" s="2" t="s">
        <v>132</v>
      </c>
      <c r="JT175" s="2" t="s">
        <v>132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132</v>
      </c>
      <c r="KD175" s="2" t="s">
        <v>132</v>
      </c>
      <c r="KE175" s="2" t="s">
        <v>132</v>
      </c>
      <c r="KF175" s="2" t="s">
        <v>132</v>
      </c>
      <c r="KG175" s="2" t="s">
        <v>132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151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157</v>
      </c>
      <c r="LB175" s="2" t="s">
        <v>129</v>
      </c>
      <c r="LC175" s="2" t="s">
        <v>132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157</v>
      </c>
      <c r="LN175" s="2" t="s">
        <v>129</v>
      </c>
      <c r="LO175" s="2" t="s">
        <v>132</v>
      </c>
      <c r="LP175" s="2" t="s">
        <v>132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151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151</v>
      </c>
      <c r="ML175" s="2" t="s">
        <v>129</v>
      </c>
      <c r="MM175" s="2" t="s">
        <v>132</v>
      </c>
      <c r="MN175" s="2" t="s">
        <v>132</v>
      </c>
      <c r="MO175" s="2" t="s">
        <v>143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157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151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157</v>
      </c>
      <c r="OH175" s="2" t="s">
        <v>129</v>
      </c>
      <c r="OI175" s="2" t="s">
        <v>132</v>
      </c>
      <c r="OJ175" s="2" t="s">
        <v>132</v>
      </c>
      <c r="OK175" s="2" t="s">
        <v>143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151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151</v>
      </c>
      <c r="PF175" s="2" t="s">
        <v>129</v>
      </c>
      <c r="PG175" s="2" t="s">
        <v>132</v>
      </c>
      <c r="PH175" s="2" t="s">
        <v>132</v>
      </c>
      <c r="PI175" s="2" t="s">
        <v>143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157</v>
      </c>
      <c r="PR175" s="2" t="s">
        <v>129</v>
      </c>
      <c r="PS175" s="2" t="s">
        <v>132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151</v>
      </c>
      <c r="QD175" s="2" t="s">
        <v>129</v>
      </c>
      <c r="QE175" s="2" t="s">
        <v>132</v>
      </c>
      <c r="QF175" s="2" t="s">
        <v>132</v>
      </c>
      <c r="QG175" s="2" t="s">
        <v>143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157</v>
      </c>
      <c r="RB175" s="2" t="s">
        <v>129</v>
      </c>
      <c r="RC175" s="2" t="s">
        <v>132</v>
      </c>
      <c r="RD175" s="2" t="s">
        <v>132</v>
      </c>
      <c r="RE175" s="2" t="s">
        <v>143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157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1970</v>
      </c>
      <c r="B176" s="2" t="s">
        <v>121</v>
      </c>
      <c r="C176" s="2" t="s">
        <v>1862</v>
      </c>
      <c r="D176" s="2" t="s">
        <v>312</v>
      </c>
      <c r="E176" s="2" t="s">
        <v>313</v>
      </c>
      <c r="F176" s="2" t="s">
        <v>1971</v>
      </c>
      <c r="G176" s="2" t="s">
        <v>1971</v>
      </c>
      <c r="H176" s="2" t="s">
        <v>1971</v>
      </c>
      <c r="I176" s="2" t="s">
        <v>1972</v>
      </c>
      <c r="J176" s="2" t="s">
        <v>291</v>
      </c>
      <c r="K176" s="2" t="s">
        <v>495</v>
      </c>
      <c r="L176" s="3">
        <v>89.1</v>
      </c>
      <c r="M176" s="3">
        <v>93.56</v>
      </c>
      <c r="N176" s="3">
        <v>209</v>
      </c>
      <c r="O176" s="2" t="s">
        <v>129</v>
      </c>
      <c r="P176" s="2" t="s">
        <v>293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133</v>
      </c>
      <c r="V176" s="2" t="s">
        <v>134</v>
      </c>
      <c r="W176" s="2" t="s">
        <v>135</v>
      </c>
      <c r="X176" s="2" t="s">
        <v>1879</v>
      </c>
      <c r="Y176" s="2" t="s">
        <v>864</v>
      </c>
      <c r="Z176" s="4">
        <v>73</v>
      </c>
      <c r="AA176" s="4">
        <f>=ROUNDDOWN(73,0)</f>
      </c>
      <c r="AB176" s="5">
        <v>1</v>
      </c>
      <c r="AC176" s="2" t="s">
        <v>132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2</v>
      </c>
      <c r="AQ176" s="8">
        <v>89.56</v>
      </c>
      <c r="AR176" s="4"/>
      <c r="AS176" s="8"/>
      <c r="AT176" s="7"/>
      <c r="AU176" s="7"/>
      <c r="AV176" s="4">
        <v>2</v>
      </c>
      <c r="AW176" s="8">
        <v>89.56</v>
      </c>
      <c r="AX176" s="4"/>
      <c r="AY176" s="8"/>
      <c r="AZ176" s="7"/>
      <c r="BA176" s="7"/>
      <c r="BB176" s="7">
        <v>1</v>
      </c>
      <c r="BC176" s="4">
        <v>2</v>
      </c>
      <c r="BD176" s="8">
        <v>89.56</v>
      </c>
      <c r="BE176" s="4"/>
      <c r="BF176" s="8"/>
      <c r="BG176" s="7"/>
      <c r="BH176" s="7"/>
      <c r="BI176" s="7">
        <v>1</v>
      </c>
      <c r="BJ176" s="4">
        <v>2</v>
      </c>
      <c r="BK176" s="8">
        <v>89.56</v>
      </c>
      <c r="BL176" s="2" t="s">
        <v>1113</v>
      </c>
      <c r="BM176" s="7">
        <v>1</v>
      </c>
      <c r="BN176" s="7">
        <v>1</v>
      </c>
      <c r="BO176" s="4">
        <v>1</v>
      </c>
      <c r="BP176" s="8">
        <v>39.5</v>
      </c>
      <c r="BQ176" s="4"/>
      <c r="BR176" s="8"/>
      <c r="BS176" s="7"/>
      <c r="BT176" s="7"/>
      <c r="BU176" s="2" t="s">
        <v>140</v>
      </c>
      <c r="BV176" s="2" t="s">
        <v>129</v>
      </c>
      <c r="BW176" s="2" t="s">
        <v>866</v>
      </c>
      <c r="BX176" s="2" t="s">
        <v>882</v>
      </c>
      <c r="BY176" s="2" t="s">
        <v>143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140</v>
      </c>
      <c r="CH176" s="2" t="s">
        <v>129</v>
      </c>
      <c r="CI176" s="2" t="s">
        <v>132</v>
      </c>
      <c r="CJ176" s="2" t="s">
        <v>132</v>
      </c>
      <c r="CK176" s="2" t="s">
        <v>143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140</v>
      </c>
      <c r="CT176" s="2" t="s">
        <v>129</v>
      </c>
      <c r="CU176" s="2" t="s">
        <v>864</v>
      </c>
      <c r="CV176" s="2" t="s">
        <v>1973</v>
      </c>
      <c r="CW176" s="2" t="s">
        <v>143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140</v>
      </c>
      <c r="DF176" s="2" t="s">
        <v>129</v>
      </c>
      <c r="DG176" s="2" t="s">
        <v>869</v>
      </c>
      <c r="DH176" s="2" t="s">
        <v>795</v>
      </c>
      <c r="DI176" s="2" t="s">
        <v>143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151</v>
      </c>
      <c r="DR176" s="2" t="s">
        <v>129</v>
      </c>
      <c r="DS176" s="2" t="s">
        <v>132</v>
      </c>
      <c r="DT176" s="2" t="s">
        <v>132</v>
      </c>
      <c r="DU176" s="2" t="s">
        <v>143</v>
      </c>
      <c r="DV176" s="2" t="s">
        <v>132</v>
      </c>
      <c r="DW176" s="4">
        <v>1</v>
      </c>
      <c r="DX176" s="8">
        <v>50.06</v>
      </c>
      <c r="DY176" s="4"/>
      <c r="DZ176" s="8"/>
      <c r="EA176" s="7"/>
      <c r="EB176" s="7"/>
      <c r="EC176" s="2" t="s">
        <v>140</v>
      </c>
      <c r="ED176" s="2" t="s">
        <v>129</v>
      </c>
      <c r="EE176" s="2" t="s">
        <v>753</v>
      </c>
      <c r="EF176" s="2" t="s">
        <v>1268</v>
      </c>
      <c r="EG176" s="2" t="s">
        <v>143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140</v>
      </c>
      <c r="EP176" s="2" t="s">
        <v>129</v>
      </c>
      <c r="EQ176" s="2" t="s">
        <v>431</v>
      </c>
      <c r="ER176" s="2" t="s">
        <v>132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151</v>
      </c>
      <c r="FB176" s="2" t="s">
        <v>129</v>
      </c>
      <c r="FC176" s="2" t="s">
        <v>132</v>
      </c>
      <c r="FD176" s="2" t="s">
        <v>132</v>
      </c>
      <c r="FE176" s="2" t="s">
        <v>143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129</v>
      </c>
      <c r="FO176" s="2" t="s">
        <v>755</v>
      </c>
      <c r="FP176" s="2" t="s">
        <v>305</v>
      </c>
      <c r="FQ176" s="2" t="s">
        <v>143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157</v>
      </c>
      <c r="FZ176" s="2" t="s">
        <v>129</v>
      </c>
      <c r="GA176" s="2" t="s">
        <v>132</v>
      </c>
      <c r="GB176" s="2" t="s">
        <v>132</v>
      </c>
      <c r="GC176" s="2" t="s">
        <v>143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140</v>
      </c>
      <c r="GL176" s="2" t="s">
        <v>129</v>
      </c>
      <c r="GM176" s="2" t="s">
        <v>273</v>
      </c>
      <c r="GN176" s="2" t="s">
        <v>1974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155</v>
      </c>
      <c r="GX176" s="2" t="s">
        <v>129</v>
      </c>
      <c r="GY176" s="2" t="s">
        <v>132</v>
      </c>
      <c r="GZ176" s="2" t="s">
        <v>132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140</v>
      </c>
      <c r="HJ176" s="2" t="s">
        <v>129</v>
      </c>
      <c r="HK176" s="2" t="s">
        <v>275</v>
      </c>
      <c r="HL176" s="2" t="s">
        <v>132</v>
      </c>
      <c r="HM176" s="2" t="s">
        <v>143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129</v>
      </c>
      <c r="HW176" s="2" t="s">
        <v>277</v>
      </c>
      <c r="HX176" s="2" t="s">
        <v>132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132</v>
      </c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140</v>
      </c>
      <c r="IT176" s="2" t="s">
        <v>129</v>
      </c>
      <c r="IU176" s="2" t="s">
        <v>864</v>
      </c>
      <c r="IV176" s="2" t="s">
        <v>132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151</v>
      </c>
      <c r="JF176" s="2" t="s">
        <v>129</v>
      </c>
      <c r="JG176" s="2" t="s">
        <v>132</v>
      </c>
      <c r="JH176" s="2" t="s">
        <v>132</v>
      </c>
      <c r="JI176" s="2" t="s">
        <v>143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151</v>
      </c>
      <c r="KD176" s="2" t="s">
        <v>129</v>
      </c>
      <c r="KE176" s="2" t="s">
        <v>132</v>
      </c>
      <c r="KF176" s="2" t="s">
        <v>132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151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157</v>
      </c>
      <c r="LB176" s="2" t="s">
        <v>129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157</v>
      </c>
      <c r="LN176" s="2" t="s">
        <v>129</v>
      </c>
      <c r="LO176" s="2" t="s">
        <v>132</v>
      </c>
      <c r="LP176" s="2" t="s">
        <v>132</v>
      </c>
      <c r="LQ176" s="2" t="s">
        <v>143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151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151</v>
      </c>
      <c r="ML176" s="2" t="s">
        <v>129</v>
      </c>
      <c r="MM176" s="2" t="s">
        <v>132</v>
      </c>
      <c r="MN176" s="2" t="s">
        <v>132</v>
      </c>
      <c r="MO176" s="2" t="s">
        <v>143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157</v>
      </c>
      <c r="MX176" s="2" t="s">
        <v>129</v>
      </c>
      <c r="MY176" s="2" t="s">
        <v>132</v>
      </c>
      <c r="MZ176" s="2" t="s">
        <v>132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157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157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151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157</v>
      </c>
      <c r="PR176" s="2" t="s">
        <v>129</v>
      </c>
      <c r="PS176" s="2" t="s">
        <v>132</v>
      </c>
      <c r="PT176" s="2" t="s">
        <v>132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151</v>
      </c>
      <c r="QD176" s="2" t="s">
        <v>129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157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151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1975</v>
      </c>
      <c r="B177" s="2" t="s">
        <v>121</v>
      </c>
      <c r="C177" s="2" t="s">
        <v>1862</v>
      </c>
      <c r="D177" s="2" t="s">
        <v>312</v>
      </c>
      <c r="E177" s="2" t="s">
        <v>313</v>
      </c>
      <c r="F177" s="2" t="s">
        <v>1976</v>
      </c>
      <c r="G177" s="2" t="s">
        <v>1976</v>
      </c>
      <c r="H177" s="2" t="s">
        <v>1976</v>
      </c>
      <c r="I177" s="2" t="s">
        <v>1977</v>
      </c>
      <c r="J177" s="2" t="s">
        <v>291</v>
      </c>
      <c r="K177" s="2" t="s">
        <v>1978</v>
      </c>
      <c r="L177" s="3">
        <v>142.2</v>
      </c>
      <c r="M177" s="3">
        <v>149.31</v>
      </c>
      <c r="N177" s="3">
        <v>329.99</v>
      </c>
      <c r="O177" s="2" t="s">
        <v>129</v>
      </c>
      <c r="P177" s="2" t="s">
        <v>293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133</v>
      </c>
      <c r="V177" s="2" t="s">
        <v>134</v>
      </c>
      <c r="W177" s="2" t="s">
        <v>660</v>
      </c>
      <c r="X177" s="2" t="s">
        <v>1879</v>
      </c>
      <c r="Y177" s="2" t="s">
        <v>864</v>
      </c>
      <c r="Z177" s="4">
        <v>94</v>
      </c>
      <c r="AA177" s="4">
        <f>=ROUNDDOWN(94,0)</f>
      </c>
      <c r="AB177" s="5">
        <v>1</v>
      </c>
      <c r="AC177" s="2" t="s">
        <v>132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140</v>
      </c>
      <c r="BV177" s="2" t="s">
        <v>129</v>
      </c>
      <c r="BW177" s="2" t="s">
        <v>866</v>
      </c>
      <c r="BX177" s="2" t="s">
        <v>132</v>
      </c>
      <c r="BY177" s="2" t="s">
        <v>143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140</v>
      </c>
      <c r="CH177" s="2" t="s">
        <v>129</v>
      </c>
      <c r="CI177" s="2" t="s">
        <v>132</v>
      </c>
      <c r="CJ177" s="2" t="s">
        <v>132</v>
      </c>
      <c r="CK177" s="2" t="s">
        <v>143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140</v>
      </c>
      <c r="CT177" s="2" t="s">
        <v>129</v>
      </c>
      <c r="CU177" s="2" t="s">
        <v>864</v>
      </c>
      <c r="CV177" s="2" t="s">
        <v>1259</v>
      </c>
      <c r="CW177" s="2" t="s">
        <v>143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140</v>
      </c>
      <c r="DF177" s="2" t="s">
        <v>129</v>
      </c>
      <c r="DG177" s="2" t="s">
        <v>869</v>
      </c>
      <c r="DH177" s="2" t="s">
        <v>1979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151</v>
      </c>
      <c r="DR177" s="2" t="s">
        <v>129</v>
      </c>
      <c r="DS177" s="2" t="s">
        <v>132</v>
      </c>
      <c r="DT177" s="2" t="s">
        <v>132</v>
      </c>
      <c r="DU177" s="2" t="s">
        <v>143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140</v>
      </c>
      <c r="ED177" s="2" t="s">
        <v>129</v>
      </c>
      <c r="EE177" s="2" t="s">
        <v>753</v>
      </c>
      <c r="EF177" s="2" t="s">
        <v>132</v>
      </c>
      <c r="EG177" s="2" t="s">
        <v>143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129</v>
      </c>
      <c r="EQ177" s="2" t="s">
        <v>431</v>
      </c>
      <c r="ER177" s="2" t="s">
        <v>132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129</v>
      </c>
      <c r="FC177" s="2" t="s">
        <v>271</v>
      </c>
      <c r="FD177" s="2" t="s">
        <v>132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129</v>
      </c>
      <c r="FO177" s="2" t="s">
        <v>755</v>
      </c>
      <c r="FP177" s="2" t="s">
        <v>132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157</v>
      </c>
      <c r="FZ177" s="2" t="s">
        <v>129</v>
      </c>
      <c r="GA177" s="2" t="s">
        <v>132</v>
      </c>
      <c r="GB177" s="2" t="s">
        <v>132</v>
      </c>
      <c r="GC177" s="2" t="s">
        <v>143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140</v>
      </c>
      <c r="GL177" s="2" t="s">
        <v>129</v>
      </c>
      <c r="GM177" s="2" t="s">
        <v>273</v>
      </c>
      <c r="GN177" s="2" t="s">
        <v>132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155</v>
      </c>
      <c r="GX177" s="2" t="s">
        <v>129</v>
      </c>
      <c r="GY177" s="2" t="s">
        <v>132</v>
      </c>
      <c r="GZ177" s="2" t="s">
        <v>132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140</v>
      </c>
      <c r="HJ177" s="2" t="s">
        <v>129</v>
      </c>
      <c r="HK177" s="2" t="s">
        <v>433</v>
      </c>
      <c r="HL177" s="2" t="s">
        <v>132</v>
      </c>
      <c r="HM177" s="2" t="s">
        <v>143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129</v>
      </c>
      <c r="HW177" s="2" t="s">
        <v>277</v>
      </c>
      <c r="HX177" s="2" t="s">
        <v>132</v>
      </c>
      <c r="HY177" s="2" t="s">
        <v>143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132</v>
      </c>
      <c r="IH177" s="2" t="s">
        <v>132</v>
      </c>
      <c r="II177" s="2" t="s">
        <v>132</v>
      </c>
      <c r="IJ177" s="2" t="s">
        <v>132</v>
      </c>
      <c r="IK177" s="2" t="s">
        <v>132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129</v>
      </c>
      <c r="IU177" s="2" t="s">
        <v>864</v>
      </c>
      <c r="IV177" s="2" t="s">
        <v>132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151</v>
      </c>
      <c r="JF177" s="2" t="s">
        <v>129</v>
      </c>
      <c r="JG177" s="2" t="s">
        <v>132</v>
      </c>
      <c r="JH177" s="2" t="s">
        <v>132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132</v>
      </c>
      <c r="JR177" s="2" t="s">
        <v>132</v>
      </c>
      <c r="JS177" s="2" t="s">
        <v>132</v>
      </c>
      <c r="JT177" s="2" t="s">
        <v>132</v>
      </c>
      <c r="JU177" s="2" t="s">
        <v>132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151</v>
      </c>
      <c r="KD177" s="2" t="s">
        <v>129</v>
      </c>
      <c r="KE177" s="2" t="s">
        <v>132</v>
      </c>
      <c r="KF177" s="2" t="s">
        <v>132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151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157</v>
      </c>
      <c r="LB177" s="2" t="s">
        <v>129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157</v>
      </c>
      <c r="LN177" s="2" t="s">
        <v>129</v>
      </c>
      <c r="LO177" s="2" t="s">
        <v>132</v>
      </c>
      <c r="LP177" s="2" t="s">
        <v>132</v>
      </c>
      <c r="LQ177" s="2" t="s">
        <v>143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151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151</v>
      </c>
      <c r="ML177" s="2" t="s">
        <v>129</v>
      </c>
      <c r="MM177" s="2" t="s">
        <v>132</v>
      </c>
      <c r="MN177" s="2" t="s">
        <v>132</v>
      </c>
      <c r="MO177" s="2" t="s">
        <v>143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157</v>
      </c>
      <c r="MX177" s="2" t="s">
        <v>129</v>
      </c>
      <c r="MY177" s="2" t="s">
        <v>132</v>
      </c>
      <c r="MZ177" s="2" t="s">
        <v>132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157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157</v>
      </c>
      <c r="OH177" s="2" t="s">
        <v>129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151</v>
      </c>
      <c r="OT177" s="2" t="s">
        <v>129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157</v>
      </c>
      <c r="PR177" s="2" t="s">
        <v>129</v>
      </c>
      <c r="PS177" s="2" t="s">
        <v>132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151</v>
      </c>
      <c r="QD177" s="2" t="s">
        <v>129</v>
      </c>
      <c r="QE177" s="2" t="s">
        <v>132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157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151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1980</v>
      </c>
      <c r="B178" s="2" t="s">
        <v>121</v>
      </c>
      <c r="C178" s="2" t="s">
        <v>1862</v>
      </c>
      <c r="D178" s="2" t="s">
        <v>312</v>
      </c>
      <c r="E178" s="2" t="s">
        <v>313</v>
      </c>
      <c r="F178" s="2" t="s">
        <v>1981</v>
      </c>
      <c r="G178" s="2" t="s">
        <v>1981</v>
      </c>
      <c r="H178" s="2" t="s">
        <v>1981</v>
      </c>
      <c r="I178" s="2" t="s">
        <v>1982</v>
      </c>
      <c r="J178" s="2" t="s">
        <v>291</v>
      </c>
      <c r="K178" s="2" t="s">
        <v>1983</v>
      </c>
      <c r="L178" s="3">
        <v>182</v>
      </c>
      <c r="M178" s="3">
        <v>191.1</v>
      </c>
      <c r="N178" s="3">
        <v>369.99</v>
      </c>
      <c r="O178" s="2" t="s">
        <v>129</v>
      </c>
      <c r="P178" s="2" t="s">
        <v>496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133</v>
      </c>
      <c r="V178" s="2" t="s">
        <v>1984</v>
      </c>
      <c r="W178" s="2" t="s">
        <v>135</v>
      </c>
      <c r="X178" s="2" t="s">
        <v>1879</v>
      </c>
      <c r="Y178" s="2" t="s">
        <v>132</v>
      </c>
      <c r="Z178" s="4"/>
      <c r="AA178" s="4">
        <f>=ROUNDDOWN({0},0)</f>
      </c>
      <c r="AB178" s="5"/>
      <c r="AC178" s="2" t="s">
        <v>497</v>
      </c>
      <c r="AD178" s="4">
        <v>200</v>
      </c>
      <c r="AE178" s="4">
        <v>200</v>
      </c>
      <c r="AF178" s="6"/>
      <c r="AG178" s="6"/>
      <c r="AH178" s="7">
        <v>0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151</v>
      </c>
      <c r="BV178" s="2" t="s">
        <v>129</v>
      </c>
      <c r="BW178" s="2" t="s">
        <v>132</v>
      </c>
      <c r="BX178" s="2" t="s">
        <v>132</v>
      </c>
      <c r="BY178" s="2" t="s">
        <v>143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151</v>
      </c>
      <c r="CH178" s="2" t="s">
        <v>129</v>
      </c>
      <c r="CI178" s="2" t="s">
        <v>132</v>
      </c>
      <c r="CJ178" s="2" t="s">
        <v>132</v>
      </c>
      <c r="CK178" s="2" t="s">
        <v>143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140</v>
      </c>
      <c r="CT178" s="2" t="s">
        <v>129</v>
      </c>
      <c r="CU178" s="2" t="s">
        <v>132</v>
      </c>
      <c r="CV178" s="2" t="s">
        <v>132</v>
      </c>
      <c r="CW178" s="2" t="s">
        <v>143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151</v>
      </c>
      <c r="DF178" s="2" t="s">
        <v>129</v>
      </c>
      <c r="DG178" s="2" t="s">
        <v>132</v>
      </c>
      <c r="DH178" s="2" t="s">
        <v>132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151</v>
      </c>
      <c r="DR178" s="2" t="s">
        <v>129</v>
      </c>
      <c r="DS178" s="2" t="s">
        <v>132</v>
      </c>
      <c r="DT178" s="2" t="s">
        <v>132</v>
      </c>
      <c r="DU178" s="2" t="s">
        <v>143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151</v>
      </c>
      <c r="ED178" s="2" t="s">
        <v>129</v>
      </c>
      <c r="EE178" s="2" t="s">
        <v>132</v>
      </c>
      <c r="EF178" s="2" t="s">
        <v>132</v>
      </c>
      <c r="EG178" s="2" t="s">
        <v>143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151</v>
      </c>
      <c r="EP178" s="2" t="s">
        <v>129</v>
      </c>
      <c r="EQ178" s="2" t="s">
        <v>132</v>
      </c>
      <c r="ER178" s="2" t="s">
        <v>132</v>
      </c>
      <c r="ES178" s="2" t="s">
        <v>143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151</v>
      </c>
      <c r="FB178" s="2" t="s">
        <v>129</v>
      </c>
      <c r="FC178" s="2" t="s">
        <v>132</v>
      </c>
      <c r="FD178" s="2" t="s">
        <v>132</v>
      </c>
      <c r="FE178" s="2" t="s">
        <v>143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151</v>
      </c>
      <c r="FN178" s="2" t="s">
        <v>129</v>
      </c>
      <c r="FO178" s="2" t="s">
        <v>132</v>
      </c>
      <c r="FP178" s="2" t="s">
        <v>132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157</v>
      </c>
      <c r="FZ178" s="2" t="s">
        <v>129</v>
      </c>
      <c r="GA178" s="2" t="s">
        <v>132</v>
      </c>
      <c r="GB178" s="2" t="s">
        <v>132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151</v>
      </c>
      <c r="GL178" s="2" t="s">
        <v>129</v>
      </c>
      <c r="GM178" s="2" t="s">
        <v>132</v>
      </c>
      <c r="GN178" s="2" t="s">
        <v>132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151</v>
      </c>
      <c r="GX178" s="2" t="s">
        <v>129</v>
      </c>
      <c r="GY178" s="2" t="s">
        <v>132</v>
      </c>
      <c r="GZ178" s="2" t="s">
        <v>132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151</v>
      </c>
      <c r="HJ178" s="2" t="s">
        <v>129</v>
      </c>
      <c r="HK178" s="2" t="s">
        <v>132</v>
      </c>
      <c r="HL178" s="2" t="s">
        <v>132</v>
      </c>
      <c r="HM178" s="2" t="s">
        <v>143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151</v>
      </c>
      <c r="HV178" s="2" t="s">
        <v>129</v>
      </c>
      <c r="HW178" s="2" t="s">
        <v>132</v>
      </c>
      <c r="HX178" s="2" t="s">
        <v>132</v>
      </c>
      <c r="HY178" s="2" t="s">
        <v>143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140</v>
      </c>
      <c r="IH178" s="2" t="s">
        <v>129</v>
      </c>
      <c r="II178" s="2" t="s">
        <v>132</v>
      </c>
      <c r="IJ178" s="2" t="s">
        <v>132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129</v>
      </c>
      <c r="IU178" s="2" t="s">
        <v>132</v>
      </c>
      <c r="IV178" s="2" t="s">
        <v>132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151</v>
      </c>
      <c r="JF178" s="2" t="s">
        <v>129</v>
      </c>
      <c r="JG178" s="2" t="s">
        <v>132</v>
      </c>
      <c r="JH178" s="2" t="s">
        <v>132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151</v>
      </c>
      <c r="JR178" s="2" t="s">
        <v>129</v>
      </c>
      <c r="JS178" s="2" t="s">
        <v>132</v>
      </c>
      <c r="JT178" s="2" t="s">
        <v>132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132</v>
      </c>
      <c r="KD178" s="2" t="s">
        <v>132</v>
      </c>
      <c r="KE178" s="2" t="s">
        <v>132</v>
      </c>
      <c r="KF178" s="2" t="s">
        <v>132</v>
      </c>
      <c r="KG178" s="2" t="s">
        <v>132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151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157</v>
      </c>
      <c r="LB178" s="2" t="s">
        <v>129</v>
      </c>
      <c r="LC178" s="2" t="s">
        <v>132</v>
      </c>
      <c r="LD178" s="2" t="s">
        <v>132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157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151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151</v>
      </c>
      <c r="ML178" s="2" t="s">
        <v>129</v>
      </c>
      <c r="MM178" s="2" t="s">
        <v>132</v>
      </c>
      <c r="MN178" s="2" t="s">
        <v>132</v>
      </c>
      <c r="MO178" s="2" t="s">
        <v>143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157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151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157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151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151</v>
      </c>
      <c r="PF178" s="2" t="s">
        <v>129</v>
      </c>
      <c r="PG178" s="2" t="s">
        <v>132</v>
      </c>
      <c r="PH178" s="2" t="s">
        <v>132</v>
      </c>
      <c r="PI178" s="2" t="s">
        <v>143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151</v>
      </c>
      <c r="QD178" s="2" t="s">
        <v>129</v>
      </c>
      <c r="QE178" s="2" t="s">
        <v>132</v>
      </c>
      <c r="QF178" s="2" t="s">
        <v>132</v>
      </c>
      <c r="QG178" s="2" t="s">
        <v>143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157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132</v>
      </c>
      <c r="RN178" s="2" t="s">
        <v>132</v>
      </c>
      <c r="RO178" s="2" t="s">
        <v>132</v>
      </c>
      <c r="RP178" s="2" t="s">
        <v>132</v>
      </c>
      <c r="RQ178" s="2" t="s">
        <v>132</v>
      </c>
      <c r="RR178" s="2" t="s">
        <v>132</v>
      </c>
    </row>
    <row r="179">
      <c r="A179" s="2" t="s">
        <v>1985</v>
      </c>
      <c r="B179" s="2" t="s">
        <v>121</v>
      </c>
      <c r="C179" s="2" t="s">
        <v>1862</v>
      </c>
      <c r="D179" s="2" t="s">
        <v>312</v>
      </c>
      <c r="E179" s="2" t="s">
        <v>313</v>
      </c>
      <c r="F179" s="2" t="s">
        <v>1981</v>
      </c>
      <c r="G179" s="2" t="s">
        <v>1981</v>
      </c>
      <c r="H179" s="2" t="s">
        <v>1981</v>
      </c>
      <c r="I179" s="2" t="s">
        <v>1982</v>
      </c>
      <c r="J179" s="2" t="s">
        <v>291</v>
      </c>
      <c r="K179" s="2" t="s">
        <v>1986</v>
      </c>
      <c r="L179" s="3">
        <v>182</v>
      </c>
      <c r="M179" s="3">
        <v>191.1</v>
      </c>
      <c r="N179" s="3">
        <v>369.99</v>
      </c>
      <c r="O179" s="2" t="s">
        <v>129</v>
      </c>
      <c r="P179" s="2" t="s">
        <v>496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133</v>
      </c>
      <c r="V179" s="2" t="s">
        <v>1984</v>
      </c>
      <c r="W179" s="2" t="s">
        <v>135</v>
      </c>
      <c r="X179" s="2" t="s">
        <v>1879</v>
      </c>
      <c r="Y179" s="2" t="s">
        <v>132</v>
      </c>
      <c r="Z179" s="4"/>
      <c r="AA179" s="4">
        <f>=ROUNDDOWN({0},0)</f>
      </c>
      <c r="AB179" s="5"/>
      <c r="AC179" s="2" t="s">
        <v>497</v>
      </c>
      <c r="AD179" s="4">
        <v>100</v>
      </c>
      <c r="AE179" s="4">
        <v>100</v>
      </c>
      <c r="AF179" s="6"/>
      <c r="AG179" s="6"/>
      <c r="AH179" s="7">
        <v>0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151</v>
      </c>
      <c r="BV179" s="2" t="s">
        <v>129</v>
      </c>
      <c r="BW179" s="2" t="s">
        <v>132</v>
      </c>
      <c r="BX179" s="2" t="s">
        <v>132</v>
      </c>
      <c r="BY179" s="2" t="s">
        <v>143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151</v>
      </c>
      <c r="CH179" s="2" t="s">
        <v>129</v>
      </c>
      <c r="CI179" s="2" t="s">
        <v>132</v>
      </c>
      <c r="CJ179" s="2" t="s">
        <v>132</v>
      </c>
      <c r="CK179" s="2" t="s">
        <v>143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140</v>
      </c>
      <c r="CT179" s="2" t="s">
        <v>129</v>
      </c>
      <c r="CU179" s="2" t="s">
        <v>132</v>
      </c>
      <c r="CV179" s="2" t="s">
        <v>132</v>
      </c>
      <c r="CW179" s="2" t="s">
        <v>143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151</v>
      </c>
      <c r="DF179" s="2" t="s">
        <v>129</v>
      </c>
      <c r="DG179" s="2" t="s">
        <v>132</v>
      </c>
      <c r="DH179" s="2" t="s">
        <v>132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151</v>
      </c>
      <c r="DR179" s="2" t="s">
        <v>129</v>
      </c>
      <c r="DS179" s="2" t="s">
        <v>132</v>
      </c>
      <c r="DT179" s="2" t="s">
        <v>132</v>
      </c>
      <c r="DU179" s="2" t="s">
        <v>143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151</v>
      </c>
      <c r="ED179" s="2" t="s">
        <v>129</v>
      </c>
      <c r="EE179" s="2" t="s">
        <v>132</v>
      </c>
      <c r="EF179" s="2" t="s">
        <v>132</v>
      </c>
      <c r="EG179" s="2" t="s">
        <v>143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151</v>
      </c>
      <c r="EP179" s="2" t="s">
        <v>129</v>
      </c>
      <c r="EQ179" s="2" t="s">
        <v>132</v>
      </c>
      <c r="ER179" s="2" t="s">
        <v>132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151</v>
      </c>
      <c r="FB179" s="2" t="s">
        <v>129</v>
      </c>
      <c r="FC179" s="2" t="s">
        <v>132</v>
      </c>
      <c r="FD179" s="2" t="s">
        <v>132</v>
      </c>
      <c r="FE179" s="2" t="s">
        <v>143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151</v>
      </c>
      <c r="FN179" s="2" t="s">
        <v>129</v>
      </c>
      <c r="FO179" s="2" t="s">
        <v>132</v>
      </c>
      <c r="FP179" s="2" t="s">
        <v>132</v>
      </c>
      <c r="FQ179" s="2" t="s">
        <v>143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157</v>
      </c>
      <c r="FZ179" s="2" t="s">
        <v>129</v>
      </c>
      <c r="GA179" s="2" t="s">
        <v>132</v>
      </c>
      <c r="GB179" s="2" t="s">
        <v>132</v>
      </c>
      <c r="GC179" s="2" t="s">
        <v>143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151</v>
      </c>
      <c r="GL179" s="2" t="s">
        <v>129</v>
      </c>
      <c r="GM179" s="2" t="s">
        <v>132</v>
      </c>
      <c r="GN179" s="2" t="s">
        <v>132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151</v>
      </c>
      <c r="GX179" s="2" t="s">
        <v>129</v>
      </c>
      <c r="GY179" s="2" t="s">
        <v>132</v>
      </c>
      <c r="GZ179" s="2" t="s">
        <v>132</v>
      </c>
      <c r="HA179" s="2" t="s">
        <v>143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151</v>
      </c>
      <c r="HJ179" s="2" t="s">
        <v>129</v>
      </c>
      <c r="HK179" s="2" t="s">
        <v>132</v>
      </c>
      <c r="HL179" s="2" t="s">
        <v>132</v>
      </c>
      <c r="HM179" s="2" t="s">
        <v>143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151</v>
      </c>
      <c r="HV179" s="2" t="s">
        <v>129</v>
      </c>
      <c r="HW179" s="2" t="s">
        <v>132</v>
      </c>
      <c r="HX179" s="2" t="s">
        <v>132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140</v>
      </c>
      <c r="IH179" s="2" t="s">
        <v>129</v>
      </c>
      <c r="II179" s="2" t="s">
        <v>132</v>
      </c>
      <c r="IJ179" s="2" t="s">
        <v>132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140</v>
      </c>
      <c r="IT179" s="2" t="s">
        <v>129</v>
      </c>
      <c r="IU179" s="2" t="s">
        <v>132</v>
      </c>
      <c r="IV179" s="2" t="s">
        <v>132</v>
      </c>
      <c r="IW179" s="2" t="s">
        <v>143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151</v>
      </c>
      <c r="JF179" s="2" t="s">
        <v>129</v>
      </c>
      <c r="JG179" s="2" t="s">
        <v>132</v>
      </c>
      <c r="JH179" s="2" t="s">
        <v>132</v>
      </c>
      <c r="JI179" s="2" t="s">
        <v>143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151</v>
      </c>
      <c r="JR179" s="2" t="s">
        <v>129</v>
      </c>
      <c r="JS179" s="2" t="s">
        <v>132</v>
      </c>
      <c r="JT179" s="2" t="s">
        <v>132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151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157</v>
      </c>
      <c r="LB179" s="2" t="s">
        <v>129</v>
      </c>
      <c r="LC179" s="2" t="s">
        <v>132</v>
      </c>
      <c r="LD179" s="2" t="s">
        <v>132</v>
      </c>
      <c r="LE179" s="2" t="s">
        <v>143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157</v>
      </c>
      <c r="LN179" s="2" t="s">
        <v>129</v>
      </c>
      <c r="LO179" s="2" t="s">
        <v>132</v>
      </c>
      <c r="LP179" s="2" t="s">
        <v>132</v>
      </c>
      <c r="LQ179" s="2" t="s">
        <v>143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151</v>
      </c>
      <c r="LZ179" s="2" t="s">
        <v>129</v>
      </c>
      <c r="MA179" s="2" t="s">
        <v>132</v>
      </c>
      <c r="MB179" s="2" t="s">
        <v>132</v>
      </c>
      <c r="MC179" s="2" t="s">
        <v>143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151</v>
      </c>
      <c r="ML179" s="2" t="s">
        <v>129</v>
      </c>
      <c r="MM179" s="2" t="s">
        <v>132</v>
      </c>
      <c r="MN179" s="2" t="s">
        <v>132</v>
      </c>
      <c r="MO179" s="2" t="s">
        <v>143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157</v>
      </c>
      <c r="NJ179" s="2" t="s">
        <v>129</v>
      </c>
      <c r="NK179" s="2" t="s">
        <v>132</v>
      </c>
      <c r="NL179" s="2" t="s">
        <v>132</v>
      </c>
      <c r="NM179" s="2" t="s">
        <v>143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151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157</v>
      </c>
      <c r="OH179" s="2" t="s">
        <v>129</v>
      </c>
      <c r="OI179" s="2" t="s">
        <v>132</v>
      </c>
      <c r="OJ179" s="2" t="s">
        <v>132</v>
      </c>
      <c r="OK179" s="2" t="s">
        <v>143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151</v>
      </c>
      <c r="OT179" s="2" t="s">
        <v>129</v>
      </c>
      <c r="OU179" s="2" t="s">
        <v>132</v>
      </c>
      <c r="OV179" s="2" t="s">
        <v>132</v>
      </c>
      <c r="OW179" s="2" t="s">
        <v>143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151</v>
      </c>
      <c r="PF179" s="2" t="s">
        <v>129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151</v>
      </c>
      <c r="QD179" s="2" t="s">
        <v>129</v>
      </c>
      <c r="QE179" s="2" t="s">
        <v>132</v>
      </c>
      <c r="QF179" s="2" t="s">
        <v>132</v>
      </c>
      <c r="QG179" s="2" t="s">
        <v>143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157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132</v>
      </c>
      <c r="RN179" s="2" t="s">
        <v>132</v>
      </c>
      <c r="RO179" s="2" t="s">
        <v>132</v>
      </c>
      <c r="RP179" s="2" t="s">
        <v>132</v>
      </c>
      <c r="RQ179" s="2" t="s">
        <v>132</v>
      </c>
      <c r="RR179" s="2" t="s">
        <v>132</v>
      </c>
    </row>
    <row r="180">
      <c r="A180" s="2" t="s">
        <v>1987</v>
      </c>
      <c r="B180" s="2" t="s">
        <v>121</v>
      </c>
      <c r="C180" s="2" t="s">
        <v>1988</v>
      </c>
      <c r="D180" s="2" t="s">
        <v>508</v>
      </c>
      <c r="E180" s="2" t="s">
        <v>1144</v>
      </c>
      <c r="F180" s="2" t="s">
        <v>1989</v>
      </c>
      <c r="G180" s="2" t="s">
        <v>132</v>
      </c>
      <c r="H180" s="2" t="s">
        <v>132</v>
      </c>
      <c r="I180" s="2" t="s">
        <v>132</v>
      </c>
      <c r="J180" s="2" t="s">
        <v>1990</v>
      </c>
      <c r="K180" s="2" t="s">
        <v>588</v>
      </c>
      <c r="L180" s="3">
        <v>13.3</v>
      </c>
      <c r="M180" s="3"/>
      <c r="N180" s="3"/>
      <c r="O180" s="2" t="s">
        <v>1432</v>
      </c>
      <c r="P180" s="2" t="s">
        <v>132</v>
      </c>
      <c r="Q180" s="2" t="s">
        <v>132</v>
      </c>
      <c r="R180" s="2" t="s">
        <v>132</v>
      </c>
      <c r="S180" s="2" t="s">
        <v>1991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/>
      <c r="AC180" s="2" t="s">
        <v>132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132</v>
      </c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132</v>
      </c>
      <c r="CT180" s="2" t="s">
        <v>132</v>
      </c>
      <c r="CU180" s="2" t="s">
        <v>132</v>
      </c>
      <c r="CV180" s="2" t="s">
        <v>132</v>
      </c>
      <c r="CW180" s="2" t="s">
        <v>132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132</v>
      </c>
      <c r="DF180" s="2" t="s">
        <v>132</v>
      </c>
      <c r="DG180" s="2" t="s">
        <v>132</v>
      </c>
      <c r="DH180" s="2" t="s">
        <v>132</v>
      </c>
      <c r="DI180" s="2" t="s">
        <v>132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132</v>
      </c>
      <c r="DR180" s="2" t="s">
        <v>132</v>
      </c>
      <c r="DS180" s="2" t="s">
        <v>132</v>
      </c>
      <c r="DT180" s="2" t="s">
        <v>132</v>
      </c>
      <c r="DU180" s="2" t="s">
        <v>132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132</v>
      </c>
      <c r="ED180" s="2" t="s">
        <v>132</v>
      </c>
      <c r="EE180" s="2" t="s">
        <v>132</v>
      </c>
      <c r="EF180" s="2" t="s">
        <v>132</v>
      </c>
      <c r="EG180" s="2" t="s">
        <v>132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132</v>
      </c>
      <c r="EP180" s="2" t="s">
        <v>132</v>
      </c>
      <c r="EQ180" s="2" t="s">
        <v>132</v>
      </c>
      <c r="ER180" s="2" t="s">
        <v>132</v>
      </c>
      <c r="ES180" s="2" t="s">
        <v>132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132</v>
      </c>
      <c r="FB180" s="2" t="s">
        <v>132</v>
      </c>
      <c r="FC180" s="2" t="s">
        <v>132</v>
      </c>
      <c r="FD180" s="2" t="s">
        <v>132</v>
      </c>
      <c r="FE180" s="2" t="s">
        <v>132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132</v>
      </c>
      <c r="FN180" s="2" t="s">
        <v>132</v>
      </c>
      <c r="FO180" s="2" t="s">
        <v>132</v>
      </c>
      <c r="FP180" s="2" t="s">
        <v>132</v>
      </c>
      <c r="FQ180" s="2" t="s">
        <v>132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132</v>
      </c>
      <c r="FZ180" s="2" t="s">
        <v>132</v>
      </c>
      <c r="GA180" s="2" t="s">
        <v>132</v>
      </c>
      <c r="GB180" s="2" t="s">
        <v>132</v>
      </c>
      <c r="GC180" s="2" t="s">
        <v>132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132</v>
      </c>
      <c r="GL180" s="2" t="s">
        <v>132</v>
      </c>
      <c r="GM180" s="2" t="s">
        <v>132</v>
      </c>
      <c r="GN180" s="2" t="s">
        <v>132</v>
      </c>
      <c r="GO180" s="2" t="s">
        <v>132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132</v>
      </c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132</v>
      </c>
      <c r="IT180" s="2" t="s">
        <v>132</v>
      </c>
      <c r="IU180" s="2" t="s">
        <v>132</v>
      </c>
      <c r="IV180" s="2" t="s">
        <v>132</v>
      </c>
      <c r="IW180" s="2" t="s">
        <v>132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132</v>
      </c>
      <c r="KD180" s="2" t="s">
        <v>132</v>
      </c>
      <c r="KE180" s="2" t="s">
        <v>132</v>
      </c>
      <c r="KF180" s="2" t="s">
        <v>132</v>
      </c>
      <c r="KG180" s="2" t="s">
        <v>132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132</v>
      </c>
      <c r="PR180" s="2" t="s">
        <v>132</v>
      </c>
      <c r="PS180" s="2" t="s">
        <v>132</v>
      </c>
      <c r="PT180" s="2" t="s">
        <v>132</v>
      </c>
      <c r="PU180" s="2" t="s">
        <v>132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132</v>
      </c>
      <c r="RN180" s="2" t="s">
        <v>132</v>
      </c>
      <c r="RO180" s="2" t="s">
        <v>132</v>
      </c>
      <c r="RP180" s="2" t="s">
        <v>132</v>
      </c>
      <c r="RQ180" s="2" t="s">
        <v>132</v>
      </c>
      <c r="RR180" s="2" t="s">
        <v>132</v>
      </c>
    </row>
    <row r="181">
      <c r="A181" s="2" t="s">
        <v>1992</v>
      </c>
      <c r="B181" s="2" t="s">
        <v>121</v>
      </c>
      <c r="C181" s="2" t="s">
        <v>1988</v>
      </c>
      <c r="D181" s="2" t="s">
        <v>508</v>
      </c>
      <c r="E181" s="2" t="s">
        <v>1144</v>
      </c>
      <c r="F181" s="2" t="s">
        <v>1989</v>
      </c>
      <c r="G181" s="2" t="s">
        <v>132</v>
      </c>
      <c r="H181" s="2" t="s">
        <v>132</v>
      </c>
      <c r="I181" s="2" t="s">
        <v>132</v>
      </c>
      <c r="J181" s="2" t="s">
        <v>1993</v>
      </c>
      <c r="K181" s="2" t="s">
        <v>588</v>
      </c>
      <c r="L181" s="3">
        <v>53.2</v>
      </c>
      <c r="M181" s="3"/>
      <c r="N181" s="3"/>
      <c r="O181" s="2" t="s">
        <v>1432</v>
      </c>
      <c r="P181" s="2" t="s">
        <v>132</v>
      </c>
      <c r="Q181" s="2" t="s">
        <v>132</v>
      </c>
      <c r="R181" s="2" t="s">
        <v>132</v>
      </c>
      <c r="S181" s="2" t="s">
        <v>1994</v>
      </c>
      <c r="T181" s="2" t="s">
        <v>132</v>
      </c>
      <c r="U181" s="2" t="s">
        <v>132</v>
      </c>
      <c r="V181" s="2" t="s">
        <v>132</v>
      </c>
      <c r="W181" s="2" t="s">
        <v>132</v>
      </c>
      <c r="X181" s="2" t="s">
        <v>132</v>
      </c>
      <c r="Y181" s="2" t="s">
        <v>132</v>
      </c>
      <c r="Z181" s="4"/>
      <c r="AA181" s="4">
        <f>=ROUNDDOWN({0},0)</f>
      </c>
      <c r="AB181" s="5"/>
      <c r="AC181" s="2" t="s">
        <v>132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132</v>
      </c>
      <c r="BV181" s="2" t="s">
        <v>132</v>
      </c>
      <c r="BW181" s="2" t="s">
        <v>132</v>
      </c>
      <c r="BX181" s="2" t="s">
        <v>132</v>
      </c>
      <c r="BY181" s="2" t="s">
        <v>132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132</v>
      </c>
      <c r="CH181" s="2" t="s">
        <v>132</v>
      </c>
      <c r="CI181" s="2" t="s">
        <v>132</v>
      </c>
      <c r="CJ181" s="2" t="s">
        <v>132</v>
      </c>
      <c r="CK181" s="2" t="s">
        <v>132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132</v>
      </c>
      <c r="CT181" s="2" t="s">
        <v>132</v>
      </c>
      <c r="CU181" s="2" t="s">
        <v>132</v>
      </c>
      <c r="CV181" s="2" t="s">
        <v>132</v>
      </c>
      <c r="CW181" s="2" t="s">
        <v>132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132</v>
      </c>
      <c r="DF181" s="2" t="s">
        <v>132</v>
      </c>
      <c r="DG181" s="2" t="s">
        <v>132</v>
      </c>
      <c r="DH181" s="2" t="s">
        <v>132</v>
      </c>
      <c r="DI181" s="2" t="s">
        <v>132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132</v>
      </c>
      <c r="DR181" s="2" t="s">
        <v>132</v>
      </c>
      <c r="DS181" s="2" t="s">
        <v>132</v>
      </c>
      <c r="DT181" s="2" t="s">
        <v>132</v>
      </c>
      <c r="DU181" s="2" t="s">
        <v>132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132</v>
      </c>
      <c r="ED181" s="2" t="s">
        <v>132</v>
      </c>
      <c r="EE181" s="2" t="s">
        <v>132</v>
      </c>
      <c r="EF181" s="2" t="s">
        <v>132</v>
      </c>
      <c r="EG181" s="2" t="s">
        <v>132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132</v>
      </c>
      <c r="EP181" s="2" t="s">
        <v>132</v>
      </c>
      <c r="EQ181" s="2" t="s">
        <v>132</v>
      </c>
      <c r="ER181" s="2" t="s">
        <v>132</v>
      </c>
      <c r="ES181" s="2" t="s">
        <v>132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132</v>
      </c>
      <c r="FB181" s="2" t="s">
        <v>132</v>
      </c>
      <c r="FC181" s="2" t="s">
        <v>132</v>
      </c>
      <c r="FD181" s="2" t="s">
        <v>132</v>
      </c>
      <c r="FE181" s="2" t="s">
        <v>132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132</v>
      </c>
      <c r="FN181" s="2" t="s">
        <v>132</v>
      </c>
      <c r="FO181" s="2" t="s">
        <v>132</v>
      </c>
      <c r="FP181" s="2" t="s">
        <v>132</v>
      </c>
      <c r="FQ181" s="2" t="s">
        <v>132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132</v>
      </c>
      <c r="FZ181" s="2" t="s">
        <v>132</v>
      </c>
      <c r="GA181" s="2" t="s">
        <v>132</v>
      </c>
      <c r="GB181" s="2" t="s">
        <v>132</v>
      </c>
      <c r="GC181" s="2" t="s">
        <v>132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132</v>
      </c>
      <c r="GL181" s="2" t="s">
        <v>132</v>
      </c>
      <c r="GM181" s="2" t="s">
        <v>132</v>
      </c>
      <c r="GN181" s="2" t="s">
        <v>132</v>
      </c>
      <c r="GO181" s="2" t="s">
        <v>132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132</v>
      </c>
      <c r="HV181" s="2" t="s">
        <v>132</v>
      </c>
      <c r="HW181" s="2" t="s">
        <v>132</v>
      </c>
      <c r="HX181" s="2" t="s">
        <v>132</v>
      </c>
      <c r="HY181" s="2" t="s">
        <v>132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132</v>
      </c>
      <c r="IH181" s="2" t="s">
        <v>132</v>
      </c>
      <c r="II181" s="2" t="s">
        <v>132</v>
      </c>
      <c r="IJ181" s="2" t="s">
        <v>132</v>
      </c>
      <c r="IK181" s="2" t="s">
        <v>132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132</v>
      </c>
      <c r="IT181" s="2" t="s">
        <v>132</v>
      </c>
      <c r="IU181" s="2" t="s">
        <v>132</v>
      </c>
      <c r="IV181" s="2" t="s">
        <v>132</v>
      </c>
      <c r="IW181" s="2" t="s">
        <v>132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132</v>
      </c>
      <c r="JF181" s="2" t="s">
        <v>132</v>
      </c>
      <c r="JG181" s="2" t="s">
        <v>132</v>
      </c>
      <c r="JH181" s="2" t="s">
        <v>132</v>
      </c>
      <c r="JI181" s="2" t="s">
        <v>132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132</v>
      </c>
      <c r="JR181" s="2" t="s">
        <v>132</v>
      </c>
      <c r="JS181" s="2" t="s">
        <v>132</v>
      </c>
      <c r="JT181" s="2" t="s">
        <v>132</v>
      </c>
      <c r="JU181" s="2" t="s">
        <v>132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132</v>
      </c>
      <c r="KD181" s="2" t="s">
        <v>132</v>
      </c>
      <c r="KE181" s="2" t="s">
        <v>132</v>
      </c>
      <c r="KF181" s="2" t="s">
        <v>132</v>
      </c>
      <c r="KG181" s="2" t="s">
        <v>132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132</v>
      </c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132</v>
      </c>
      <c r="PR181" s="2" t="s">
        <v>132</v>
      </c>
      <c r="PS181" s="2" t="s">
        <v>132</v>
      </c>
      <c r="PT181" s="2" t="s">
        <v>132</v>
      </c>
      <c r="PU181" s="2" t="s">
        <v>132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132</v>
      </c>
      <c r="RB181" s="2" t="s">
        <v>132</v>
      </c>
      <c r="RC181" s="2" t="s">
        <v>132</v>
      </c>
      <c r="RD181" s="2" t="s">
        <v>132</v>
      </c>
      <c r="RE181" s="2" t="s">
        <v>132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132</v>
      </c>
      <c r="RN181" s="2" t="s">
        <v>132</v>
      </c>
      <c r="RO181" s="2" t="s">
        <v>132</v>
      </c>
      <c r="RP181" s="2" t="s">
        <v>132</v>
      </c>
      <c r="RQ181" s="2" t="s">
        <v>132</v>
      </c>
      <c r="RR181" s="2" t="s">
        <v>132</v>
      </c>
    </row>
    <row r="182">
      <c r="A182" s="16" t="s">
        <v>1995</v>
      </c>
      <c r="B182" s="9" t="s">
        <v>132</v>
      </c>
      <c r="C182" s="9" t="s">
        <v>132</v>
      </c>
      <c r="D182" s="9" t="s">
        <v>132</v>
      </c>
      <c r="E182" s="9" t="s">
        <v>132</v>
      </c>
      <c r="F182" s="9" t="s">
        <v>132</v>
      </c>
      <c r="G182" s="9" t="s">
        <v>132</v>
      </c>
      <c r="H182" s="9" t="s">
        <v>132</v>
      </c>
      <c r="I182" s="9" t="s">
        <v>132</v>
      </c>
      <c r="J182" s="9" t="s">
        <v>132</v>
      </c>
      <c r="K182" s="9" t="s">
        <v>132</v>
      </c>
      <c r="L182" s="10"/>
      <c r="M182" s="10"/>
      <c r="N182" s="10"/>
      <c r="O182" s="9" t="s">
        <v>132</v>
      </c>
      <c r="P182" s="9" t="s">
        <v>132</v>
      </c>
      <c r="Q182" s="9" t="s">
        <v>132</v>
      </c>
      <c r="R182" s="9" t="s">
        <v>132</v>
      </c>
      <c r="S182" s="9" t="s">
        <v>132</v>
      </c>
      <c r="T182" s="9" t="s">
        <v>132</v>
      </c>
      <c r="U182" s="9" t="s">
        <v>132</v>
      </c>
      <c r="V182" s="9" t="s">
        <v>132</v>
      </c>
      <c r="W182" s="9" t="s">
        <v>132</v>
      </c>
      <c r="X182" s="9" t="s">
        <v>132</v>
      </c>
      <c r="Y182" s="9" t="s">
        <v>132</v>
      </c>
      <c r="Z182" s="11">
        <v>15472</v>
      </c>
      <c r="AA182" s="11">
        <f>=ROUNDDOWN({0},0)</f>
      </c>
      <c r="AB182" s="12">
        <v>609.3</v>
      </c>
      <c r="AC182" s="9" t="s">
        <v>132</v>
      </c>
      <c r="AD182" s="11"/>
      <c r="AE182" s="11">
        <v>11765</v>
      </c>
      <c r="AF182" s="13"/>
      <c r="AG182" s="13"/>
      <c r="AH182" s="14"/>
      <c r="AI182" s="11"/>
      <c r="AJ182" s="11">
        <f>=ROUNDDOWN({0},0)</f>
      </c>
      <c r="AK182" s="12"/>
      <c r="AL182" s="9" t="s">
        <v>132</v>
      </c>
      <c r="AM182" s="11"/>
      <c r="AN182" s="11"/>
      <c r="AO182" s="14"/>
      <c r="AP182" s="11">
        <v>3824</v>
      </c>
      <c r="AQ182" s="15">
        <v>279848</v>
      </c>
      <c r="AR182" s="11"/>
      <c r="AS182" s="15"/>
      <c r="AT182" s="14"/>
      <c r="AU182" s="14"/>
      <c r="AV182" s="11">
        <v>3824</v>
      </c>
      <c r="AW182" s="15">
        <v>279848</v>
      </c>
      <c r="AX182" s="11"/>
      <c r="AY182" s="15"/>
      <c r="AZ182" s="14"/>
      <c r="BA182" s="14"/>
      <c r="BB182" s="14"/>
      <c r="BC182" s="11">
        <v>3824</v>
      </c>
      <c r="BD182" s="15">
        <v>279848</v>
      </c>
      <c r="BE182" s="11"/>
      <c r="BF182" s="15"/>
      <c r="BG182" s="14"/>
      <c r="BH182" s="14"/>
      <c r="BI182" s="14"/>
      <c r="BJ182" s="11"/>
      <c r="BK182" s="15"/>
      <c r="BL182" s="9" t="s">
        <v>132</v>
      </c>
      <c r="BM182" s="14"/>
      <c r="BN182" s="14"/>
      <c r="BO182" s="11">
        <v>1106</v>
      </c>
      <c r="BP182" s="15">
        <v>72246.01</v>
      </c>
      <c r="BQ182" s="11"/>
      <c r="BR182" s="15"/>
      <c r="BS182" s="14"/>
      <c r="BT182" s="14"/>
      <c r="BU182" s="9" t="s">
        <v>132</v>
      </c>
      <c r="BV182" s="9" t="s">
        <v>132</v>
      </c>
      <c r="BW182" s="9" t="s">
        <v>132</v>
      </c>
      <c r="BX182" s="9" t="s">
        <v>132</v>
      </c>
      <c r="BY182" s="9" t="s">
        <v>132</v>
      </c>
      <c r="BZ182" s="9" t="s">
        <v>132</v>
      </c>
      <c r="CA182" s="11">
        <v>611</v>
      </c>
      <c r="CB182" s="15">
        <v>43148.78</v>
      </c>
      <c r="CC182" s="11"/>
      <c r="CD182" s="15"/>
      <c r="CE182" s="14"/>
      <c r="CF182" s="14"/>
      <c r="CG182" s="9" t="s">
        <v>132</v>
      </c>
      <c r="CH182" s="9" t="s">
        <v>132</v>
      </c>
      <c r="CI182" s="9" t="s">
        <v>132</v>
      </c>
      <c r="CJ182" s="9" t="s">
        <v>132</v>
      </c>
      <c r="CK182" s="9" t="s">
        <v>132</v>
      </c>
      <c r="CL182" s="9" t="s">
        <v>132</v>
      </c>
      <c r="CM182" s="11">
        <v>518</v>
      </c>
      <c r="CN182" s="15">
        <v>41565.48</v>
      </c>
      <c r="CO182" s="11"/>
      <c r="CP182" s="15"/>
      <c r="CQ182" s="14"/>
      <c r="CR182" s="14"/>
      <c r="CS182" s="9" t="s">
        <v>132</v>
      </c>
      <c r="CT182" s="9" t="s">
        <v>132</v>
      </c>
      <c r="CU182" s="9" t="s">
        <v>132</v>
      </c>
      <c r="CV182" s="9" t="s">
        <v>132</v>
      </c>
      <c r="CW182" s="9" t="s">
        <v>132</v>
      </c>
      <c r="CX182" s="9" t="s">
        <v>132</v>
      </c>
      <c r="CY182" s="11">
        <v>444</v>
      </c>
      <c r="CZ182" s="15">
        <v>38386.59</v>
      </c>
      <c r="DA182" s="11"/>
      <c r="DB182" s="15"/>
      <c r="DC182" s="14"/>
      <c r="DD182" s="14"/>
      <c r="DE182" s="9" t="s">
        <v>132</v>
      </c>
      <c r="DF182" s="9" t="s">
        <v>132</v>
      </c>
      <c r="DG182" s="9" t="s">
        <v>132</v>
      </c>
      <c r="DH182" s="9" t="s">
        <v>132</v>
      </c>
      <c r="DI182" s="9" t="s">
        <v>132</v>
      </c>
      <c r="DJ182" s="9" t="s">
        <v>132</v>
      </c>
      <c r="DK182" s="11">
        <v>249</v>
      </c>
      <c r="DL182" s="15">
        <v>20830.13</v>
      </c>
      <c r="DM182" s="11"/>
      <c r="DN182" s="15"/>
      <c r="DO182" s="14"/>
      <c r="DP182" s="14"/>
      <c r="DQ182" s="9" t="s">
        <v>132</v>
      </c>
      <c r="DR182" s="9" t="s">
        <v>132</v>
      </c>
      <c r="DS182" s="9" t="s">
        <v>132</v>
      </c>
      <c r="DT182" s="9" t="s">
        <v>132</v>
      </c>
      <c r="DU182" s="9" t="s">
        <v>132</v>
      </c>
      <c r="DV182" s="9" t="s">
        <v>132</v>
      </c>
      <c r="DW182" s="11">
        <v>223</v>
      </c>
      <c r="DX182" s="15">
        <v>13072.16</v>
      </c>
      <c r="DY182" s="11"/>
      <c r="DZ182" s="15"/>
      <c r="EA182" s="14"/>
      <c r="EB182" s="14"/>
      <c r="EC182" s="9" t="s">
        <v>132</v>
      </c>
      <c r="ED182" s="9" t="s">
        <v>132</v>
      </c>
      <c r="EE182" s="9" t="s">
        <v>132</v>
      </c>
      <c r="EF182" s="9" t="s">
        <v>132</v>
      </c>
      <c r="EG182" s="9" t="s">
        <v>132</v>
      </c>
      <c r="EH182" s="9" t="s">
        <v>132</v>
      </c>
      <c r="EI182" s="11">
        <v>159</v>
      </c>
      <c r="EJ182" s="15">
        <v>10259.78</v>
      </c>
      <c r="EK182" s="11"/>
      <c r="EL182" s="15"/>
      <c r="EM182" s="14"/>
      <c r="EN182" s="14"/>
      <c r="EO182" s="9" t="s">
        <v>132</v>
      </c>
      <c r="EP182" s="9" t="s">
        <v>132</v>
      </c>
      <c r="EQ182" s="9" t="s">
        <v>132</v>
      </c>
      <c r="ER182" s="9" t="s">
        <v>132</v>
      </c>
      <c r="ES182" s="9" t="s">
        <v>132</v>
      </c>
      <c r="ET182" s="9" t="s">
        <v>132</v>
      </c>
      <c r="EU182" s="11">
        <v>77</v>
      </c>
      <c r="EV182" s="15">
        <v>8520.38</v>
      </c>
      <c r="EW182" s="11"/>
      <c r="EX182" s="15"/>
      <c r="EY182" s="14"/>
      <c r="EZ182" s="14"/>
      <c r="FA182" s="9" t="s">
        <v>132</v>
      </c>
      <c r="FB182" s="9" t="s">
        <v>132</v>
      </c>
      <c r="FC182" s="9" t="s">
        <v>132</v>
      </c>
      <c r="FD182" s="9" t="s">
        <v>132</v>
      </c>
      <c r="FE182" s="9" t="s">
        <v>132</v>
      </c>
      <c r="FF182" s="9" t="s">
        <v>132</v>
      </c>
      <c r="FG182" s="11">
        <v>99</v>
      </c>
      <c r="FH182" s="15">
        <v>7077.94</v>
      </c>
      <c r="FI182" s="11"/>
      <c r="FJ182" s="15"/>
      <c r="FK182" s="14"/>
      <c r="FL182" s="14"/>
      <c r="FM182" s="9" t="s">
        <v>132</v>
      </c>
      <c r="FN182" s="9" t="s">
        <v>132</v>
      </c>
      <c r="FO182" s="9" t="s">
        <v>132</v>
      </c>
      <c r="FP182" s="9" t="s">
        <v>132</v>
      </c>
      <c r="FQ182" s="9" t="s">
        <v>132</v>
      </c>
      <c r="FR182" s="9" t="s">
        <v>132</v>
      </c>
      <c r="FS182" s="11">
        <v>91</v>
      </c>
      <c r="FT182" s="15">
        <v>6991.81</v>
      </c>
      <c r="FU182" s="11"/>
      <c r="FV182" s="15"/>
      <c r="FW182" s="14"/>
      <c r="FX182" s="14"/>
      <c r="FY182" s="9" t="s">
        <v>132</v>
      </c>
      <c r="FZ182" s="9" t="s">
        <v>132</v>
      </c>
      <c r="GA182" s="9" t="s">
        <v>132</v>
      </c>
      <c r="GB182" s="9" t="s">
        <v>132</v>
      </c>
      <c r="GC182" s="9" t="s">
        <v>132</v>
      </c>
      <c r="GD182" s="9" t="s">
        <v>132</v>
      </c>
      <c r="GE182" s="11">
        <v>88</v>
      </c>
      <c r="GF182" s="15">
        <v>5643.74</v>
      </c>
      <c r="GG182" s="11"/>
      <c r="GH182" s="15"/>
      <c r="GI182" s="14"/>
      <c r="GJ182" s="14"/>
      <c r="GK182" s="9" t="s">
        <v>132</v>
      </c>
      <c r="GL182" s="9" t="s">
        <v>132</v>
      </c>
      <c r="GM182" s="9" t="s">
        <v>132</v>
      </c>
      <c r="GN182" s="9" t="s">
        <v>132</v>
      </c>
      <c r="GO182" s="9" t="s">
        <v>132</v>
      </c>
      <c r="GP182" s="9" t="s">
        <v>132</v>
      </c>
      <c r="GQ182" s="11">
        <v>55</v>
      </c>
      <c r="GR182" s="15">
        <v>4007.58</v>
      </c>
      <c r="GS182" s="11"/>
      <c r="GT182" s="15"/>
      <c r="GU182" s="14"/>
      <c r="GV182" s="14"/>
      <c r="GW182" s="9" t="s">
        <v>132</v>
      </c>
      <c r="GX182" s="9" t="s">
        <v>132</v>
      </c>
      <c r="GY182" s="9" t="s">
        <v>132</v>
      </c>
      <c r="GZ182" s="9" t="s">
        <v>132</v>
      </c>
      <c r="HA182" s="9" t="s">
        <v>132</v>
      </c>
      <c r="HB182" s="9" t="s">
        <v>132</v>
      </c>
      <c r="HC182" s="11">
        <v>48</v>
      </c>
      <c r="HD182" s="15">
        <v>3442.62</v>
      </c>
      <c r="HE182" s="11"/>
      <c r="HF182" s="15"/>
      <c r="HG182" s="14"/>
      <c r="HH182" s="14"/>
      <c r="HI182" s="9" t="s">
        <v>132</v>
      </c>
      <c r="HJ182" s="9" t="s">
        <v>132</v>
      </c>
      <c r="HK182" s="9" t="s">
        <v>132</v>
      </c>
      <c r="HL182" s="9" t="s">
        <v>132</v>
      </c>
      <c r="HM182" s="9" t="s">
        <v>132</v>
      </c>
      <c r="HN182" s="9" t="s">
        <v>132</v>
      </c>
      <c r="HO182" s="11">
        <v>35</v>
      </c>
      <c r="HP182" s="15">
        <v>2410.14</v>
      </c>
      <c r="HQ182" s="11"/>
      <c r="HR182" s="15"/>
      <c r="HS182" s="14"/>
      <c r="HT182" s="14"/>
      <c r="HU182" s="9" t="s">
        <v>132</v>
      </c>
      <c r="HV182" s="9" t="s">
        <v>132</v>
      </c>
      <c r="HW182" s="9" t="s">
        <v>132</v>
      </c>
      <c r="HX182" s="9" t="s">
        <v>132</v>
      </c>
      <c r="HY182" s="9" t="s">
        <v>132</v>
      </c>
      <c r="HZ182" s="9" t="s">
        <v>132</v>
      </c>
      <c r="IA182" s="11">
        <v>11</v>
      </c>
      <c r="IB182" s="15">
        <v>1269.83</v>
      </c>
      <c r="IC182" s="11"/>
      <c r="ID182" s="15"/>
      <c r="IE182" s="14"/>
      <c r="IF182" s="14"/>
      <c r="IG182" s="9" t="s">
        <v>132</v>
      </c>
      <c r="IH182" s="9" t="s">
        <v>132</v>
      </c>
      <c r="II182" s="9" t="s">
        <v>132</v>
      </c>
      <c r="IJ182" s="9" t="s">
        <v>132</v>
      </c>
      <c r="IK182" s="9" t="s">
        <v>132</v>
      </c>
      <c r="IL182" s="9" t="s">
        <v>132</v>
      </c>
      <c r="IM182" s="11">
        <v>5</v>
      </c>
      <c r="IN182" s="15">
        <v>519.95</v>
      </c>
      <c r="IO182" s="11"/>
      <c r="IP182" s="15"/>
      <c r="IQ182" s="14"/>
      <c r="IR182" s="14"/>
      <c r="IS182" s="9" t="s">
        <v>132</v>
      </c>
      <c r="IT182" s="9" t="s">
        <v>132</v>
      </c>
      <c r="IU182" s="9" t="s">
        <v>132</v>
      </c>
      <c r="IV182" s="9" t="s">
        <v>132</v>
      </c>
      <c r="IW182" s="9" t="s">
        <v>132</v>
      </c>
      <c r="IX182" s="9" t="s">
        <v>132</v>
      </c>
      <c r="IY182" s="11">
        <v>5</v>
      </c>
      <c r="IZ182" s="15">
        <v>455.08</v>
      </c>
      <c r="JA182" s="11"/>
      <c r="JB182" s="15"/>
      <c r="JC182" s="14"/>
      <c r="JD182" s="14"/>
      <c r="JE182" s="9" t="s">
        <v>132</v>
      </c>
      <c r="JF182" s="9" t="s">
        <v>132</v>
      </c>
      <c r="JG182" s="9" t="s">
        <v>132</v>
      </c>
      <c r="JH182" s="9" t="s">
        <v>132</v>
      </c>
      <c r="JI182" s="9" t="s">
        <v>132</v>
      </c>
      <c r="JJ182" s="9" t="s">
        <v>132</v>
      </c>
      <c r="JK182" s="11"/>
      <c r="JL182" s="15"/>
      <c r="JM182" s="11"/>
      <c r="JN182" s="15"/>
      <c r="JO182" s="14"/>
      <c r="JP182" s="14"/>
      <c r="JQ182" s="9" t="s">
        <v>132</v>
      </c>
      <c r="JR182" s="9" t="s">
        <v>132</v>
      </c>
      <c r="JS182" s="9" t="s">
        <v>132</v>
      </c>
      <c r="JT182" s="9" t="s">
        <v>132</v>
      </c>
      <c r="JU182" s="9" t="s">
        <v>132</v>
      </c>
      <c r="JV182" s="9" t="s">
        <v>132</v>
      </c>
      <c r="JW182" s="11"/>
      <c r="JX182" s="15"/>
      <c r="JY182" s="11"/>
      <c r="JZ182" s="15"/>
      <c r="KA182" s="14"/>
      <c r="KB182" s="14"/>
      <c r="KC182" s="9" t="s">
        <v>132</v>
      </c>
      <c r="KD182" s="9" t="s">
        <v>132</v>
      </c>
      <c r="KE182" s="9" t="s">
        <v>132</v>
      </c>
      <c r="KF182" s="9" t="s">
        <v>132</v>
      </c>
      <c r="KG182" s="9" t="s">
        <v>132</v>
      </c>
      <c r="KH182" s="9" t="s">
        <v>132</v>
      </c>
      <c r="KI182" s="11"/>
      <c r="KJ182" s="15"/>
      <c r="KK182" s="11"/>
      <c r="KL182" s="15"/>
      <c r="KM182" s="14"/>
      <c r="KN182" s="14"/>
      <c r="KO182" s="9" t="s">
        <v>132</v>
      </c>
      <c r="KP182" s="9" t="s">
        <v>132</v>
      </c>
      <c r="KQ182" s="9" t="s">
        <v>132</v>
      </c>
      <c r="KR182" s="9" t="s">
        <v>132</v>
      </c>
      <c r="KS182" s="9" t="s">
        <v>132</v>
      </c>
      <c r="KT182" s="9" t="s">
        <v>132</v>
      </c>
      <c r="KU182" s="11"/>
      <c r="KV182" s="15"/>
      <c r="KW182" s="11"/>
      <c r="KX182" s="15"/>
      <c r="KY182" s="14"/>
      <c r="KZ182" s="14"/>
      <c r="LA182" s="9" t="s">
        <v>132</v>
      </c>
      <c r="LB182" s="9" t="s">
        <v>132</v>
      </c>
      <c r="LC182" s="9" t="s">
        <v>132</v>
      </c>
      <c r="LD182" s="9" t="s">
        <v>132</v>
      </c>
      <c r="LE182" s="9" t="s">
        <v>132</v>
      </c>
      <c r="LF182" s="9" t="s">
        <v>132</v>
      </c>
      <c r="LG182" s="11"/>
      <c r="LH182" s="15"/>
      <c r="LI182" s="11"/>
      <c r="LJ182" s="15"/>
      <c r="LK182" s="14"/>
      <c r="LL182" s="14"/>
      <c r="LM182" s="9" t="s">
        <v>132</v>
      </c>
      <c r="LN182" s="9" t="s">
        <v>132</v>
      </c>
      <c r="LO182" s="9" t="s">
        <v>132</v>
      </c>
      <c r="LP182" s="9" t="s">
        <v>132</v>
      </c>
      <c r="LQ182" s="9" t="s">
        <v>132</v>
      </c>
      <c r="LR182" s="9" t="s">
        <v>132</v>
      </c>
      <c r="LS182" s="11"/>
      <c r="LT182" s="15"/>
      <c r="LU182" s="11"/>
      <c r="LV182" s="15"/>
      <c r="LW182" s="14"/>
      <c r="LX182" s="14"/>
      <c r="LY182" s="9" t="s">
        <v>132</v>
      </c>
      <c r="LZ182" s="9" t="s">
        <v>132</v>
      </c>
      <c r="MA182" s="9" t="s">
        <v>132</v>
      </c>
      <c r="MB182" s="9" t="s">
        <v>132</v>
      </c>
      <c r="MC182" s="9" t="s">
        <v>132</v>
      </c>
      <c r="MD182" s="9" t="s">
        <v>132</v>
      </c>
      <c r="ME182" s="11"/>
      <c r="MF182" s="15"/>
      <c r="MG182" s="11"/>
      <c r="MH182" s="15"/>
      <c r="MI182" s="14"/>
      <c r="MJ182" s="14"/>
      <c r="MK182" s="9" t="s">
        <v>132</v>
      </c>
      <c r="ML182" s="9" t="s">
        <v>132</v>
      </c>
      <c r="MM182" s="9" t="s">
        <v>132</v>
      </c>
      <c r="MN182" s="9" t="s">
        <v>132</v>
      </c>
      <c r="MO182" s="9" t="s">
        <v>132</v>
      </c>
      <c r="MP182" s="9" t="s">
        <v>132</v>
      </c>
      <c r="MQ182" s="11"/>
      <c r="MR182" s="15"/>
      <c r="MS182" s="11"/>
      <c r="MT182" s="15"/>
      <c r="MU182" s="14"/>
      <c r="MV182" s="14"/>
      <c r="MW182" s="9" t="s">
        <v>132</v>
      </c>
      <c r="MX182" s="9" t="s">
        <v>132</v>
      </c>
      <c r="MY182" s="9" t="s">
        <v>132</v>
      </c>
      <c r="MZ182" s="9" t="s">
        <v>132</v>
      </c>
      <c r="NA182" s="9" t="s">
        <v>132</v>
      </c>
      <c r="NB182" s="9" t="s">
        <v>132</v>
      </c>
      <c r="NC182" s="11"/>
      <c r="ND182" s="15"/>
      <c r="NE182" s="11"/>
      <c r="NF182" s="15"/>
      <c r="NG182" s="14"/>
      <c r="NH182" s="14"/>
      <c r="NI182" s="9" t="s">
        <v>132</v>
      </c>
      <c r="NJ182" s="9" t="s">
        <v>132</v>
      </c>
      <c r="NK182" s="9" t="s">
        <v>132</v>
      </c>
      <c r="NL182" s="9" t="s">
        <v>132</v>
      </c>
      <c r="NM182" s="9" t="s">
        <v>132</v>
      </c>
      <c r="NN182" s="9" t="s">
        <v>132</v>
      </c>
      <c r="NO182" s="11"/>
      <c r="NP182" s="15"/>
      <c r="NQ182" s="11"/>
      <c r="NR182" s="15"/>
      <c r="NS182" s="14"/>
      <c r="NT182" s="14"/>
      <c r="NU182" s="9" t="s">
        <v>132</v>
      </c>
      <c r="NV182" s="9" t="s">
        <v>132</v>
      </c>
      <c r="NW182" s="9" t="s">
        <v>132</v>
      </c>
      <c r="NX182" s="9" t="s">
        <v>132</v>
      </c>
      <c r="NY182" s="9" t="s">
        <v>132</v>
      </c>
      <c r="NZ182" s="9" t="s">
        <v>132</v>
      </c>
      <c r="OA182" s="11"/>
      <c r="OB182" s="15"/>
      <c r="OC182" s="11"/>
      <c r="OD182" s="15"/>
      <c r="OE182" s="14"/>
      <c r="OF182" s="14"/>
      <c r="OG182" s="9" t="s">
        <v>132</v>
      </c>
      <c r="OH182" s="9" t="s">
        <v>132</v>
      </c>
      <c r="OI182" s="9" t="s">
        <v>132</v>
      </c>
      <c r="OJ182" s="9" t="s">
        <v>132</v>
      </c>
      <c r="OK182" s="9" t="s">
        <v>132</v>
      </c>
      <c r="OL182" s="9" t="s">
        <v>132</v>
      </c>
      <c r="OM182" s="11"/>
      <c r="ON182" s="15"/>
      <c r="OO182" s="11"/>
      <c r="OP182" s="15"/>
      <c r="OQ182" s="14"/>
      <c r="OR182" s="14"/>
      <c r="OS182" s="9" t="s">
        <v>132</v>
      </c>
      <c r="OT182" s="9" t="s">
        <v>132</v>
      </c>
      <c r="OU182" s="9" t="s">
        <v>132</v>
      </c>
      <c r="OV182" s="9" t="s">
        <v>132</v>
      </c>
      <c r="OW182" s="9" t="s">
        <v>132</v>
      </c>
      <c r="OX182" s="9" t="s">
        <v>132</v>
      </c>
      <c r="OY182" s="11"/>
      <c r="OZ182" s="15"/>
      <c r="PA182" s="11"/>
      <c r="PB182" s="15"/>
      <c r="PC182" s="14"/>
      <c r="PD182" s="14"/>
      <c r="PE182" s="9" t="s">
        <v>132</v>
      </c>
      <c r="PF182" s="9" t="s">
        <v>132</v>
      </c>
      <c r="PG182" s="9" t="s">
        <v>132</v>
      </c>
      <c r="PH182" s="9" t="s">
        <v>132</v>
      </c>
      <c r="PI182" s="9" t="s">
        <v>132</v>
      </c>
      <c r="PJ182" s="9" t="s">
        <v>132</v>
      </c>
      <c r="PK182" s="11"/>
      <c r="PL182" s="15"/>
      <c r="PM182" s="11"/>
      <c r="PN182" s="15"/>
      <c r="PO182" s="14"/>
      <c r="PP182" s="14"/>
      <c r="PQ182" s="9" t="s">
        <v>132</v>
      </c>
      <c r="PR182" s="9" t="s">
        <v>132</v>
      </c>
      <c r="PS182" s="9" t="s">
        <v>132</v>
      </c>
      <c r="PT182" s="9" t="s">
        <v>132</v>
      </c>
      <c r="PU182" s="9" t="s">
        <v>132</v>
      </c>
      <c r="PV182" s="9" t="s">
        <v>132</v>
      </c>
      <c r="PW182" s="11"/>
      <c r="PX182" s="15"/>
      <c r="PY182" s="11"/>
      <c r="PZ182" s="15"/>
      <c r="QA182" s="14"/>
      <c r="QB182" s="14"/>
      <c r="QC182" s="9" t="s">
        <v>132</v>
      </c>
      <c r="QD182" s="9" t="s">
        <v>132</v>
      </c>
      <c r="QE182" s="9" t="s">
        <v>132</v>
      </c>
      <c r="QF182" s="9" t="s">
        <v>132</v>
      </c>
      <c r="QG182" s="9" t="s">
        <v>132</v>
      </c>
      <c r="QH182" s="9" t="s">
        <v>132</v>
      </c>
      <c r="QI182" s="11"/>
      <c r="QJ182" s="15"/>
      <c r="QK182" s="11"/>
      <c r="QL182" s="15"/>
      <c r="QM182" s="14"/>
      <c r="QN182" s="14"/>
      <c r="QO182" s="9" t="s">
        <v>132</v>
      </c>
      <c r="QP182" s="9" t="s">
        <v>132</v>
      </c>
      <c r="QQ182" s="9" t="s">
        <v>132</v>
      </c>
      <c r="QR182" s="9" t="s">
        <v>132</v>
      </c>
      <c r="QS182" s="9" t="s">
        <v>132</v>
      </c>
      <c r="QT182" s="9" t="s">
        <v>132</v>
      </c>
      <c r="QU182" s="11"/>
      <c r="QV182" s="15"/>
      <c r="QW182" s="11"/>
      <c r="QX182" s="15"/>
      <c r="QY182" s="14"/>
      <c r="QZ182" s="14"/>
      <c r="RA182" s="9" t="s">
        <v>132</v>
      </c>
      <c r="RB182" s="9" t="s">
        <v>132</v>
      </c>
      <c r="RC182" s="9" t="s">
        <v>132</v>
      </c>
      <c r="RD182" s="9" t="s">
        <v>132</v>
      </c>
      <c r="RE182" s="9" t="s">
        <v>132</v>
      </c>
      <c r="RF182" s="9" t="s">
        <v>132</v>
      </c>
      <c r="RG182" s="11"/>
      <c r="RH182" s="15"/>
      <c r="RI182" s="11"/>
      <c r="RJ182" s="15"/>
      <c r="RK182" s="14"/>
      <c r="RL182" s="14"/>
      <c r="RM182" s="9" t="s">
        <v>132</v>
      </c>
      <c r="RN182" s="9" t="s">
        <v>132</v>
      </c>
      <c r="RO182" s="9" t="s">
        <v>132</v>
      </c>
      <c r="RP182" s="9" t="s">
        <v>132</v>
      </c>
      <c r="RQ182" s="9" t="s">
        <v>132</v>
      </c>
      <c r="RR18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1"/>
    <mergeCell ref="BD6:BD11"/>
    <mergeCell ref="BE6:BE11"/>
    <mergeCell ref="BF6:BF11"/>
    <mergeCell ref="BG6:BG11"/>
    <mergeCell ref="BH6:BH11"/>
    <mergeCell ref="BC13:BC15"/>
    <mergeCell ref="BD13:BD15"/>
    <mergeCell ref="BE13:BE15"/>
    <mergeCell ref="BF13:BF15"/>
    <mergeCell ref="BG13:BG15"/>
    <mergeCell ref="BH13:BH15"/>
    <mergeCell ref="BC26:BC27"/>
    <mergeCell ref="BD26:BD27"/>
    <mergeCell ref="BE26:BE27"/>
    <mergeCell ref="BF26:BF27"/>
    <mergeCell ref="BG26:BG27"/>
    <mergeCell ref="BH26:BH27"/>
    <mergeCell ref="BC31:BC33"/>
    <mergeCell ref="BD31:BD33"/>
    <mergeCell ref="BE31:BE33"/>
    <mergeCell ref="BF31:BF33"/>
    <mergeCell ref="BG31:BG33"/>
    <mergeCell ref="BH31:BH33"/>
    <mergeCell ref="BC35:BC37"/>
    <mergeCell ref="BD35:BD37"/>
    <mergeCell ref="BE35:BE37"/>
    <mergeCell ref="BF35:BF37"/>
    <mergeCell ref="BG35:BG37"/>
    <mergeCell ref="BH35:BH37"/>
    <mergeCell ref="BC41:BC42"/>
    <mergeCell ref="BD41:BD42"/>
    <mergeCell ref="BE41:BE42"/>
    <mergeCell ref="BF41:BF42"/>
    <mergeCell ref="BG41:BG42"/>
    <mergeCell ref="BH41:BH42"/>
    <mergeCell ref="BC46:BC47"/>
    <mergeCell ref="BD46:BD47"/>
    <mergeCell ref="BE46:BE47"/>
    <mergeCell ref="BF46:BF47"/>
    <mergeCell ref="BG46:BG47"/>
    <mergeCell ref="BH46:BH47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103:BC104"/>
    <mergeCell ref="BD103:BD104"/>
    <mergeCell ref="BE103:BE104"/>
    <mergeCell ref="BF103:BF104"/>
    <mergeCell ref="BG103:BG104"/>
    <mergeCell ref="BH103:BH104"/>
    <mergeCell ref="BC112:BC113"/>
    <mergeCell ref="BD112:BD113"/>
    <mergeCell ref="BE112:BE113"/>
    <mergeCell ref="BF112:BF113"/>
    <mergeCell ref="BG112:BG113"/>
    <mergeCell ref="BH112:BH113"/>
    <mergeCell ref="BC126:BC129"/>
    <mergeCell ref="BD126:BD129"/>
    <mergeCell ref="BE126:BE129"/>
    <mergeCell ref="BF126:BF129"/>
    <mergeCell ref="BG126:BG129"/>
    <mergeCell ref="BH126:BH129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43:BC145"/>
    <mergeCell ref="BD143:BD145"/>
    <mergeCell ref="BE143:BE145"/>
    <mergeCell ref="BF143:BF145"/>
    <mergeCell ref="BG143:BG145"/>
    <mergeCell ref="BH143:BH145"/>
    <mergeCell ref="BC146:BC147"/>
    <mergeCell ref="BD146:BD147"/>
    <mergeCell ref="BE146:BE147"/>
    <mergeCell ref="BF146:BF147"/>
    <mergeCell ref="BG146:BG147"/>
    <mergeCell ref="BH146:BH147"/>
    <mergeCell ref="BC152:BC153"/>
    <mergeCell ref="BD152:BD153"/>
    <mergeCell ref="BE152:BE153"/>
    <mergeCell ref="BF152:BF153"/>
    <mergeCell ref="BG152:BG153"/>
    <mergeCell ref="BH152:BH153"/>
    <mergeCell ref="BC159:BC160"/>
    <mergeCell ref="BD159:BD160"/>
    <mergeCell ref="BE159:BE160"/>
    <mergeCell ref="BF159:BF160"/>
    <mergeCell ref="BG159:BG160"/>
    <mergeCell ref="BH159:BH160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AV6:AV7"/>
    <mergeCell ref="AW6:AW7"/>
    <mergeCell ref="AX6:AX7"/>
    <mergeCell ref="AY6:AY7"/>
    <mergeCell ref="AZ6:AZ7"/>
    <mergeCell ref="BA6:BA7"/>
    <mergeCell ref="BI6:BI7"/>
    <mergeCell ref="AV88:AV89"/>
    <mergeCell ref="AW88:AW89"/>
    <mergeCell ref="AX88:AX89"/>
    <mergeCell ref="AY88:AY89"/>
    <mergeCell ref="AZ88:AZ89"/>
    <mergeCell ref="BA88:BA89"/>
    <mergeCell ref="BI88:BI89"/>
    <mergeCell ref="AV180:AV181"/>
    <mergeCell ref="AW180:AW181"/>
    <mergeCell ref="AX180:AX181"/>
    <mergeCell ref="AY180:AY181"/>
    <mergeCell ref="AZ180:AZ181"/>
    <mergeCell ref="BA180:BA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1996</v>
      </c>
      <c r="D2" s="0" t="s">
        <v>1997</v>
      </c>
      <c r="E2" s="0" t="s">
        <v>1998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1999</v>
      </c>
      <c r="J4" s="1" t="s">
        <v>2000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2001</v>
      </c>
      <c r="P4" s="1" t="s">
        <v>2002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2003</v>
      </c>
      <c r="F5" s="1" t="s">
        <v>2004</v>
      </c>
      <c r="G5" s="1" t="s">
        <v>2003</v>
      </c>
      <c r="H5" s="1" t="s">
        <v>2004</v>
      </c>
      <c r="I5" s="1" t="s">
        <v>1999</v>
      </c>
      <c r="J5" s="1" t="s">
        <v>2000</v>
      </c>
      <c r="K5" s="1" t="s">
        <v>2005</v>
      </c>
      <c r="L5" s="1" t="s">
        <v>2006</v>
      </c>
      <c r="M5" s="1" t="s">
        <v>2005</v>
      </c>
      <c r="N5" s="1" t="s">
        <v>2006</v>
      </c>
      <c r="O5" s="1" t="s">
        <v>2001</v>
      </c>
      <c r="P5" s="1" t="s">
        <v>2002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644</v>
      </c>
      <c r="F6" s="8">
        <v>35700.45</v>
      </c>
      <c r="G6" s="4"/>
      <c r="H6" s="8"/>
      <c r="I6" s="7"/>
      <c r="J6" s="7"/>
      <c r="K6" s="4">
        <v>644</v>
      </c>
      <c r="L6" s="8">
        <v>35700.45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312</v>
      </c>
      <c r="D7" s="2" t="s">
        <v>313</v>
      </c>
      <c r="E7" s="4">
        <v>245</v>
      </c>
      <c r="F7" s="8">
        <v>33327.34</v>
      </c>
      <c r="G7" s="4"/>
      <c r="H7" s="8"/>
      <c r="I7" s="7"/>
      <c r="J7" s="7"/>
      <c r="K7" s="4">
        <v>245</v>
      </c>
      <c r="L7" s="8">
        <v>33327.34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508</v>
      </c>
      <c r="D8" s="2" t="s">
        <v>509</v>
      </c>
      <c r="E8" s="4">
        <v>339</v>
      </c>
      <c r="F8" s="8">
        <v>30767.84</v>
      </c>
      <c r="G8" s="4"/>
      <c r="H8" s="8"/>
      <c r="I8" s="7"/>
      <c r="J8" s="7"/>
      <c r="K8" s="4">
        <v>339</v>
      </c>
      <c r="L8" s="8">
        <v>30767.84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779</v>
      </c>
      <c r="D9" s="2" t="s">
        <v>780</v>
      </c>
      <c r="E9" s="4">
        <v>168</v>
      </c>
      <c r="F9" s="8">
        <v>11819.27</v>
      </c>
      <c r="G9" s="4"/>
      <c r="H9" s="8"/>
      <c r="I9" s="7"/>
      <c r="J9" s="7"/>
      <c r="K9" s="4">
        <v>168</v>
      </c>
      <c r="L9" s="8">
        <v>11819.27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859</v>
      </c>
      <c r="D10" s="2" t="s">
        <v>860</v>
      </c>
      <c r="E10" s="4">
        <v>41</v>
      </c>
      <c r="F10" s="8">
        <v>2871.07</v>
      </c>
      <c r="G10" s="4"/>
      <c r="H10" s="8"/>
      <c r="I10" s="7"/>
      <c r="J10" s="7"/>
      <c r="K10" s="4">
        <v>41</v>
      </c>
      <c r="L10" s="8">
        <v>2871.07</v>
      </c>
      <c r="M10" s="4"/>
      <c r="N10" s="8"/>
      <c r="O10" s="7"/>
      <c r="P10" s="7"/>
    </row>
    <row r="11">
      <c r="A11" s="2" t="s">
        <v>121</v>
      </c>
      <c r="B11" s="2" t="s">
        <v>894</v>
      </c>
      <c r="C11" s="2" t="s">
        <v>508</v>
      </c>
      <c r="D11" s="2" t="s">
        <v>509</v>
      </c>
      <c r="E11" s="4">
        <v>418</v>
      </c>
      <c r="F11" s="8">
        <v>23793.98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418</v>
      </c>
      <c r="L11" s="8">
        <v>23793.98</v>
      </c>
      <c r="M11" s="4"/>
      <c r="N11" s="8"/>
      <c r="O11" s="7"/>
      <c r="P11" s="7"/>
    </row>
    <row r="12">
      <c r="A12" s="2" t="s">
        <v>121</v>
      </c>
      <c r="B12" s="2" t="s">
        <v>894</v>
      </c>
      <c r="C12" s="2" t="s">
        <v>508</v>
      </c>
      <c r="D12" s="2" t="s">
        <v>1144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894</v>
      </c>
      <c r="C13" s="2" t="s">
        <v>312</v>
      </c>
      <c r="D13" s="2" t="s">
        <v>313</v>
      </c>
      <c r="E13" s="4">
        <v>145</v>
      </c>
      <c r="F13" s="8">
        <v>19855.59</v>
      </c>
      <c r="G13" s="4"/>
      <c r="H13" s="8"/>
      <c r="I13" s="7"/>
      <c r="J13" s="7"/>
      <c r="K13" s="4">
        <v>145</v>
      </c>
      <c r="L13" s="8">
        <v>19855.59</v>
      </c>
      <c r="M13" s="4"/>
      <c r="N13" s="8"/>
      <c r="O13" s="7"/>
      <c r="P13" s="7"/>
    </row>
    <row r="14">
      <c r="A14" s="2" t="s">
        <v>121</v>
      </c>
      <c r="B14" s="2" t="s">
        <v>894</v>
      </c>
      <c r="C14" s="2" t="s">
        <v>859</v>
      </c>
      <c r="D14" s="2" t="s">
        <v>860</v>
      </c>
      <c r="E14" s="4">
        <v>142</v>
      </c>
      <c r="F14" s="8">
        <v>9101.09</v>
      </c>
      <c r="G14" s="4"/>
      <c r="H14" s="8"/>
      <c r="I14" s="7"/>
      <c r="J14" s="7"/>
      <c r="K14" s="4">
        <v>142</v>
      </c>
      <c r="L14" s="8">
        <v>9101.09</v>
      </c>
      <c r="M14" s="4"/>
      <c r="N14" s="8"/>
      <c r="O14" s="7"/>
      <c r="P14" s="7"/>
    </row>
    <row r="15">
      <c r="A15" s="2" t="s">
        <v>121</v>
      </c>
      <c r="B15" s="2" t="s">
        <v>894</v>
      </c>
      <c r="C15" s="2" t="s">
        <v>779</v>
      </c>
      <c r="D15" s="2" t="s">
        <v>780</v>
      </c>
      <c r="E15" s="4">
        <v>78</v>
      </c>
      <c r="F15" s="8">
        <v>8316.57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78</v>
      </c>
      <c r="L15" s="8">
        <v>8316.57</v>
      </c>
      <c r="M15" s="4"/>
      <c r="N15" s="8"/>
      <c r="O15" s="7"/>
      <c r="P15" s="7"/>
    </row>
    <row r="16">
      <c r="A16" s="2" t="s">
        <v>121</v>
      </c>
      <c r="B16" s="2" t="s">
        <v>894</v>
      </c>
      <c r="C16" s="2" t="s">
        <v>779</v>
      </c>
      <c r="D16" s="2" t="s">
        <v>1144</v>
      </c>
      <c r="E16" s="4" t="s">
        <v>132</v>
      </c>
      <c r="F16" s="8" t="s">
        <v>132</v>
      </c>
      <c r="G16" s="4" t="s">
        <v>132</v>
      </c>
      <c r="H16" s="8" t="s">
        <v>132</v>
      </c>
      <c r="I16" s="7" t="s">
        <v>132</v>
      </c>
      <c r="J16" s="7" t="s">
        <v>132</v>
      </c>
      <c r="K16" s="4"/>
      <c r="L16" s="8"/>
      <c r="M16" s="4"/>
      <c r="N16" s="8"/>
      <c r="O16" s="7"/>
      <c r="P16" s="7"/>
    </row>
    <row r="17">
      <c r="A17" s="2" t="s">
        <v>121</v>
      </c>
      <c r="B17" s="2" t="s">
        <v>894</v>
      </c>
      <c r="C17" s="2" t="s">
        <v>1436</v>
      </c>
      <c r="D17" s="2" t="s">
        <v>1437</v>
      </c>
      <c r="E17" s="4">
        <v>59</v>
      </c>
      <c r="F17" s="8">
        <v>4039.73</v>
      </c>
      <c r="G17" s="4"/>
      <c r="H17" s="8"/>
      <c r="I17" s="7"/>
      <c r="J17" s="7"/>
      <c r="K17" s="4">
        <v>59</v>
      </c>
      <c r="L17" s="8">
        <v>4039.73</v>
      </c>
      <c r="M17" s="4"/>
      <c r="N17" s="8"/>
      <c r="O17" s="7"/>
      <c r="P17" s="7"/>
    </row>
    <row r="18">
      <c r="A18" s="2" t="s">
        <v>121</v>
      </c>
      <c r="B18" s="2" t="s">
        <v>894</v>
      </c>
      <c r="C18" s="2" t="s">
        <v>123</v>
      </c>
      <c r="D18" s="2" t="s">
        <v>124</v>
      </c>
      <c r="E18" s="4">
        <v>44</v>
      </c>
      <c r="F18" s="8">
        <v>2038.71</v>
      </c>
      <c r="G18" s="4"/>
      <c r="H18" s="8"/>
      <c r="I18" s="7"/>
      <c r="J18" s="7"/>
      <c r="K18" s="4">
        <v>44</v>
      </c>
      <c r="L18" s="8">
        <v>2038.71</v>
      </c>
      <c r="M18" s="4"/>
      <c r="N18" s="8"/>
      <c r="O18" s="7"/>
      <c r="P18" s="7"/>
    </row>
    <row r="19">
      <c r="A19" s="2" t="s">
        <v>121</v>
      </c>
      <c r="B19" s="2" t="s">
        <v>1511</v>
      </c>
      <c r="C19" s="2" t="s">
        <v>508</v>
      </c>
      <c r="D19" s="2" t="s">
        <v>509</v>
      </c>
      <c r="E19" s="4">
        <v>989</v>
      </c>
      <c r="F19" s="8">
        <v>55519.04</v>
      </c>
      <c r="G19" s="4"/>
      <c r="H19" s="8"/>
      <c r="I19" s="7"/>
      <c r="J19" s="7"/>
      <c r="K19" s="4">
        <v>989</v>
      </c>
      <c r="L19" s="8">
        <v>55519.04</v>
      </c>
      <c r="M19" s="4"/>
      <c r="N19" s="8"/>
      <c r="O19" s="7"/>
      <c r="P19" s="7"/>
    </row>
    <row r="20">
      <c r="A20" s="2" t="s">
        <v>121</v>
      </c>
      <c r="B20" s="2" t="s">
        <v>1511</v>
      </c>
      <c r="C20" s="2" t="s">
        <v>312</v>
      </c>
      <c r="D20" s="2" t="s">
        <v>313</v>
      </c>
      <c r="E20" s="4">
        <v>10</v>
      </c>
      <c r="F20" s="8">
        <v>694.95</v>
      </c>
      <c r="G20" s="4"/>
      <c r="H20" s="8"/>
      <c r="I20" s="7"/>
      <c r="J20" s="7"/>
      <c r="K20" s="4">
        <v>10</v>
      </c>
      <c r="L20" s="8">
        <v>694.95</v>
      </c>
      <c r="M20" s="4"/>
      <c r="N20" s="8"/>
      <c r="O20" s="7"/>
      <c r="P20" s="7"/>
    </row>
    <row r="21">
      <c r="A21" s="2" t="s">
        <v>121</v>
      </c>
      <c r="B21" s="2" t="s">
        <v>1800</v>
      </c>
      <c r="C21" s="2" t="s">
        <v>312</v>
      </c>
      <c r="D21" s="2" t="s">
        <v>313</v>
      </c>
      <c r="E21" s="4">
        <v>104</v>
      </c>
      <c r="F21" s="8">
        <v>14287.95</v>
      </c>
      <c r="G21" s="4"/>
      <c r="H21" s="8"/>
      <c r="I21" s="7"/>
      <c r="J21" s="7"/>
      <c r="K21" s="4">
        <v>104</v>
      </c>
      <c r="L21" s="8">
        <v>14287.95</v>
      </c>
      <c r="M21" s="4"/>
      <c r="N21" s="8"/>
      <c r="O21" s="7"/>
      <c r="P21" s="7"/>
    </row>
    <row r="22">
      <c r="A22" s="2" t="s">
        <v>121</v>
      </c>
      <c r="B22" s="2" t="s">
        <v>1800</v>
      </c>
      <c r="C22" s="2" t="s">
        <v>779</v>
      </c>
      <c r="D22" s="2" t="s">
        <v>780</v>
      </c>
      <c r="E22" s="4">
        <v>26</v>
      </c>
      <c r="F22" s="8">
        <v>3652.09</v>
      </c>
      <c r="G22" s="4"/>
      <c r="H22" s="8"/>
      <c r="I22" s="7"/>
      <c r="J22" s="7"/>
      <c r="K22" s="4">
        <v>26</v>
      </c>
      <c r="L22" s="8">
        <v>3652.09</v>
      </c>
      <c r="M22" s="4"/>
      <c r="N22" s="8"/>
      <c r="O22" s="7"/>
      <c r="P22" s="7"/>
    </row>
    <row r="23">
      <c r="A23" s="2" t="s">
        <v>121</v>
      </c>
      <c r="B23" s="2" t="s">
        <v>1800</v>
      </c>
      <c r="C23" s="2" t="s">
        <v>508</v>
      </c>
      <c r="D23" s="2" t="s">
        <v>509</v>
      </c>
      <c r="E23" s="4">
        <v>60</v>
      </c>
      <c r="F23" s="8">
        <v>3646.84</v>
      </c>
      <c r="G23" s="4"/>
      <c r="H23" s="8"/>
      <c r="I23" s="7"/>
      <c r="J23" s="7"/>
      <c r="K23" s="4">
        <v>60</v>
      </c>
      <c r="L23" s="8">
        <v>3646.84</v>
      </c>
      <c r="M23" s="4"/>
      <c r="N23" s="8"/>
      <c r="O23" s="7"/>
      <c r="P23" s="7"/>
    </row>
    <row r="24">
      <c r="A24" s="2" t="s">
        <v>121</v>
      </c>
      <c r="B24" s="2" t="s">
        <v>1862</v>
      </c>
      <c r="C24" s="2" t="s">
        <v>779</v>
      </c>
      <c r="D24" s="2" t="s">
        <v>780</v>
      </c>
      <c r="E24" s="4">
        <v>156</v>
      </c>
      <c r="F24" s="8">
        <v>12161.79</v>
      </c>
      <c r="G24" s="4"/>
      <c r="H24" s="8"/>
      <c r="I24" s="7"/>
      <c r="J24" s="7"/>
      <c r="K24" s="4">
        <v>156</v>
      </c>
      <c r="L24" s="8">
        <v>12161.79</v>
      </c>
      <c r="M24" s="4"/>
      <c r="N24" s="8"/>
      <c r="O24" s="7"/>
      <c r="P24" s="7"/>
    </row>
    <row r="25">
      <c r="A25" s="2" t="s">
        <v>121</v>
      </c>
      <c r="B25" s="2" t="s">
        <v>1862</v>
      </c>
      <c r="C25" s="2" t="s">
        <v>508</v>
      </c>
      <c r="D25" s="2" t="s">
        <v>509</v>
      </c>
      <c r="E25" s="4">
        <v>154</v>
      </c>
      <c r="F25" s="8">
        <v>8164.14</v>
      </c>
      <c r="G25" s="4"/>
      <c r="H25" s="8"/>
      <c r="I25" s="7"/>
      <c r="J25" s="7"/>
      <c r="K25" s="4">
        <v>154</v>
      </c>
      <c r="L25" s="8">
        <v>8164.14</v>
      </c>
      <c r="M25" s="4"/>
      <c r="N25" s="8"/>
      <c r="O25" s="7"/>
      <c r="P25" s="7"/>
    </row>
    <row r="26">
      <c r="A26" s="2" t="s">
        <v>121</v>
      </c>
      <c r="B26" s="2" t="s">
        <v>1862</v>
      </c>
      <c r="C26" s="2" t="s">
        <v>312</v>
      </c>
      <c r="D26" s="2" t="s">
        <v>313</v>
      </c>
      <c r="E26" s="4">
        <v>2</v>
      </c>
      <c r="F26" s="8">
        <v>89.56</v>
      </c>
      <c r="G26" s="4"/>
      <c r="H26" s="8"/>
      <c r="I26" s="7"/>
      <c r="J26" s="7"/>
      <c r="K26" s="4">
        <v>2</v>
      </c>
      <c r="L26" s="8">
        <v>89.56</v>
      </c>
      <c r="M26" s="4"/>
      <c r="N26" s="8"/>
      <c r="O26" s="7"/>
      <c r="P26" s="7"/>
    </row>
    <row r="27">
      <c r="A27" s="2" t="s">
        <v>121</v>
      </c>
      <c r="B27" s="2" t="s">
        <v>1988</v>
      </c>
      <c r="C27" s="2" t="s">
        <v>508</v>
      </c>
      <c r="D27" s="2" t="s">
        <v>1144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1996</v>
      </c>
      <c r="D2" s="0" t="s">
        <v>1997</v>
      </c>
      <c r="E2" s="0" t="s">
        <v>1998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1999</v>
      </c>
      <c r="I4" s="1" t="s">
        <v>2000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2001</v>
      </c>
      <c r="O4" s="1" t="s">
        <v>2002</v>
      </c>
    </row>
    <row r="5">
      <c r="A5" s="1" t="s">
        <v>86</v>
      </c>
      <c r="B5" s="1" t="s">
        <v>88</v>
      </c>
      <c r="C5" s="1" t="s">
        <v>89</v>
      </c>
      <c r="D5" s="1" t="s">
        <v>2003</v>
      </c>
      <c r="E5" s="1" t="s">
        <v>2004</v>
      </c>
      <c r="F5" s="1" t="s">
        <v>2003</v>
      </c>
      <c r="G5" s="1" t="s">
        <v>2004</v>
      </c>
      <c r="H5" s="1" t="s">
        <v>1999</v>
      </c>
      <c r="I5" s="1" t="s">
        <v>2000</v>
      </c>
      <c r="J5" s="1" t="s">
        <v>2005</v>
      </c>
      <c r="K5" s="1" t="s">
        <v>2006</v>
      </c>
      <c r="L5" s="1" t="s">
        <v>2005</v>
      </c>
      <c r="M5" s="1" t="s">
        <v>2006</v>
      </c>
      <c r="N5" s="1" t="s">
        <v>2001</v>
      </c>
      <c r="O5" s="1" t="s">
        <v>2002</v>
      </c>
    </row>
    <row r="6">
      <c r="A6" s="2" t="s">
        <v>121</v>
      </c>
      <c r="B6" s="2" t="s">
        <v>508</v>
      </c>
      <c r="C6" s="2" t="s">
        <v>509</v>
      </c>
      <c r="D6" s="4">
        <v>1960</v>
      </c>
      <c r="E6" s="8">
        <v>121891.84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1960</v>
      </c>
      <c r="K6" s="8">
        <v>121891.84</v>
      </c>
      <c r="L6" s="4"/>
      <c r="M6" s="8"/>
      <c r="N6" s="7"/>
      <c r="O6" s="7"/>
    </row>
    <row r="7">
      <c r="A7" s="2" t="s">
        <v>121</v>
      </c>
      <c r="B7" s="2" t="s">
        <v>508</v>
      </c>
      <c r="C7" s="2" t="s">
        <v>1144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312</v>
      </c>
      <c r="C8" s="2" t="s">
        <v>313</v>
      </c>
      <c r="D8" s="4">
        <v>506</v>
      </c>
      <c r="E8" s="8">
        <v>68255.39</v>
      </c>
      <c r="F8" s="4"/>
      <c r="G8" s="8"/>
      <c r="H8" s="7"/>
      <c r="I8" s="7"/>
      <c r="J8" s="4">
        <v>506</v>
      </c>
      <c r="K8" s="8">
        <v>68255.39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124</v>
      </c>
      <c r="D9" s="4">
        <v>688</v>
      </c>
      <c r="E9" s="8">
        <v>37739.16</v>
      </c>
      <c r="F9" s="4"/>
      <c r="G9" s="8"/>
      <c r="H9" s="7"/>
      <c r="I9" s="7"/>
      <c r="J9" s="4">
        <v>688</v>
      </c>
      <c r="K9" s="8">
        <v>37739.16</v>
      </c>
      <c r="L9" s="4"/>
      <c r="M9" s="8"/>
      <c r="N9" s="7"/>
      <c r="O9" s="7"/>
    </row>
    <row r="10">
      <c r="A10" s="2" t="s">
        <v>121</v>
      </c>
      <c r="B10" s="2" t="s">
        <v>779</v>
      </c>
      <c r="C10" s="2" t="s">
        <v>780</v>
      </c>
      <c r="D10" s="4">
        <v>428</v>
      </c>
      <c r="E10" s="8">
        <v>35949.72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428</v>
      </c>
      <c r="K10" s="8">
        <v>35949.72</v>
      </c>
      <c r="L10" s="4"/>
      <c r="M10" s="8"/>
      <c r="N10" s="7"/>
      <c r="O10" s="7"/>
    </row>
    <row r="11">
      <c r="A11" s="2" t="s">
        <v>121</v>
      </c>
      <c r="B11" s="2" t="s">
        <v>779</v>
      </c>
      <c r="C11" s="2" t="s">
        <v>1144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859</v>
      </c>
      <c r="C12" s="2" t="s">
        <v>860</v>
      </c>
      <c r="D12" s="4">
        <v>183</v>
      </c>
      <c r="E12" s="8">
        <v>11972.16</v>
      </c>
      <c r="F12" s="4"/>
      <c r="G12" s="8"/>
      <c r="H12" s="7"/>
      <c r="I12" s="7"/>
      <c r="J12" s="4">
        <v>183</v>
      </c>
      <c r="K12" s="8">
        <v>11972.16</v>
      </c>
      <c r="L12" s="4"/>
      <c r="M12" s="8"/>
      <c r="N12" s="7"/>
      <c r="O12" s="7"/>
    </row>
    <row r="13">
      <c r="A13" s="2" t="s">
        <v>121</v>
      </c>
      <c r="B13" s="2" t="s">
        <v>1436</v>
      </c>
      <c r="C13" s="2" t="s">
        <v>1437</v>
      </c>
      <c r="D13" s="4">
        <v>59</v>
      </c>
      <c r="E13" s="8">
        <v>4039.73</v>
      </c>
      <c r="F13" s="4"/>
      <c r="G13" s="8"/>
      <c r="H13" s="7"/>
      <c r="I13" s="7"/>
      <c r="J13" s="4">
        <v>59</v>
      </c>
      <c r="K13" s="8">
        <v>4039.73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