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<sst xmlns="http://schemas.openxmlformats.org/spreadsheetml/2006/main" count="448" uniqueCount="448">
  <si>
    <t>Date Type:</t>
  </si>
  <si>
    <t>Shipped Date</t>
  </si>
  <si>
    <t>Start Date:</t>
  </si>
  <si>
    <t>04/03/2024</t>
  </si>
  <si>
    <t>End Date:</t>
  </si>
  <si>
    <t>04/30/2024</t>
  </si>
  <si>
    <t>Report Run Date:</t>
  </si>
  <si>
    <t>05/16/2024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</si>
  <si>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</si>
  <si>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</si>
  <si>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</si>
  <si>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</si>
  <si>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</si>
  <si>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</si>
  <si>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</si>
  <si>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</si>
  <si>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</si>
  <si>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</si>
  <si>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</si>
  <si>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</si>
  <si>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</si>
  <si>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</si>
  <si>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</si>
  <si>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</si>
  <si>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</si>
  <si>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</si>
  <si>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</si>
  <si>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</si>
  <si>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</si>
  <si>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</si>
  <si>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</si>
  <si>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</si>
  <si>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</si>
  <si>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</si>
  <si>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</si>
  <si>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</si>
  <si>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</si>
  <si>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</si>
  <si>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</si>
  <si>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</si>
  <si>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</si>
  <si>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</si>
  <si>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</si>
  <si>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</si>
  <si>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</si>
  <si>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</si>
  <si>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</si>
  <si>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</si>
  <si>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</si>
  <si>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</si>
  <si>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</si>
  <si>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</si>
  <si>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</si>
  <si>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</si>
  <si>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</si>
  <si>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</si>
  <si>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</si>
  <si>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</si>
  <si>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</si>
  <si>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</si>
  <si>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</si>
  <si>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</si>
  <si>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</si>
  <si>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</si>
  <si>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</si>
  <si>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</si>
  <si>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</si>
  <si>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</si>
  <si>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</si>
  <si>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</si>
  <si>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</si>
  <si>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</si>
  <si>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</si>
  <si>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</si>
  <si>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</si>
  <si>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</si>
  <si>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</si>
  <si>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</si>
  <si>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</si>
  <si>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</si>
  <si>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</si>
  <si>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</si>
  <si>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</si>
  <si>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</si>
  <si>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</si>
  <si>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</si>
  <si>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FPF18-0078</t>
  </si>
  <si>
    <t>FUR</t>
  </si>
  <si>
    <t>Madison Park</t>
  </si>
  <si>
    <t>ACCENT CHAIR</t>
  </si>
  <si>
    <t>Lounge Chair</t>
  </si>
  <si>
    <t>Barton</t>
  </si>
  <si>
    <t>Weston</t>
  </si>
  <si>
    <t>Colette</t>
  </si>
  <si>
    <t>Wing Chair</t>
  </si>
  <si>
    <t>See below</t>
  </si>
  <si>
    <t>Linen</t>
  </si>
  <si>
    <t>Active</t>
  </si>
  <si>
    <t>B</t>
  </si>
  <si>
    <t>NO</t>
  </si>
  <si>
    <t/>
  </si>
  <si>
    <t>PF000593;PP000093</t>
  </si>
  <si>
    <t>Solid</t>
  </si>
  <si>
    <t>Modern/Contemporary</t>
  </si>
  <si>
    <t>4/2/2017</t>
  </si>
  <si>
    <t>CSNSTORES,MACY02F,OLLIIX,ROOMECOM</t>
  </si>
  <si>
    <t>Setup</t>
  </si>
  <si>
    <t>8/1/2018</t>
  </si>
  <si>
    <t>8/7/2018</t>
  </si>
  <si>
    <t>No</t>
  </si>
  <si>
    <t>MP100-0785</t>
  </si>
  <si>
    <t>Donohue</t>
  </si>
  <si>
    <t>Sunnee</t>
  </si>
  <si>
    <t>Lyla</t>
  </si>
  <si>
    <t>Accent Arm Chair</t>
  </si>
  <si>
    <t>Light Grey/Camel Oak</t>
  </si>
  <si>
    <t>1</t>
  </si>
  <si>
    <t>Traditional</t>
  </si>
  <si>
    <t>3/7/2019</t>
  </si>
  <si>
    <t>6/2/2024</t>
  </si>
  <si>
    <t>AMAZONDS,CSNSTORES,HDDS,KOHLDSN,OLLIIX,OVERSTOCK01,ROOMECOM</t>
  </si>
  <si>
    <t>5/27/2022</t>
  </si>
  <si>
    <t>10/18/2022</t>
  </si>
  <si>
    <t>MP100-0375</t>
  </si>
  <si>
    <t>Escher</t>
  </si>
  <si>
    <t>Valeria</t>
  </si>
  <si>
    <t>Denton</t>
  </si>
  <si>
    <t>Accent Chair</t>
  </si>
  <si>
    <t>Blue Multi/Brown</t>
  </si>
  <si>
    <t>Close-out</t>
  </si>
  <si>
    <t>C</t>
  </si>
  <si>
    <t>PF001072;PP000155</t>
  </si>
  <si>
    <t>Transitional</t>
  </si>
  <si>
    <t>6/27/2017</t>
  </si>
  <si>
    <t>CSNSTORES,KOHLDSN,OVERSTOCK01,ROOMECOM</t>
  </si>
  <si>
    <t>4/12/2023</t>
  </si>
  <si>
    <t>10/10/2023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</si>
  <si>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</si>
  <si>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</si>
  <si>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</si>
  <si>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</si>
  <si>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</si>
  <si>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</si>
  <si>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</si>
  <si>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Mid-Century</t>
  </si>
  <si>
    <t>CSNSTORES,OLLIIX,ROOMECOM</t>
  </si>
  <si>
    <t>6/16/2018</t>
  </si>
  <si>
    <t>7/3/2018</t>
  </si>
  <si>
    <t>FPF18-0486</t>
  </si>
  <si>
    <t>Brooke</t>
  </si>
  <si>
    <t>Miri</t>
  </si>
  <si>
    <t>Annie</t>
  </si>
  <si>
    <t>Tight Back Club Chair</t>
  </si>
  <si>
    <t>Navy</t>
  </si>
  <si>
    <t>PF000738;PP000105</t>
  </si>
  <si>
    <t>Print</t>
  </si>
  <si>
    <t>7/1/2024</t>
  </si>
  <si>
    <t>ASHFURNDS,CASTLEGATE,CSNSTORES,JCPENNEY01,KOHLDSN,OVERSTOCK01,ROOMECOM</t>
  </si>
  <si>
    <t>8/29/2018</t>
  </si>
  <si>
    <t>FPF18-0226</t>
  </si>
  <si>
    <t>Korey</t>
  </si>
  <si>
    <t>Abby</t>
  </si>
  <si>
    <t>Remy</t>
  </si>
  <si>
    <t>Channel Back Slipper Chair</t>
  </si>
  <si>
    <t>Multi</t>
  </si>
  <si>
    <t>PF000658;PP000189</t>
  </si>
  <si>
    <t>Floral</t>
  </si>
  <si>
    <t>AMAZONDS,ASHFURNDS,CSNSTORES,MACY02F,OLLIIX,ROOMECOM,TGTDVS</t>
  </si>
  <si>
    <t>7/4/2018</t>
  </si>
  <si>
    <t>FPF18-0172</t>
  </si>
  <si>
    <t>Lola</t>
  </si>
  <si>
    <t>Lina</t>
  </si>
  <si>
    <t>Alyssa</t>
  </si>
  <si>
    <t>Tufted Armless Chair</t>
  </si>
  <si>
    <t>Beige</t>
  </si>
  <si>
    <t>B-</t>
  </si>
  <si>
    <t>PF000630;PP000194</t>
  </si>
  <si>
    <t>5/15/2024</t>
  </si>
  <si>
    <t>AMERSIGNDS,CSNSTORES,HDDS,KIRKLANDDS,KOHLDSN,OLLIIX,OVERSTOCK01,ROOMECOM</t>
  </si>
  <si>
    <t>4/8/2022</t>
  </si>
  <si>
    <t>10/3/2022</t>
  </si>
  <si>
    <t>FPF18-0429</t>
  </si>
  <si>
    <t>Arianna</t>
  </si>
  <si>
    <t>Leda</t>
  </si>
  <si>
    <t>Aria</t>
  </si>
  <si>
    <t>Swoop Wing Chair</t>
  </si>
  <si>
    <t>Grey</t>
  </si>
  <si>
    <t>PF000709;PP000082</t>
  </si>
  <si>
    <t>6/4/2024</t>
  </si>
  <si>
    <t>ASHFURNDS,CASTLEGATE,CSNSTORES,MACY02F,OLLIIX,OVERSTOCK01,ROOMECOM,TGTDVS</t>
  </si>
  <si>
    <t>4/13/2023</t>
  </si>
  <si>
    <t>4/23/2024</t>
  </si>
  <si>
    <t>MP100-0018</t>
  </si>
  <si>
    <t>Grey/White</t>
  </si>
  <si>
    <t>PF001029;PP000082</t>
  </si>
  <si>
    <t>4/8/2017</t>
  </si>
  <si>
    <t>7/15/2024</t>
  </si>
  <si>
    <t>ASHFURNDS,CSNSTORES,KOHLDSN,LAMPDS,MACY02F,ROOMECOM</t>
  </si>
  <si>
    <t>2/29/2024</t>
  </si>
  <si>
    <t>FPF18-0512</t>
  </si>
  <si>
    <t>Qwen</t>
  </si>
  <si>
    <t>Elle</t>
  </si>
  <si>
    <t>Cassie</t>
  </si>
  <si>
    <t>Button Tufted Accent Chair</t>
  </si>
  <si>
    <t>Teal</t>
  </si>
  <si>
    <t>PF000756;PP000233</t>
  </si>
  <si>
    <t>ASHFURNDS,CSNSTORES,KIRKLANDDS,KOHLDSN,MACY02F,OLLIIX,OVERSTOCK01,ROOMECOM</t>
  </si>
  <si>
    <t>6/27/2018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</si>
  <si>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</si>
  <si>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</si>
  <si>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</si>
  <si>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</si>
  <si>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</si>
  <si>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</si>
  <si>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</si>
  <si>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ASHFURNDS,CSNSTORES,KIRKLANDDS,LAMPDS,ROOMECOM,TGTDVS</t>
  </si>
  <si>
    <t>10/17/2023</t>
  </si>
  <si>
    <t>MP103-0247</t>
  </si>
  <si>
    <t>MOTION</t>
  </si>
  <si>
    <t>Recliner</t>
  </si>
  <si>
    <t>Hoffman</t>
  </si>
  <si>
    <t>Lerna</t>
  </si>
  <si>
    <t>Thayer</t>
  </si>
  <si>
    <t>Push Back Recliner</t>
  </si>
  <si>
    <t>Beige Multi</t>
  </si>
  <si>
    <t>PF001107</t>
  </si>
  <si>
    <t>6/10/2017</t>
  </si>
  <si>
    <t>7/10/2024</t>
  </si>
  <si>
    <t>ASHFURNDS,CSNSTORES,JCPENNEY01,KIRKLANDDS,KOHLDSN,MACY02F,OVERSTOCK01,ROOMECOM</t>
  </si>
  <si>
    <t>1/22/2019</t>
  </si>
  <si>
    <t>1/23/2019</t>
  </si>
  <si>
    <t>MP103-0609</t>
  </si>
  <si>
    <t>Aidan</t>
  </si>
  <si>
    <t>Jetta</t>
  </si>
  <si>
    <t>Zak</t>
  </si>
  <si>
    <t>Cream</t>
  </si>
  <si>
    <t>A</t>
  </si>
  <si>
    <t>PP000737</t>
  </si>
  <si>
    <t>1/29/2018</t>
  </si>
  <si>
    <t>5/16/2024</t>
  </si>
  <si>
    <t>AMAZONDS,ASHFURNDS,CSNSTORES,KIRKLANDDS,KOHLDSN,LAMPDS,OLLIIX,OVERSTOCK01,ROOMECOM</t>
  </si>
  <si>
    <t>2/6/2019</t>
  </si>
  <si>
    <t>2/12/2019</t>
  </si>
  <si>
    <t>MP103-0908</t>
  </si>
  <si>
    <t>Athena</t>
  </si>
  <si>
    <t>Jimmy</t>
  </si>
  <si>
    <t>Cranberry</t>
  </si>
  <si>
    <t>Ivory</t>
  </si>
  <si>
    <t>1/7/2020</t>
  </si>
  <si>
    <t>7/2/2024</t>
  </si>
  <si>
    <t>ASHFURNDS,CSNSTORES,KOHLDSN,OLLIIX,ROOMECOM</t>
  </si>
  <si>
    <t>1/14/2020</t>
  </si>
  <si>
    <t>MP103-0246</t>
  </si>
  <si>
    <t>Julian</t>
  </si>
  <si>
    <t>Evanston</t>
  </si>
  <si>
    <t>Lenox</t>
  </si>
  <si>
    <t>Sand</t>
  </si>
  <si>
    <t>PF001106</t>
  </si>
  <si>
    <t>6/11/2017</t>
  </si>
  <si>
    <t>ASHFURNDS,CSNSTORES,JCPENNEY01,KOHLDSN,OLLIIX,ROOMECOM</t>
  </si>
  <si>
    <t>2/15/2019</t>
  </si>
  <si>
    <t>MP103-0236</t>
  </si>
  <si>
    <t>Swivel</t>
  </si>
  <si>
    <t>Tyler</t>
  </si>
  <si>
    <t>Memo</t>
  </si>
  <si>
    <t>Sheldon</t>
  </si>
  <si>
    <t>Swivel Chair</t>
  </si>
  <si>
    <t>Natural Multi</t>
  </si>
  <si>
    <t>A+</t>
  </si>
  <si>
    <t>PF001096;PP000273</t>
  </si>
  <si>
    <t>6/2/2017</t>
  </si>
  <si>
    <t>6/19/2024</t>
  </si>
  <si>
    <t>AMAZONDS,ASHFURNDS,CASTLEGATE,KIRKLANDDS,KOHLDSN,OVERSTOCK01,ROOMECOM,TGTDVS</t>
  </si>
  <si>
    <t>2/20/2019</t>
  </si>
  <si>
    <t>FPF17-0295</t>
  </si>
  <si>
    <t>ACCENT TABLE</t>
  </si>
  <si>
    <t>End Table</t>
  </si>
  <si>
    <t>Arlo</t>
  </si>
  <si>
    <t>Coen</t>
  </si>
  <si>
    <t>Gaige</t>
  </si>
  <si>
    <t>Metal Eyelet Accent Table</t>
  </si>
  <si>
    <t>PF000546;PP000084</t>
  </si>
  <si>
    <t>AMAZONDS,ASHFURNDS,CSNSTORES,KIRKLANDDS,OLLIIX,OVERSTOCK01,ROOMECOM,TGTDVS</t>
  </si>
  <si>
    <t>9/13/2022</t>
  </si>
  <si>
    <t>IIF18-0049</t>
  </si>
  <si>
    <t>INK+IVY</t>
  </si>
  <si>
    <t>Novak</t>
  </si>
  <si>
    <t>Taupe</t>
  </si>
  <si>
    <t>PF000206</t>
  </si>
  <si>
    <t>7/3/2024</t>
  </si>
  <si>
    <t>CASTLEGATE,HDDS,KIRKLANDDS,LAMPDS,MACY02F,OLLIIX,OVERSTOCK01,ROOMECOM,TGTDVS</t>
  </si>
  <si>
    <t>8/17/2020</t>
  </si>
  <si>
    <t>8/19/2020</t>
  </si>
  <si>
    <t>II100-0360</t>
  </si>
  <si>
    <t>Kelly</t>
  </si>
  <si>
    <t>Light Brown</t>
  </si>
  <si>
    <t>Casual</t>
  </si>
  <si>
    <t>6/28/2018</t>
  </si>
  <si>
    <t>AMERSIGNDS,ASHFURNDS,CSNSTORES,HDDS,HOUZZ,LAMPDS,MACY02F,OLLIIX,ROOMECOM</t>
  </si>
  <si>
    <t>1/3/2020</t>
  </si>
  <si>
    <t>12/8/2020</t>
  </si>
  <si>
    <t>5DS153-0018</t>
  </si>
  <si>
    <t>LGT</t>
  </si>
  <si>
    <t>510 Design</t>
  </si>
  <si>
    <t>LGT-TABLE LAMPS</t>
  </si>
  <si>
    <t>Table Task Lamps</t>
  </si>
  <si>
    <t>Ellipse</t>
  </si>
  <si>
    <t>Curved Glass Table Lamp, Set of 2</t>
  </si>
  <si>
    <t>Set of 2</t>
  </si>
  <si>
    <t>Blue</t>
  </si>
  <si>
    <t>2</t>
  </si>
  <si>
    <t>Other</t>
  </si>
  <si>
    <t>9/12/2018</t>
  </si>
  <si>
    <t>7/14/2024</t>
  </si>
  <si>
    <t>AMERSIGNDS,CSNSTORES,KIRKLANDDS,KOHLDSN,OLLIIX,ROOMECOM</t>
  </si>
  <si>
    <t>2/18/2022</t>
  </si>
  <si>
    <t>7/4/2022</t>
  </si>
  <si>
    <t>5DS153-0020</t>
  </si>
  <si>
    <t>Pink</t>
  </si>
  <si>
    <t>10/31/2019</t>
  </si>
  <si>
    <t>2/7/2020</t>
  </si>
  <si>
    <t>5DS153-0031</t>
  </si>
  <si>
    <t>Cortina</t>
  </si>
  <si>
    <t>Ombre Glass Table Lamp, Set of 2</t>
  </si>
  <si>
    <t>11/12/2018</t>
  </si>
  <si>
    <t>AMERSIGNDS,CSNSTORES,HOUZZ,JCPENNEY01,KIRKLANDDS,KOHLDSN,OVERSTOCK01,ROOMECOM,TGTDVS</t>
  </si>
  <si>
    <t>5/4/2022</t>
  </si>
  <si>
    <t>5DS153-0008</t>
  </si>
  <si>
    <t>Covey</t>
  </si>
  <si>
    <t>White</t>
  </si>
  <si>
    <t>3/30/2018</t>
  </si>
  <si>
    <t>AMERSIGNDS,JCPENNEY01,NRTPORT,OLLIIX,OVERSTOCK01,ROOMECOM</t>
  </si>
  <si>
    <t>4/9/2020</t>
  </si>
  <si>
    <t>5DS153-0029</t>
  </si>
  <si>
    <t>Driggs</t>
  </si>
  <si>
    <t>Ceramic Textured Table Lamp</t>
  </si>
  <si>
    <t>Ivory/Grey</t>
  </si>
  <si>
    <t>9/4/2024</t>
  </si>
  <si>
    <t>AMERSIGNDS,CSNSTORES,JCPENNEY01,KIRKLANDDS,KOHLDSN,OLLIIX,ROOMECOM</t>
  </si>
  <si>
    <t>6/28/2022</t>
  </si>
  <si>
    <t>5DS153-0036</t>
  </si>
  <si>
    <t>Nicolo</t>
  </si>
  <si>
    <t>Textured Ceramic Table Lamp</t>
  </si>
  <si>
    <t>12/23/2021</t>
  </si>
  <si>
    <t>5/27/2024</t>
  </si>
  <si>
    <t>CSNSTORES,KOHLDSN,OLLIIX,ROOMECOM</t>
  </si>
  <si>
    <t>9/14/2023</t>
  </si>
  <si>
    <t>3/26/2024</t>
  </si>
  <si>
    <t>5DS153-0030</t>
  </si>
  <si>
    <t>Gypsy</t>
  </si>
  <si>
    <t>Embossed Boho Table Lamp</t>
  </si>
  <si>
    <t>12/7/2018</t>
  </si>
  <si>
    <t>AMERSIGNDS,CSNSTORES,KIRKLANDDS,KOHLDSN,NRTPORT,OLLIIX,ROOMECOM,TGTDVS</t>
  </si>
  <si>
    <t>4/19/2022</t>
  </si>
  <si>
    <t>5DS153-0041</t>
  </si>
  <si>
    <t>Bayard</t>
  </si>
  <si>
    <t>Embossed Ceramic Table Lamp</t>
  </si>
  <si>
    <t>AMERSIGNDS,KOHLDSN,OLLIIX,TGTDVS</t>
  </si>
  <si>
    <t>5/6/2024</t>
  </si>
  <si>
    <t>II150-0008</t>
  </si>
  <si>
    <t>LGT-CHANDELIERS</t>
  </si>
  <si>
    <t>Chandeliers</t>
  </si>
  <si>
    <t>Paige</t>
  </si>
  <si>
    <t>12-Light Chandelier with Oversized Globe Bulbs</t>
  </si>
  <si>
    <t>Gold</t>
  </si>
  <si>
    <t>PF002784</t>
  </si>
  <si>
    <t>Abstract</t>
  </si>
  <si>
    <t>4/21/2017</t>
  </si>
  <si>
    <t>CSNSTORES,KOHLDSN,LAMPDS,OLLIIX,OVERSTOCK01,ROOMECOM</t>
  </si>
  <si>
    <t>5/30/2022</t>
  </si>
  <si>
    <t>II151-0136</t>
  </si>
  <si>
    <t>LGT-PENDANTS</t>
  </si>
  <si>
    <t>Pendants</t>
  </si>
  <si>
    <t>Geometric Bamboo Pendant</t>
  </si>
  <si>
    <t>Natural</t>
  </si>
  <si>
    <t>Farm House|Transitional</t>
  </si>
  <si>
    <t>10/14/2022</t>
  </si>
  <si>
    <t>HOUZZ,ROOMECOM</t>
  </si>
  <si>
    <t>4/30/2024</t>
  </si>
  <si>
    <t>II153-0146</t>
  </si>
  <si>
    <t>Grace Ivy</t>
  </si>
  <si>
    <t>Textured Dot Table Lamp</t>
  </si>
  <si>
    <t>White/Gold</t>
  </si>
  <si>
    <t>6/9/2023</t>
  </si>
  <si>
    <t>CSNSTORES,JCPENNEY01,KOHLDSN,MACY02,OLLIIX,OVERSTOCK01,ROOMECOM,TGTDVS</t>
  </si>
  <si>
    <t>4/9/2024</t>
  </si>
  <si>
    <t>FB154-1164</t>
  </si>
  <si>
    <t>Hampton Hill</t>
  </si>
  <si>
    <t>LGT-FLOOR LAMPS</t>
  </si>
  <si>
    <t>Floor Lamps</t>
  </si>
  <si>
    <t>Aster</t>
  </si>
  <si>
    <t>Angular Arched Metal Floor Lamp</t>
  </si>
  <si>
    <t>JCPENNEY01,KIRKLANDDS,KOHLDSN,MACY02,ROOMECOM,TGTDVS,ZOLA</t>
  </si>
  <si>
    <t>MP153-0001</t>
  </si>
  <si>
    <t>Tate</t>
  </si>
  <si>
    <t>Boho Textured Ceramic Table Lamp</t>
  </si>
  <si>
    <t>PF002834</t>
  </si>
  <si>
    <t>AMERSIGNDS,KOHLDSN,OLLIIX,ROOMECOM,TGTDVS</t>
  </si>
  <si>
    <t>10/12/2022</t>
  </si>
  <si>
    <t>FB153-1175</t>
  </si>
  <si>
    <t>Auburn</t>
  </si>
  <si>
    <t>24" H Table Lamp with Marble Base</t>
  </si>
  <si>
    <t>1/20/2023</t>
  </si>
  <si>
    <t>4/10/2024</t>
  </si>
  <si>
    <t>FB151-1171</t>
  </si>
  <si>
    <t>Bell Shaped Glass Pendant</t>
  </si>
  <si>
    <t>Dia.9"</t>
  </si>
  <si>
    <t>Gold/Blue</t>
  </si>
  <si>
    <t>Farm House</t>
  </si>
  <si>
    <t>9/7/2022</t>
  </si>
  <si>
    <t>8/15/2024</t>
  </si>
  <si>
    <t>AMAZONDS,CSNSTORES,HOUZZ,OLLIIX,OVERSTOCK01,ROOMECOM</t>
  </si>
  <si>
    <t>2/27/2024</t>
  </si>
  <si>
    <t>FB155-1173</t>
  </si>
  <si>
    <t>LGT-SCONCES</t>
  </si>
  <si>
    <t>Sconces</t>
  </si>
  <si>
    <t>Conway</t>
  </si>
  <si>
    <t>Metal Wall Sconce with Cylinder Shade, Set of 2</t>
  </si>
  <si>
    <t>11/18/2022</t>
  </si>
  <si>
    <t>CSNSTORES,JCPENNEY01,KIRKLANDDS,KOHLDSN,OLLIIX,ROOMECOM,TGTDVS</t>
  </si>
  <si>
    <t>UH153-0057</t>
  </si>
  <si>
    <t>Urban Habitat</t>
  </si>
  <si>
    <t>Borel</t>
  </si>
  <si>
    <t>Ombre Glass Table Lamp</t>
  </si>
  <si>
    <t>10/4/2017</t>
  </si>
  <si>
    <t>CSNSTORES,JCPENNEY01,KOHLDSN,MACY02,OLLIIX,OVERSTOCK01,ROOMECOM</t>
  </si>
  <si>
    <t>6/2/2022</t>
  </si>
  <si>
    <t>UH153-0099</t>
  </si>
  <si>
    <t>Dark Blue</t>
  </si>
  <si>
    <t>1/19/2021</t>
  </si>
  <si>
    <t>ASHFURNDS,KIRKLANDDS,KOHLDSN,OLLIIX,OVERSTOCK01,ROOMECOM</t>
  </si>
  <si>
    <t>MPS150-0093</t>
  </si>
  <si>
    <t>Isla</t>
  </si>
  <si>
    <t>Layered Capiz Chandelier</t>
  </si>
  <si>
    <t>12/9/2017</t>
  </si>
  <si>
    <t>AMAZON,AMERSIGNDS,CSNSTORES,KIRKLANDDS,KOHLDSN,LAMPDS,OLLIIX,OVERSTOCK01,TGTDVS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</si>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</sst>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204.25</v>
      </c>
      <c r="M6" s="3">
        <v>214.46</v>
      </c>
      <c r="N6" s="3">
        <v>429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188</v>
      </c>
      <c r="AA6" s="4">
        <f>=ROUNDDOWN(31.3333333333333,0)</f>
      </c>
      <c r="AB6" s="5">
        <v>6</v>
      </c>
      <c r="AC6" s="2" t="s">
        <v>100</v>
      </c>
      <c r="AD6" s="4"/>
      <c r="AE6" s="4"/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4</v>
      </c>
      <c r="AQ6" s="8">
        <v>798</v>
      </c>
      <c r="AR6" s="4"/>
      <c r="AS6" s="8"/>
      <c r="AT6" s="7"/>
      <c r="AU6" s="7"/>
      <c r="AV6" s="4">
        <v>4</v>
      </c>
      <c r="AW6" s="8">
        <v>798</v>
      </c>
      <c r="AX6" s="4"/>
      <c r="AY6" s="8"/>
      <c r="AZ6" s="7"/>
      <c r="BA6" s="7"/>
      <c r="BB6" s="7">
        <v>1</v>
      </c>
      <c r="BC6" s="4">
        <v>4</v>
      </c>
      <c r="BD6" s="8">
        <v>798</v>
      </c>
      <c r="BE6" s="4"/>
      <c r="BF6" s="8"/>
      <c r="BG6" s="7"/>
      <c r="BH6" s="7"/>
      <c r="BI6" s="7">
        <v>1</v>
      </c>
      <c r="BJ6" s="4">
        <v>31</v>
      </c>
      <c r="BK6" s="8">
        <v>5577.1</v>
      </c>
      <c r="BL6" s="2" t="s">
        <v>105</v>
      </c>
      <c r="BM6" s="7">
        <v>0.129</v>
      </c>
      <c r="BN6" s="7">
        <v>0.1431</v>
      </c>
      <c r="BO6" s="4">
        <v>4</v>
      </c>
      <c r="BP6" s="8">
        <v>798</v>
      </c>
      <c r="BQ6" s="4"/>
      <c r="BR6" s="8"/>
      <c r="BS6" s="7"/>
      <c r="BT6" s="7"/>
      <c r="BU6" s="2" t="s">
        <v>106</v>
      </c>
      <c r="BV6" s="2" t="s">
        <v>97</v>
      </c>
      <c r="BW6" s="2" t="s">
        <v>107</v>
      </c>
      <c r="BX6" s="2" t="s">
        <v>108</v>
      </c>
      <c r="BY6" s="2" t="s">
        <v>109</v>
      </c>
      <c r="BZ6" s="2" t="s">
        <v>100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111</v>
      </c>
      <c r="G7" s="2" t="s">
        <v>112</v>
      </c>
      <c r="H7" s="2" t="s">
        <v>113</v>
      </c>
      <c r="I7" s="2" t="s">
        <v>114</v>
      </c>
      <c r="J7" s="2" t="s">
        <v>95</v>
      </c>
      <c r="K7" s="2" t="s">
        <v>115</v>
      </c>
      <c r="L7" s="3">
        <v>251.08</v>
      </c>
      <c r="M7" s="3">
        <v>263.63</v>
      </c>
      <c r="N7" s="3">
        <v>529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116</v>
      </c>
      <c r="V7" s="2" t="s">
        <v>102</v>
      </c>
      <c r="W7" s="2" t="s">
        <v>117</v>
      </c>
      <c r="X7" s="2" t="s">
        <v>100</v>
      </c>
      <c r="Y7" s="2" t="s">
        <v>118</v>
      </c>
      <c r="Z7" s="4">
        <v>176</v>
      </c>
      <c r="AA7" s="4">
        <f>=ROUNDDOWN(12.5714285714286,0)</f>
      </c>
      <c r="AB7" s="5">
        <v>14</v>
      </c>
      <c r="AC7" s="2" t="s">
        <v>119</v>
      </c>
      <c r="AD7" s="4">
        <v>32</v>
      </c>
      <c r="AE7" s="4">
        <v>344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4</v>
      </c>
      <c r="AQ7" s="8">
        <v>749.72</v>
      </c>
      <c r="AR7" s="4"/>
      <c r="AS7" s="8"/>
      <c r="AT7" s="7"/>
      <c r="AU7" s="7"/>
      <c r="AV7" s="4">
        <v>4</v>
      </c>
      <c r="AW7" s="8">
        <v>749.72</v>
      </c>
      <c r="AX7" s="4"/>
      <c r="AY7" s="8"/>
      <c r="AZ7" s="7"/>
      <c r="BA7" s="7"/>
      <c r="BB7" s="7">
        <v>1</v>
      </c>
      <c r="BC7" s="4">
        <v>4</v>
      </c>
      <c r="BD7" s="8">
        <v>749.72</v>
      </c>
      <c r="BE7" s="4"/>
      <c r="BF7" s="8"/>
      <c r="BG7" s="7"/>
      <c r="BH7" s="7"/>
      <c r="BI7" s="7">
        <v>1</v>
      </c>
      <c r="BJ7" s="4">
        <v>69</v>
      </c>
      <c r="BK7" s="8">
        <v>18801.99</v>
      </c>
      <c r="BL7" s="2" t="s">
        <v>120</v>
      </c>
      <c r="BM7" s="7">
        <v>0.058</v>
      </c>
      <c r="BN7" s="7">
        <v>0.0399</v>
      </c>
      <c r="BO7" s="4">
        <v>4</v>
      </c>
      <c r="BP7" s="8">
        <v>749.72</v>
      </c>
      <c r="BQ7" s="4"/>
      <c r="BR7" s="8"/>
      <c r="BS7" s="7"/>
      <c r="BT7" s="7"/>
      <c r="BU7" s="2" t="s">
        <v>106</v>
      </c>
      <c r="BV7" s="2" t="s">
        <v>97</v>
      </c>
      <c r="BW7" s="2" t="s">
        <v>121</v>
      </c>
      <c r="BX7" s="2" t="s">
        <v>122</v>
      </c>
      <c r="BY7" s="2" t="s">
        <v>109</v>
      </c>
      <c r="BZ7" s="2" t="s">
        <v>100</v>
      </c>
    </row>
    <row r="8">
      <c r="A8" s="2" t="s">
        <v>123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95</v>
      </c>
      <c r="K8" s="2" t="s">
        <v>128</v>
      </c>
      <c r="L8" s="3">
        <v>230</v>
      </c>
      <c r="M8" s="3">
        <v>241.5</v>
      </c>
      <c r="N8" s="3">
        <v>479</v>
      </c>
      <c r="O8" s="2" t="s">
        <v>129</v>
      </c>
      <c r="P8" s="2" t="s">
        <v>130</v>
      </c>
      <c r="Q8" s="2" t="s">
        <v>99</v>
      </c>
      <c r="R8" s="2" t="s">
        <v>100</v>
      </c>
      <c r="S8" s="2" t="s">
        <v>131</v>
      </c>
      <c r="T8" s="2" t="s">
        <v>100</v>
      </c>
      <c r="U8" s="2" t="s">
        <v>100</v>
      </c>
      <c r="V8" s="2" t="s">
        <v>102</v>
      </c>
      <c r="W8" s="2" t="s">
        <v>132</v>
      </c>
      <c r="X8" s="2" t="s">
        <v>100</v>
      </c>
      <c r="Y8" s="2" t="s">
        <v>133</v>
      </c>
      <c r="Z8" s="4">
        <v>171</v>
      </c>
      <c r="AA8" s="4">
        <f>=ROUNDDOWN(63.3333333333333,0)</f>
      </c>
      <c r="AB8" s="5">
        <v>2.7</v>
      </c>
      <c r="AC8" s="2" t="s">
        <v>100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3</v>
      </c>
      <c r="AQ8" s="8">
        <v>724.5</v>
      </c>
      <c r="AR8" s="4"/>
      <c r="AS8" s="8"/>
      <c r="AT8" s="7"/>
      <c r="AU8" s="7"/>
      <c r="AV8" s="4">
        <v>3</v>
      </c>
      <c r="AW8" s="8">
        <v>724.5</v>
      </c>
      <c r="AX8" s="4"/>
      <c r="AY8" s="8"/>
      <c r="AZ8" s="7"/>
      <c r="BA8" s="7"/>
      <c r="BB8" s="7">
        <v>1</v>
      </c>
      <c r="BC8" s="4">
        <v>3</v>
      </c>
      <c r="BD8" s="8">
        <v>724.5</v>
      </c>
      <c r="BE8" s="4"/>
      <c r="BF8" s="8"/>
      <c r="BG8" s="7"/>
      <c r="BH8" s="7"/>
      <c r="BI8" s="7">
        <v>1</v>
      </c>
      <c r="BJ8" s="4">
        <v>12</v>
      </c>
      <c r="BK8" s="8">
        <v>2350.44</v>
      </c>
      <c r="BL8" s="2" t="s">
        <v>134</v>
      </c>
      <c r="BM8" s="7">
        <v>0.25</v>
      </c>
      <c r="BN8" s="7">
        <v>0.3082</v>
      </c>
      <c r="BO8" s="4">
        <v>3</v>
      </c>
      <c r="BP8" s="8">
        <v>724.5</v>
      </c>
      <c r="BQ8" s="4"/>
      <c r="BR8" s="8"/>
      <c r="BS8" s="7"/>
      <c r="BT8" s="7"/>
      <c r="BU8" s="2" t="s">
        <v>106</v>
      </c>
      <c r="BV8" s="2" t="s">
        <v>97</v>
      </c>
      <c r="BW8" s="2" t="s">
        <v>135</v>
      </c>
      <c r="BX8" s="2" t="s">
        <v>136</v>
      </c>
      <c r="BY8" s="2" t="s">
        <v>109</v>
      </c>
      <c r="BZ8" s="2" t="s">
        <v>100</v>
      </c>
    </row>
    <row r="9">
      <c r="A9" s="2" t="s">
        <v>137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95</v>
      </c>
      <c r="K9" s="2" t="s">
        <v>142</v>
      </c>
      <c r="L9" s="3">
        <v>199.5</v>
      </c>
      <c r="M9" s="3">
        <v>209.48</v>
      </c>
      <c r="N9" s="3">
        <v>419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143</v>
      </c>
      <c r="T9" s="2" t="s">
        <v>100</v>
      </c>
      <c r="U9" s="2" t="s">
        <v>100</v>
      </c>
      <c r="V9" s="2" t="s">
        <v>102</v>
      </c>
      <c r="W9" s="2" t="s">
        <v>144</v>
      </c>
      <c r="X9" s="2" t="s">
        <v>100</v>
      </c>
      <c r="Y9" s="2" t="s">
        <v>104</v>
      </c>
      <c r="Z9" s="4">
        <v>224</v>
      </c>
      <c r="AA9" s="4">
        <f>=ROUNDDOWN(32,0)</f>
      </c>
      <c r="AB9" s="5">
        <v>7</v>
      </c>
      <c r="AC9" s="2" t="s">
        <v>100</v>
      </c>
      <c r="AD9" s="4"/>
      <c r="AE9" s="4"/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4</v>
      </c>
      <c r="AQ9" s="8">
        <v>693</v>
      </c>
      <c r="AR9" s="4"/>
      <c r="AS9" s="8"/>
      <c r="AT9" s="7"/>
      <c r="AU9" s="7"/>
      <c r="AV9" s="4">
        <v>4</v>
      </c>
      <c r="AW9" s="8">
        <v>693</v>
      </c>
      <c r="AX9" s="4"/>
      <c r="AY9" s="8"/>
      <c r="AZ9" s="7"/>
      <c r="BA9" s="7"/>
      <c r="BB9" s="7">
        <v>1</v>
      </c>
      <c r="BC9" s="4">
        <v>4</v>
      </c>
      <c r="BD9" s="8">
        <v>693</v>
      </c>
      <c r="BE9" s="4"/>
      <c r="BF9" s="8"/>
      <c r="BG9" s="7"/>
      <c r="BH9" s="7"/>
      <c r="BI9" s="7">
        <v>1</v>
      </c>
      <c r="BJ9" s="4">
        <v>21</v>
      </c>
      <c r="BK9" s="8">
        <v>3463.88</v>
      </c>
      <c r="BL9" s="2" t="s">
        <v>145</v>
      </c>
      <c r="BM9" s="7">
        <v>0.1905</v>
      </c>
      <c r="BN9" s="7">
        <v>0.2001</v>
      </c>
      <c r="BO9" s="4">
        <v>4</v>
      </c>
      <c r="BP9" s="8">
        <v>693</v>
      </c>
      <c r="BQ9" s="4"/>
      <c r="BR9" s="8"/>
      <c r="BS9" s="7"/>
      <c r="BT9" s="7"/>
      <c r="BU9" s="2" t="s">
        <v>106</v>
      </c>
      <c r="BV9" s="2" t="s">
        <v>97</v>
      </c>
      <c r="BW9" s="2" t="s">
        <v>146</v>
      </c>
      <c r="BX9" s="2" t="s">
        <v>147</v>
      </c>
      <c r="BY9" s="2" t="s">
        <v>109</v>
      </c>
      <c r="BZ9" s="2" t="s">
        <v>100</v>
      </c>
    </row>
    <row r="10">
      <c r="A10" s="2" t="s">
        <v>148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149</v>
      </c>
      <c r="G10" s="2" t="s">
        <v>150</v>
      </c>
      <c r="H10" s="2" t="s">
        <v>151</v>
      </c>
      <c r="I10" s="2" t="s">
        <v>152</v>
      </c>
      <c r="J10" s="2" t="s">
        <v>95</v>
      </c>
      <c r="K10" s="2" t="s">
        <v>153</v>
      </c>
      <c r="L10" s="3">
        <v>162.45</v>
      </c>
      <c r="M10" s="3">
        <v>170.57</v>
      </c>
      <c r="N10" s="3">
        <v>339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154</v>
      </c>
      <c r="T10" s="2" t="s">
        <v>100</v>
      </c>
      <c r="U10" s="2" t="s">
        <v>100</v>
      </c>
      <c r="V10" s="2" t="s">
        <v>155</v>
      </c>
      <c r="W10" s="2" t="s">
        <v>103</v>
      </c>
      <c r="X10" s="2" t="s">
        <v>100</v>
      </c>
      <c r="Y10" s="2" t="s">
        <v>104</v>
      </c>
      <c r="Z10" s="4">
        <v>141</v>
      </c>
      <c r="AA10" s="4">
        <f>=ROUNDDOWN(26.6037735849057,0)</f>
      </c>
      <c r="AB10" s="5">
        <v>5.3</v>
      </c>
      <c r="AC10" s="2" t="s">
        <v>156</v>
      </c>
      <c r="AD10" s="4">
        <v>168</v>
      </c>
      <c r="AE10" s="4">
        <v>168</v>
      </c>
      <c r="AF10" s="6">
        <v>74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4</v>
      </c>
      <c r="AQ10" s="8">
        <v>682.28</v>
      </c>
      <c r="AR10" s="4"/>
      <c r="AS10" s="8"/>
      <c r="AT10" s="7"/>
      <c r="AU10" s="7"/>
      <c r="AV10" s="4">
        <v>4</v>
      </c>
      <c r="AW10" s="8">
        <v>682.28</v>
      </c>
      <c r="AX10" s="4"/>
      <c r="AY10" s="8"/>
      <c r="AZ10" s="7"/>
      <c r="BA10" s="7"/>
      <c r="BB10" s="7">
        <v>1</v>
      </c>
      <c r="BC10" s="4">
        <v>4</v>
      </c>
      <c r="BD10" s="8">
        <v>682.28</v>
      </c>
      <c r="BE10" s="4"/>
      <c r="BF10" s="8"/>
      <c r="BG10" s="7"/>
      <c r="BH10" s="7"/>
      <c r="BI10" s="7">
        <v>1</v>
      </c>
      <c r="BJ10" s="4">
        <v>40</v>
      </c>
      <c r="BK10" s="8">
        <v>6878.4</v>
      </c>
      <c r="BL10" s="2" t="s">
        <v>157</v>
      </c>
      <c r="BM10" s="7">
        <v>0.1</v>
      </c>
      <c r="BN10" s="7">
        <v>0.0992</v>
      </c>
      <c r="BO10" s="4">
        <v>4</v>
      </c>
      <c r="BP10" s="8">
        <v>682.28</v>
      </c>
      <c r="BQ10" s="4"/>
      <c r="BR10" s="8"/>
      <c r="BS10" s="7"/>
      <c r="BT10" s="7"/>
      <c r="BU10" s="2" t="s">
        <v>106</v>
      </c>
      <c r="BV10" s="2" t="s">
        <v>97</v>
      </c>
      <c r="BW10" s="2" t="s">
        <v>146</v>
      </c>
      <c r="BX10" s="2" t="s">
        <v>158</v>
      </c>
      <c r="BY10" s="2" t="s">
        <v>109</v>
      </c>
      <c r="BZ10" s="2" t="s">
        <v>100</v>
      </c>
    </row>
    <row r="11">
      <c r="A11" s="2" t="s">
        <v>159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160</v>
      </c>
      <c r="G11" s="2" t="s">
        <v>161</v>
      </c>
      <c r="H11" s="2" t="s">
        <v>162</v>
      </c>
      <c r="I11" s="2" t="s">
        <v>163</v>
      </c>
      <c r="J11" s="2" t="s">
        <v>95</v>
      </c>
      <c r="K11" s="2" t="s">
        <v>164</v>
      </c>
      <c r="L11" s="3">
        <v>147.25</v>
      </c>
      <c r="M11" s="3">
        <v>154.61</v>
      </c>
      <c r="N11" s="3">
        <v>309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165</v>
      </c>
      <c r="T11" s="2" t="s">
        <v>100</v>
      </c>
      <c r="U11" s="2" t="s">
        <v>100</v>
      </c>
      <c r="V11" s="2" t="s">
        <v>166</v>
      </c>
      <c r="W11" s="2" t="s">
        <v>132</v>
      </c>
      <c r="X11" s="2" t="s">
        <v>100</v>
      </c>
      <c r="Y11" s="2" t="s">
        <v>104</v>
      </c>
      <c r="Z11" s="4">
        <v>110</v>
      </c>
      <c r="AA11" s="4">
        <f>=ROUNDDOWN(22,0)</f>
      </c>
      <c r="AB11" s="5">
        <v>5</v>
      </c>
      <c r="AC11" s="2" t="s">
        <v>156</v>
      </c>
      <c r="AD11" s="4">
        <v>139</v>
      </c>
      <c r="AE11" s="4">
        <v>139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3</v>
      </c>
      <c r="AQ11" s="8">
        <v>448.89</v>
      </c>
      <c r="AR11" s="4"/>
      <c r="AS11" s="8"/>
      <c r="AT11" s="7"/>
      <c r="AU11" s="7"/>
      <c r="AV11" s="4">
        <v>3</v>
      </c>
      <c r="AW11" s="8">
        <v>448.89</v>
      </c>
      <c r="AX11" s="4"/>
      <c r="AY11" s="8"/>
      <c r="AZ11" s="7"/>
      <c r="BA11" s="7"/>
      <c r="BB11" s="7">
        <v>1</v>
      </c>
      <c r="BC11" s="4">
        <v>3</v>
      </c>
      <c r="BD11" s="8">
        <v>448.89</v>
      </c>
      <c r="BE11" s="4"/>
      <c r="BF11" s="8"/>
      <c r="BG11" s="7"/>
      <c r="BH11" s="7"/>
      <c r="BI11" s="7">
        <v>1</v>
      </c>
      <c r="BJ11" s="4">
        <v>18</v>
      </c>
      <c r="BK11" s="8">
        <v>2649.19</v>
      </c>
      <c r="BL11" s="2" t="s">
        <v>167</v>
      </c>
      <c r="BM11" s="7">
        <v>0.1667</v>
      </c>
      <c r="BN11" s="7">
        <v>0.1694</v>
      </c>
      <c r="BO11" s="4">
        <v>3</v>
      </c>
      <c r="BP11" s="8">
        <v>448.89</v>
      </c>
      <c r="BQ11" s="4"/>
      <c r="BR11" s="8"/>
      <c r="BS11" s="7"/>
      <c r="BT11" s="7"/>
      <c r="BU11" s="2" t="s">
        <v>106</v>
      </c>
      <c r="BV11" s="2" t="s">
        <v>97</v>
      </c>
      <c r="BW11" s="2" t="s">
        <v>146</v>
      </c>
      <c r="BX11" s="2" t="s">
        <v>168</v>
      </c>
      <c r="BY11" s="2" t="s">
        <v>109</v>
      </c>
      <c r="BZ11" s="2" t="s">
        <v>100</v>
      </c>
    </row>
    <row r="12">
      <c r="A12" s="2" t="s">
        <v>169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170</v>
      </c>
      <c r="G12" s="2" t="s">
        <v>171</v>
      </c>
      <c r="H12" s="2" t="s">
        <v>172</v>
      </c>
      <c r="I12" s="2" t="s">
        <v>173</v>
      </c>
      <c r="J12" s="2" t="s">
        <v>95</v>
      </c>
      <c r="K12" s="2" t="s">
        <v>174</v>
      </c>
      <c r="L12" s="3">
        <v>106.2</v>
      </c>
      <c r="M12" s="3">
        <v>111.51</v>
      </c>
      <c r="N12" s="3">
        <v>229</v>
      </c>
      <c r="O12" s="2" t="s">
        <v>97</v>
      </c>
      <c r="P12" s="2" t="s">
        <v>175</v>
      </c>
      <c r="Q12" s="2" t="s">
        <v>99</v>
      </c>
      <c r="R12" s="2" t="s">
        <v>100</v>
      </c>
      <c r="S12" s="2" t="s">
        <v>176</v>
      </c>
      <c r="T12" s="2" t="s">
        <v>100</v>
      </c>
      <c r="U12" s="2" t="s">
        <v>100</v>
      </c>
      <c r="V12" s="2" t="s">
        <v>102</v>
      </c>
      <c r="W12" s="2" t="s">
        <v>132</v>
      </c>
      <c r="X12" s="2" t="s">
        <v>100</v>
      </c>
      <c r="Y12" s="2" t="s">
        <v>104</v>
      </c>
      <c r="Z12" s="4">
        <v>118</v>
      </c>
      <c r="AA12" s="4">
        <f>=ROUNDDOWN(39.3333333333333,0)</f>
      </c>
      <c r="AB12" s="5">
        <v>3</v>
      </c>
      <c r="AC12" s="2" t="s">
        <v>177</v>
      </c>
      <c r="AD12" s="4">
        <v>100</v>
      </c>
      <c r="AE12" s="4">
        <v>100</v>
      </c>
      <c r="AF12" s="6">
        <v>76</v>
      </c>
      <c r="AG12" s="6">
        <v>67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</v>
      </c>
      <c r="AQ12" s="8">
        <v>420</v>
      </c>
      <c r="AR12" s="4"/>
      <c r="AS12" s="8"/>
      <c r="AT12" s="7"/>
      <c r="AU12" s="7"/>
      <c r="AV12" s="4">
        <v>4</v>
      </c>
      <c r="AW12" s="8">
        <v>420</v>
      </c>
      <c r="AX12" s="4"/>
      <c r="AY12" s="8"/>
      <c r="AZ12" s="7"/>
      <c r="BA12" s="7"/>
      <c r="BB12" s="7">
        <v>1</v>
      </c>
      <c r="BC12" s="4">
        <v>4</v>
      </c>
      <c r="BD12" s="8">
        <v>420</v>
      </c>
      <c r="BE12" s="4"/>
      <c r="BF12" s="8"/>
      <c r="BG12" s="7"/>
      <c r="BH12" s="7"/>
      <c r="BI12" s="7">
        <v>1</v>
      </c>
      <c r="BJ12" s="4">
        <v>20</v>
      </c>
      <c r="BK12" s="8">
        <v>2108.08</v>
      </c>
      <c r="BL12" s="2" t="s">
        <v>178</v>
      </c>
      <c r="BM12" s="7">
        <v>0.2</v>
      </c>
      <c r="BN12" s="7">
        <v>0.1992</v>
      </c>
      <c r="BO12" s="4">
        <v>4</v>
      </c>
      <c r="BP12" s="8">
        <v>420</v>
      </c>
      <c r="BQ12" s="4"/>
      <c r="BR12" s="8"/>
      <c r="BS12" s="7"/>
      <c r="BT12" s="7"/>
      <c r="BU12" s="2" t="s">
        <v>106</v>
      </c>
      <c r="BV12" s="2" t="s">
        <v>97</v>
      </c>
      <c r="BW12" s="2" t="s">
        <v>179</v>
      </c>
      <c r="BX12" s="2" t="s">
        <v>180</v>
      </c>
      <c r="BY12" s="2" t="s">
        <v>109</v>
      </c>
      <c r="BZ12" s="2" t="s">
        <v>100</v>
      </c>
    </row>
    <row r="13">
      <c r="A13" s="2" t="s">
        <v>181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182</v>
      </c>
      <c r="G13" s="2" t="s">
        <v>183</v>
      </c>
      <c r="H13" s="2" t="s">
        <v>184</v>
      </c>
      <c r="I13" s="2" t="s">
        <v>185</v>
      </c>
      <c r="J13" s="2" t="s">
        <v>95</v>
      </c>
      <c r="K13" s="2" t="s">
        <v>186</v>
      </c>
      <c r="L13" s="3">
        <v>182.75</v>
      </c>
      <c r="M13" s="3">
        <v>191.89</v>
      </c>
      <c r="N13" s="3">
        <v>379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187</v>
      </c>
      <c r="T13" s="2" t="s">
        <v>100</v>
      </c>
      <c r="U13" s="2" t="s">
        <v>100</v>
      </c>
      <c r="V13" s="2" t="s">
        <v>102</v>
      </c>
      <c r="W13" s="2" t="s">
        <v>132</v>
      </c>
      <c r="X13" s="2" t="s">
        <v>100</v>
      </c>
      <c r="Y13" s="2" t="s">
        <v>104</v>
      </c>
      <c r="Z13" s="4">
        <v>155</v>
      </c>
      <c r="AA13" s="4">
        <f>=ROUNDDOWN(24.21875,0)</f>
      </c>
      <c r="AB13" s="5">
        <v>6.4</v>
      </c>
      <c r="AC13" s="2" t="s">
        <v>188</v>
      </c>
      <c r="AD13" s="4">
        <v>272</v>
      </c>
      <c r="AE13" s="4">
        <v>279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191.89</v>
      </c>
      <c r="AR13" s="4"/>
      <c r="AS13" s="8"/>
      <c r="AT13" s="7"/>
      <c r="AU13" s="7"/>
      <c r="AV13" s="4">
        <v>1</v>
      </c>
      <c r="AW13" s="8">
        <v>191.89</v>
      </c>
      <c r="AX13" s="4"/>
      <c r="AY13" s="8"/>
      <c r="AZ13" s="7"/>
      <c r="BA13" s="7"/>
      <c r="BB13" s="7">
        <v>1</v>
      </c>
      <c r="BC13" s="4">
        <v>2</v>
      </c>
      <c r="BD13" s="8">
        <v>383.78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0.5</v>
      </c>
      <c r="BJ13" s="4">
        <v>32</v>
      </c>
      <c r="BK13" s="8">
        <v>6199.43</v>
      </c>
      <c r="BL13" s="2" t="s">
        <v>189</v>
      </c>
      <c r="BM13" s="7">
        <v>0.0312</v>
      </c>
      <c r="BN13" s="7">
        <v>0.031</v>
      </c>
      <c r="BO13" s="4">
        <v>1</v>
      </c>
      <c r="BP13" s="8">
        <v>191.89</v>
      </c>
      <c r="BQ13" s="4"/>
      <c r="BR13" s="8"/>
      <c r="BS13" s="7"/>
      <c r="BT13" s="7"/>
      <c r="BU13" s="2" t="s">
        <v>106</v>
      </c>
      <c r="BV13" s="2" t="s">
        <v>97</v>
      </c>
      <c r="BW13" s="2" t="s">
        <v>190</v>
      </c>
      <c r="BX13" s="2" t="s">
        <v>191</v>
      </c>
      <c r="BY13" s="2" t="s">
        <v>109</v>
      </c>
      <c r="BZ13" s="2" t="s">
        <v>100</v>
      </c>
    </row>
    <row r="14">
      <c r="A14" s="2" t="s">
        <v>192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182</v>
      </c>
      <c r="G14" s="2" t="s">
        <v>183</v>
      </c>
      <c r="H14" s="2" t="s">
        <v>184</v>
      </c>
      <c r="I14" s="2" t="s">
        <v>185</v>
      </c>
      <c r="J14" s="2" t="s">
        <v>95</v>
      </c>
      <c r="K14" s="2" t="s">
        <v>193</v>
      </c>
      <c r="L14" s="3">
        <v>182.75</v>
      </c>
      <c r="M14" s="3">
        <v>191.89</v>
      </c>
      <c r="N14" s="3">
        <v>379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194</v>
      </c>
      <c r="T14" s="2" t="s">
        <v>100</v>
      </c>
      <c r="U14" s="2" t="s">
        <v>100</v>
      </c>
      <c r="V14" s="2" t="s">
        <v>155</v>
      </c>
      <c r="W14" s="2" t="s">
        <v>132</v>
      </c>
      <c r="X14" s="2" t="s">
        <v>100</v>
      </c>
      <c r="Y14" s="2" t="s">
        <v>195</v>
      </c>
      <c r="Z14" s="4">
        <v>125</v>
      </c>
      <c r="AA14" s="4">
        <f>=ROUNDDOWN(31.25,0)</f>
      </c>
      <c r="AB14" s="5">
        <v>4</v>
      </c>
      <c r="AC14" s="2" t="s">
        <v>196</v>
      </c>
      <c r="AD14" s="4">
        <v>100</v>
      </c>
      <c r="AE14" s="4">
        <v>100</v>
      </c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191.89</v>
      </c>
      <c r="AR14" s="4"/>
      <c r="AS14" s="8"/>
      <c r="AT14" s="7"/>
      <c r="AU14" s="7"/>
      <c r="AV14" s="4">
        <v>1</v>
      </c>
      <c r="AW14" s="8">
        <v>191.89</v>
      </c>
      <c r="AX14" s="4"/>
      <c r="AY14" s="8"/>
      <c r="AZ14" s="7"/>
      <c r="BA14" s="7"/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0.5</v>
      </c>
      <c r="BJ14" s="4">
        <v>24</v>
      </c>
      <c r="BK14" s="8">
        <v>4082.71</v>
      </c>
      <c r="BL14" s="2" t="s">
        <v>197</v>
      </c>
      <c r="BM14" s="7">
        <v>0.0417</v>
      </c>
      <c r="BN14" s="7">
        <v>0.047</v>
      </c>
      <c r="BO14" s="4">
        <v>1</v>
      </c>
      <c r="BP14" s="8">
        <v>191.89</v>
      </c>
      <c r="BQ14" s="4"/>
      <c r="BR14" s="8"/>
      <c r="BS14" s="7"/>
      <c r="BT14" s="7"/>
      <c r="BU14" s="2" t="s">
        <v>106</v>
      </c>
      <c r="BV14" s="2" t="s">
        <v>97</v>
      </c>
      <c r="BW14" s="2" t="s">
        <v>135</v>
      </c>
      <c r="BX14" s="2" t="s">
        <v>198</v>
      </c>
      <c r="BY14" s="2" t="s">
        <v>109</v>
      </c>
      <c r="BZ14" s="2" t="s">
        <v>100</v>
      </c>
    </row>
    <row r="15">
      <c r="A15" s="2" t="s">
        <v>199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200</v>
      </c>
      <c r="G15" s="2" t="s">
        <v>201</v>
      </c>
      <c r="H15" s="2" t="s">
        <v>202</v>
      </c>
      <c r="I15" s="2" t="s">
        <v>203</v>
      </c>
      <c r="J15" s="2" t="s">
        <v>95</v>
      </c>
      <c r="K15" s="2" t="s">
        <v>204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205</v>
      </c>
      <c r="T15" s="2" t="s">
        <v>100</v>
      </c>
      <c r="U15" s="2" t="s">
        <v>100</v>
      </c>
      <c r="V15" s="2" t="s">
        <v>102</v>
      </c>
      <c r="W15" s="2" t="s">
        <v>132</v>
      </c>
      <c r="X15" s="2" t="s">
        <v>100</v>
      </c>
      <c r="Y15" s="2" t="s">
        <v>104</v>
      </c>
      <c r="Z15" s="4">
        <v>174</v>
      </c>
      <c r="AA15" s="4">
        <f>=ROUNDDOWN(34.8,0)</f>
      </c>
      <c r="AB15" s="5">
        <v>5</v>
      </c>
      <c r="AC15" s="2" t="s">
        <v>196</v>
      </c>
      <c r="AD15" s="4">
        <v>100</v>
      </c>
      <c r="AE15" s="4">
        <v>100</v>
      </c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173.25</v>
      </c>
      <c r="AR15" s="4"/>
      <c r="AS15" s="8"/>
      <c r="AT15" s="7"/>
      <c r="AU15" s="7"/>
      <c r="AV15" s="4">
        <v>1</v>
      </c>
      <c r="AW15" s="8">
        <v>173.25</v>
      </c>
      <c r="AX15" s="4"/>
      <c r="AY15" s="8"/>
      <c r="AZ15" s="7"/>
      <c r="BA15" s="7"/>
      <c r="BB15" s="7">
        <v>1</v>
      </c>
      <c r="BC15" s="4">
        <v>1</v>
      </c>
      <c r="BD15" s="8">
        <v>173.25</v>
      </c>
      <c r="BE15" s="4"/>
      <c r="BF15" s="8"/>
      <c r="BG15" s="7"/>
      <c r="BH15" s="7"/>
      <c r="BI15" s="7">
        <v>1</v>
      </c>
      <c r="BJ15" s="4">
        <v>28</v>
      </c>
      <c r="BK15" s="8">
        <v>4789.47</v>
      </c>
      <c r="BL15" s="2" t="s">
        <v>206</v>
      </c>
      <c r="BM15" s="7">
        <v>0.0357</v>
      </c>
      <c r="BN15" s="7">
        <v>0.0362</v>
      </c>
      <c r="BO15" s="4">
        <v>1</v>
      </c>
      <c r="BP15" s="8">
        <v>173.25</v>
      </c>
      <c r="BQ15" s="4"/>
      <c r="BR15" s="8"/>
      <c r="BS15" s="7"/>
      <c r="BT15" s="7"/>
      <c r="BU15" s="2" t="s">
        <v>106</v>
      </c>
      <c r="BV15" s="2" t="s">
        <v>97</v>
      </c>
      <c r="BW15" s="2" t="s">
        <v>146</v>
      </c>
      <c r="BX15" s="2" t="s">
        <v>207</v>
      </c>
      <c r="BY15" s="2" t="s">
        <v>109</v>
      </c>
      <c r="BZ15" s="2" t="s">
        <v>100</v>
      </c>
    </row>
    <row r="16">
      <c r="A16" s="2" t="s">
        <v>208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209</v>
      </c>
      <c r="G16" s="2" t="s">
        <v>210</v>
      </c>
      <c r="H16" s="2" t="s">
        <v>211</v>
      </c>
      <c r="I16" s="2" t="s">
        <v>212</v>
      </c>
      <c r="J16" s="2" t="s">
        <v>95</v>
      </c>
      <c r="K16" s="2" t="s">
        <v>213</v>
      </c>
      <c r="L16" s="3">
        <v>180.5</v>
      </c>
      <c r="M16" s="3">
        <v>189.52</v>
      </c>
      <c r="N16" s="3">
        <v>379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214</v>
      </c>
      <c r="T16" s="2" t="s">
        <v>100</v>
      </c>
      <c r="U16" s="2" t="s">
        <v>100</v>
      </c>
      <c r="V16" s="2" t="s">
        <v>102</v>
      </c>
      <c r="W16" s="2" t="s">
        <v>103</v>
      </c>
      <c r="X16" s="2" t="s">
        <v>100</v>
      </c>
      <c r="Y16" s="2" t="s">
        <v>104</v>
      </c>
      <c r="Z16" s="4">
        <v>165</v>
      </c>
      <c r="AA16" s="4">
        <f>=ROUNDDOWN(23.5714285714286,0)</f>
      </c>
      <c r="AB16" s="5">
        <v>7</v>
      </c>
      <c r="AC16" s="2" t="s">
        <v>100</v>
      </c>
      <c r="AD16" s="4"/>
      <c r="AE16" s="4"/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170</v>
      </c>
      <c r="AR16" s="4"/>
      <c r="AS16" s="8"/>
      <c r="AT16" s="7"/>
      <c r="AU16" s="7"/>
      <c r="AV16" s="4">
        <v>1</v>
      </c>
      <c r="AW16" s="8">
        <v>170</v>
      </c>
      <c r="AX16" s="4"/>
      <c r="AY16" s="8"/>
      <c r="AZ16" s="7"/>
      <c r="BA16" s="7"/>
      <c r="BB16" s="7">
        <v>1</v>
      </c>
      <c r="BC16" s="4">
        <v>1</v>
      </c>
      <c r="BD16" s="8">
        <v>170</v>
      </c>
      <c r="BE16" s="4"/>
      <c r="BF16" s="8"/>
      <c r="BG16" s="7"/>
      <c r="BH16" s="7"/>
      <c r="BI16" s="7">
        <v>1</v>
      </c>
      <c r="BJ16" s="4">
        <v>44</v>
      </c>
      <c r="BK16" s="8">
        <v>7160.7</v>
      </c>
      <c r="BL16" s="2" t="s">
        <v>215</v>
      </c>
      <c r="BM16" s="7">
        <v>0.0227</v>
      </c>
      <c r="BN16" s="7">
        <v>0.0237</v>
      </c>
      <c r="BO16" s="4">
        <v>1</v>
      </c>
      <c r="BP16" s="8">
        <v>170</v>
      </c>
      <c r="BQ16" s="4"/>
      <c r="BR16" s="8"/>
      <c r="BS16" s="7"/>
      <c r="BT16" s="7"/>
      <c r="BU16" s="2" t="s">
        <v>106</v>
      </c>
      <c r="BV16" s="2" t="s">
        <v>97</v>
      </c>
      <c r="BW16" s="2" t="s">
        <v>135</v>
      </c>
      <c r="BX16" s="2" t="s">
        <v>216</v>
      </c>
      <c r="BY16" s="2" t="s">
        <v>109</v>
      </c>
      <c r="BZ16" s="2" t="s">
        <v>100</v>
      </c>
    </row>
    <row r="17">
      <c r="A17" s="2" t="s">
        <v>217</v>
      </c>
      <c r="B17" s="2" t="s">
        <v>87</v>
      </c>
      <c r="C17" s="2" t="s">
        <v>88</v>
      </c>
      <c r="D17" s="2" t="s">
        <v>218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223</v>
      </c>
      <c r="J17" s="2" t="s">
        <v>95</v>
      </c>
      <c r="K17" s="2" t="s">
        <v>224</v>
      </c>
      <c r="L17" s="3">
        <v>270.75</v>
      </c>
      <c r="M17" s="3">
        <v>284.29</v>
      </c>
      <c r="N17" s="3">
        <v>569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225</v>
      </c>
      <c r="T17" s="2" t="s">
        <v>100</v>
      </c>
      <c r="U17" s="2" t="s">
        <v>100</v>
      </c>
      <c r="V17" s="2" t="s">
        <v>102</v>
      </c>
      <c r="W17" s="2" t="s">
        <v>132</v>
      </c>
      <c r="X17" s="2" t="s">
        <v>100</v>
      </c>
      <c r="Y17" s="2" t="s">
        <v>226</v>
      </c>
      <c r="Z17" s="4">
        <v>88</v>
      </c>
      <c r="AA17" s="4">
        <f>=ROUNDDOWN(11,0)</f>
      </c>
      <c r="AB17" s="5">
        <v>8</v>
      </c>
      <c r="AC17" s="2" t="s">
        <v>227</v>
      </c>
      <c r="AD17" s="4">
        <v>100</v>
      </c>
      <c r="AE17" s="4">
        <v>100</v>
      </c>
      <c r="AF17" s="6">
        <v>66</v>
      </c>
      <c r="AG17" s="6">
        <v>49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3</v>
      </c>
      <c r="AQ17" s="8">
        <v>750</v>
      </c>
      <c r="AR17" s="4"/>
      <c r="AS17" s="8"/>
      <c r="AT17" s="7"/>
      <c r="AU17" s="7"/>
      <c r="AV17" s="4">
        <v>3</v>
      </c>
      <c r="AW17" s="8">
        <v>750</v>
      </c>
      <c r="AX17" s="4"/>
      <c r="AY17" s="8"/>
      <c r="AZ17" s="7"/>
      <c r="BA17" s="7"/>
      <c r="BB17" s="7">
        <v>1</v>
      </c>
      <c r="BC17" s="4">
        <v>3</v>
      </c>
      <c r="BD17" s="8">
        <v>750</v>
      </c>
      <c r="BE17" s="4"/>
      <c r="BF17" s="8"/>
      <c r="BG17" s="7"/>
      <c r="BH17" s="7"/>
      <c r="BI17" s="7">
        <v>1</v>
      </c>
      <c r="BJ17" s="4">
        <v>42</v>
      </c>
      <c r="BK17" s="8">
        <v>10762.88</v>
      </c>
      <c r="BL17" s="2" t="s">
        <v>228</v>
      </c>
      <c r="BM17" s="7">
        <v>0.0714</v>
      </c>
      <c r="BN17" s="7">
        <v>0.0697</v>
      </c>
      <c r="BO17" s="4">
        <v>3</v>
      </c>
      <c r="BP17" s="8">
        <v>750</v>
      </c>
      <c r="BQ17" s="4"/>
      <c r="BR17" s="8"/>
      <c r="BS17" s="7"/>
      <c r="BT17" s="7"/>
      <c r="BU17" s="2" t="s">
        <v>106</v>
      </c>
      <c r="BV17" s="2" t="s">
        <v>97</v>
      </c>
      <c r="BW17" s="2" t="s">
        <v>229</v>
      </c>
      <c r="BX17" s="2" t="s">
        <v>230</v>
      </c>
      <c r="BY17" s="2" t="s">
        <v>109</v>
      </c>
      <c r="BZ17" s="2" t="s">
        <v>100</v>
      </c>
    </row>
    <row r="18">
      <c r="A18" s="2" t="s">
        <v>231</v>
      </c>
      <c r="B18" s="2" t="s">
        <v>87</v>
      </c>
      <c r="C18" s="2" t="s">
        <v>88</v>
      </c>
      <c r="D18" s="2" t="s">
        <v>218</v>
      </c>
      <c r="E18" s="2" t="s">
        <v>219</v>
      </c>
      <c r="F18" s="2" t="s">
        <v>232</v>
      </c>
      <c r="G18" s="2" t="s">
        <v>233</v>
      </c>
      <c r="H18" s="2" t="s">
        <v>234</v>
      </c>
      <c r="I18" s="2" t="s">
        <v>223</v>
      </c>
      <c r="J18" s="2" t="s">
        <v>95</v>
      </c>
      <c r="K18" s="2" t="s">
        <v>235</v>
      </c>
      <c r="L18" s="3">
        <v>282.15</v>
      </c>
      <c r="M18" s="3">
        <v>296.26</v>
      </c>
      <c r="N18" s="3">
        <v>599</v>
      </c>
      <c r="O18" s="2" t="s">
        <v>97</v>
      </c>
      <c r="P18" s="2" t="s">
        <v>236</v>
      </c>
      <c r="Q18" s="2" t="s">
        <v>99</v>
      </c>
      <c r="R18" s="2" t="s">
        <v>100</v>
      </c>
      <c r="S18" s="2" t="s">
        <v>237</v>
      </c>
      <c r="T18" s="2" t="s">
        <v>100</v>
      </c>
      <c r="U18" s="2" t="s">
        <v>100</v>
      </c>
      <c r="V18" s="2" t="s">
        <v>102</v>
      </c>
      <c r="W18" s="2" t="s">
        <v>132</v>
      </c>
      <c r="X18" s="2" t="s">
        <v>100</v>
      </c>
      <c r="Y18" s="2" t="s">
        <v>238</v>
      </c>
      <c r="Z18" s="4">
        <v>314</v>
      </c>
      <c r="AA18" s="4">
        <f>=ROUNDDOWN(20.9333333333333,0)</f>
      </c>
      <c r="AB18" s="5">
        <v>15</v>
      </c>
      <c r="AC18" s="2" t="s">
        <v>239</v>
      </c>
      <c r="AD18" s="4">
        <v>126</v>
      </c>
      <c r="AE18" s="4">
        <v>396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2</v>
      </c>
      <c r="AQ18" s="8">
        <v>499.8</v>
      </c>
      <c r="AR18" s="4"/>
      <c r="AS18" s="8"/>
      <c r="AT18" s="7"/>
      <c r="AU18" s="7"/>
      <c r="AV18" s="4">
        <v>2</v>
      </c>
      <c r="AW18" s="8">
        <v>499.8</v>
      </c>
      <c r="AX18" s="4"/>
      <c r="AY18" s="8"/>
      <c r="AZ18" s="7"/>
      <c r="BA18" s="7"/>
      <c r="BB18" s="7">
        <v>1</v>
      </c>
      <c r="BC18" s="4">
        <v>2</v>
      </c>
      <c r="BD18" s="8">
        <v>499.8</v>
      </c>
      <c r="BE18" s="4"/>
      <c r="BF18" s="8"/>
      <c r="BG18" s="7"/>
      <c r="BH18" s="7"/>
      <c r="BI18" s="7">
        <v>1</v>
      </c>
      <c r="BJ18" s="4">
        <v>88</v>
      </c>
      <c r="BK18" s="8">
        <v>23415.05</v>
      </c>
      <c r="BL18" s="2" t="s">
        <v>240</v>
      </c>
      <c r="BM18" s="7">
        <v>0.0227</v>
      </c>
      <c r="BN18" s="7">
        <v>0.0213</v>
      </c>
      <c r="BO18" s="4">
        <v>2</v>
      </c>
      <c r="BP18" s="8">
        <v>499.8</v>
      </c>
      <c r="BQ18" s="4"/>
      <c r="BR18" s="8"/>
      <c r="BS18" s="7"/>
      <c r="BT18" s="7"/>
      <c r="BU18" s="2" t="s">
        <v>106</v>
      </c>
      <c r="BV18" s="2" t="s">
        <v>97</v>
      </c>
      <c r="BW18" s="2" t="s">
        <v>241</v>
      </c>
      <c r="BX18" s="2" t="s">
        <v>242</v>
      </c>
      <c r="BY18" s="2" t="s">
        <v>109</v>
      </c>
      <c r="BZ18" s="2" t="s">
        <v>100</v>
      </c>
    </row>
    <row r="19">
      <c r="A19" s="2" t="s">
        <v>243</v>
      </c>
      <c r="B19" s="2" t="s">
        <v>87</v>
      </c>
      <c r="C19" s="2" t="s">
        <v>88</v>
      </c>
      <c r="D19" s="2" t="s">
        <v>218</v>
      </c>
      <c r="E19" s="2" t="s">
        <v>219</v>
      </c>
      <c r="F19" s="2" t="s">
        <v>244</v>
      </c>
      <c r="G19" s="2" t="s">
        <v>245</v>
      </c>
      <c r="H19" s="2" t="s">
        <v>246</v>
      </c>
      <c r="I19" s="2" t="s">
        <v>223</v>
      </c>
      <c r="J19" s="2" t="s">
        <v>95</v>
      </c>
      <c r="K19" s="2" t="s">
        <v>247</v>
      </c>
      <c r="L19" s="3">
        <v>270.75</v>
      </c>
      <c r="M19" s="3">
        <v>284.29</v>
      </c>
      <c r="N19" s="3">
        <v>569</v>
      </c>
      <c r="O19" s="2" t="s">
        <v>97</v>
      </c>
      <c r="P19" s="2" t="s">
        <v>175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116</v>
      </c>
      <c r="V19" s="2" t="s">
        <v>102</v>
      </c>
      <c r="W19" s="2" t="s">
        <v>132</v>
      </c>
      <c r="X19" s="2" t="s">
        <v>100</v>
      </c>
      <c r="Y19" s="2" t="s">
        <v>248</v>
      </c>
      <c r="Z19" s="4">
        <v>42</v>
      </c>
      <c r="AA19" s="4">
        <f>=ROUNDDOWN(14,0)</f>
      </c>
      <c r="AB19" s="5">
        <v>3</v>
      </c>
      <c r="AC19" s="2" t="s">
        <v>249</v>
      </c>
      <c r="AD19" s="4">
        <v>81</v>
      </c>
      <c r="AE19" s="4">
        <v>81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270.11</v>
      </c>
      <c r="AR19" s="4"/>
      <c r="AS19" s="8"/>
      <c r="AT19" s="7"/>
      <c r="AU19" s="7"/>
      <c r="AV19" s="4">
        <v>1</v>
      </c>
      <c r="AW19" s="8">
        <v>270.11</v>
      </c>
      <c r="AX19" s="4"/>
      <c r="AY19" s="8"/>
      <c r="AZ19" s="7"/>
      <c r="BA19" s="7"/>
      <c r="BB19" s="7">
        <v>1</v>
      </c>
      <c r="BC19" s="4">
        <v>1</v>
      </c>
      <c r="BD19" s="8">
        <v>270.11</v>
      </c>
      <c r="BE19" s="4"/>
      <c r="BF19" s="8"/>
      <c r="BG19" s="7"/>
      <c r="BH19" s="7"/>
      <c r="BI19" s="7">
        <v>1</v>
      </c>
      <c r="BJ19" s="4">
        <v>16</v>
      </c>
      <c r="BK19" s="8">
        <v>4291.34</v>
      </c>
      <c r="BL19" s="2" t="s">
        <v>250</v>
      </c>
      <c r="BM19" s="7">
        <v>0.0625</v>
      </c>
      <c r="BN19" s="7">
        <v>0.0629</v>
      </c>
      <c r="BO19" s="4">
        <v>1</v>
      </c>
      <c r="BP19" s="8">
        <v>270.11</v>
      </c>
      <c r="BQ19" s="4"/>
      <c r="BR19" s="8"/>
      <c r="BS19" s="7"/>
      <c r="BT19" s="7"/>
      <c r="BU19" s="2" t="s">
        <v>106</v>
      </c>
      <c r="BV19" s="2" t="s">
        <v>97</v>
      </c>
      <c r="BW19" s="2" t="s">
        <v>248</v>
      </c>
      <c r="BX19" s="2" t="s">
        <v>251</v>
      </c>
      <c r="BY19" s="2" t="s">
        <v>109</v>
      </c>
      <c r="BZ19" s="2" t="s">
        <v>100</v>
      </c>
    </row>
    <row r="20">
      <c r="A20" s="2" t="s">
        <v>252</v>
      </c>
      <c r="B20" s="2" t="s">
        <v>87</v>
      </c>
      <c r="C20" s="2" t="s">
        <v>88</v>
      </c>
      <c r="D20" s="2" t="s">
        <v>218</v>
      </c>
      <c r="E20" s="2" t="s">
        <v>219</v>
      </c>
      <c r="F20" s="2" t="s">
        <v>253</v>
      </c>
      <c r="G20" s="2" t="s">
        <v>254</v>
      </c>
      <c r="H20" s="2" t="s">
        <v>255</v>
      </c>
      <c r="I20" s="2" t="s">
        <v>223</v>
      </c>
      <c r="J20" s="2" t="s">
        <v>95</v>
      </c>
      <c r="K20" s="2" t="s">
        <v>256</v>
      </c>
      <c r="L20" s="3">
        <v>261.25</v>
      </c>
      <c r="M20" s="3">
        <v>274.31</v>
      </c>
      <c r="N20" s="3">
        <v>549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257</v>
      </c>
      <c r="T20" s="2" t="s">
        <v>100</v>
      </c>
      <c r="U20" s="2" t="s">
        <v>100</v>
      </c>
      <c r="V20" s="2" t="s">
        <v>102</v>
      </c>
      <c r="W20" s="2" t="s">
        <v>132</v>
      </c>
      <c r="X20" s="2" t="s">
        <v>100</v>
      </c>
      <c r="Y20" s="2" t="s">
        <v>258</v>
      </c>
      <c r="Z20" s="4">
        <v>42</v>
      </c>
      <c r="AA20" s="4">
        <f>=ROUNDDOWN(6,0)</f>
      </c>
      <c r="AB20" s="5">
        <v>7</v>
      </c>
      <c r="AC20" s="2" t="s">
        <v>249</v>
      </c>
      <c r="AD20" s="4">
        <v>81</v>
      </c>
      <c r="AE20" s="4">
        <v>213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187.5</v>
      </c>
      <c r="AR20" s="4"/>
      <c r="AS20" s="8"/>
      <c r="AT20" s="7"/>
      <c r="AU20" s="7"/>
      <c r="AV20" s="4">
        <v>1</v>
      </c>
      <c r="AW20" s="8">
        <v>187.5</v>
      </c>
      <c r="AX20" s="4"/>
      <c r="AY20" s="8"/>
      <c r="AZ20" s="7"/>
      <c r="BA20" s="7"/>
      <c r="BB20" s="7">
        <v>1</v>
      </c>
      <c r="BC20" s="4">
        <v>1</v>
      </c>
      <c r="BD20" s="8">
        <v>187.5</v>
      </c>
      <c r="BE20" s="4"/>
      <c r="BF20" s="8"/>
      <c r="BG20" s="7"/>
      <c r="BH20" s="7"/>
      <c r="BI20" s="7">
        <v>1</v>
      </c>
      <c r="BJ20" s="4">
        <v>9</v>
      </c>
      <c r="BK20" s="8">
        <v>2152.12</v>
      </c>
      <c r="BL20" s="2" t="s">
        <v>259</v>
      </c>
      <c r="BM20" s="7">
        <v>0.1111</v>
      </c>
      <c r="BN20" s="7">
        <v>0.0871</v>
      </c>
      <c r="BO20" s="4">
        <v>1</v>
      </c>
      <c r="BP20" s="8">
        <v>187.5</v>
      </c>
      <c r="BQ20" s="4"/>
      <c r="BR20" s="8"/>
      <c r="BS20" s="7"/>
      <c r="BT20" s="7"/>
      <c r="BU20" s="2" t="s">
        <v>106</v>
      </c>
      <c r="BV20" s="2" t="s">
        <v>97</v>
      </c>
      <c r="BW20" s="2" t="s">
        <v>230</v>
      </c>
      <c r="BX20" s="2" t="s">
        <v>260</v>
      </c>
      <c r="BY20" s="2" t="s">
        <v>109</v>
      </c>
      <c r="BZ20" s="2" t="s">
        <v>100</v>
      </c>
    </row>
    <row r="21">
      <c r="A21" s="2" t="s">
        <v>261</v>
      </c>
      <c r="B21" s="2" t="s">
        <v>87</v>
      </c>
      <c r="C21" s="2" t="s">
        <v>88</v>
      </c>
      <c r="D21" s="2" t="s">
        <v>218</v>
      </c>
      <c r="E21" s="2" t="s">
        <v>262</v>
      </c>
      <c r="F21" s="2" t="s">
        <v>263</v>
      </c>
      <c r="G21" s="2" t="s">
        <v>264</v>
      </c>
      <c r="H21" s="2" t="s">
        <v>265</v>
      </c>
      <c r="I21" s="2" t="s">
        <v>266</v>
      </c>
      <c r="J21" s="2" t="s">
        <v>95</v>
      </c>
      <c r="K21" s="2" t="s">
        <v>267</v>
      </c>
      <c r="L21" s="3">
        <v>207</v>
      </c>
      <c r="M21" s="3">
        <v>217.35</v>
      </c>
      <c r="N21" s="3">
        <v>439</v>
      </c>
      <c r="O21" s="2" t="s">
        <v>97</v>
      </c>
      <c r="P21" s="2" t="s">
        <v>268</v>
      </c>
      <c r="Q21" s="2" t="s">
        <v>99</v>
      </c>
      <c r="R21" s="2" t="s">
        <v>100</v>
      </c>
      <c r="S21" s="2" t="s">
        <v>269</v>
      </c>
      <c r="T21" s="2" t="s">
        <v>100</v>
      </c>
      <c r="U21" s="2" t="s">
        <v>100</v>
      </c>
      <c r="V21" s="2" t="s">
        <v>102</v>
      </c>
      <c r="W21" s="2" t="s">
        <v>132</v>
      </c>
      <c r="X21" s="2" t="s">
        <v>100</v>
      </c>
      <c r="Y21" s="2" t="s">
        <v>270</v>
      </c>
      <c r="Z21" s="4">
        <v>415</v>
      </c>
      <c r="AA21" s="4">
        <f>=ROUNDDOWN(24.2690058479532,0)</f>
      </c>
      <c r="AB21" s="5">
        <v>17.1</v>
      </c>
      <c r="AC21" s="2" t="s">
        <v>271</v>
      </c>
      <c r="AD21" s="4">
        <v>168</v>
      </c>
      <c r="AE21" s="4">
        <v>300</v>
      </c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3</v>
      </c>
      <c r="AQ21" s="8">
        <v>598.5</v>
      </c>
      <c r="AR21" s="4"/>
      <c r="AS21" s="8"/>
      <c r="AT21" s="7"/>
      <c r="AU21" s="7"/>
      <c r="AV21" s="4">
        <v>3</v>
      </c>
      <c r="AW21" s="8">
        <v>598.5</v>
      </c>
      <c r="AX21" s="4"/>
      <c r="AY21" s="8"/>
      <c r="AZ21" s="7"/>
      <c r="BA21" s="7"/>
      <c r="BB21" s="7">
        <v>1</v>
      </c>
      <c r="BC21" s="4">
        <v>3</v>
      </c>
      <c r="BD21" s="8">
        <v>598.5</v>
      </c>
      <c r="BE21" s="4"/>
      <c r="BF21" s="8"/>
      <c r="BG21" s="7"/>
      <c r="BH21" s="7"/>
      <c r="BI21" s="7">
        <v>1</v>
      </c>
      <c r="BJ21" s="4">
        <v>200</v>
      </c>
      <c r="BK21" s="8">
        <v>36113.95</v>
      </c>
      <c r="BL21" s="2" t="s">
        <v>272</v>
      </c>
      <c r="BM21" s="7">
        <v>0.015</v>
      </c>
      <c r="BN21" s="7">
        <v>0.0166</v>
      </c>
      <c r="BO21" s="4">
        <v>3</v>
      </c>
      <c r="BP21" s="8">
        <v>598.5</v>
      </c>
      <c r="BQ21" s="4"/>
      <c r="BR21" s="8"/>
      <c r="BS21" s="7"/>
      <c r="BT21" s="7"/>
      <c r="BU21" s="2" t="s">
        <v>106</v>
      </c>
      <c r="BV21" s="2" t="s">
        <v>97</v>
      </c>
      <c r="BW21" s="2" t="s">
        <v>230</v>
      </c>
      <c r="BX21" s="2" t="s">
        <v>273</v>
      </c>
      <c r="BY21" s="2" t="s">
        <v>109</v>
      </c>
      <c r="BZ21" s="2" t="s">
        <v>100</v>
      </c>
    </row>
    <row r="22">
      <c r="A22" s="2" t="s">
        <v>274</v>
      </c>
      <c r="B22" s="2" t="s">
        <v>87</v>
      </c>
      <c r="C22" s="2" t="s">
        <v>88</v>
      </c>
      <c r="D22" s="2" t="s">
        <v>275</v>
      </c>
      <c r="E22" s="2" t="s">
        <v>276</v>
      </c>
      <c r="F22" s="2" t="s">
        <v>277</v>
      </c>
      <c r="G22" s="2" t="s">
        <v>278</v>
      </c>
      <c r="H22" s="2" t="s">
        <v>279</v>
      </c>
      <c r="I22" s="2" t="s">
        <v>280</v>
      </c>
      <c r="J22" s="2" t="s">
        <v>95</v>
      </c>
      <c r="K22" s="2" t="s">
        <v>186</v>
      </c>
      <c r="L22" s="3">
        <v>73.6</v>
      </c>
      <c r="M22" s="3">
        <v>77.28</v>
      </c>
      <c r="N22" s="3">
        <v>159</v>
      </c>
      <c r="O22" s="2" t="s">
        <v>97</v>
      </c>
      <c r="P22" s="2" t="s">
        <v>175</v>
      </c>
      <c r="Q22" s="2" t="s">
        <v>99</v>
      </c>
      <c r="R22" s="2" t="s">
        <v>100</v>
      </c>
      <c r="S22" s="2" t="s">
        <v>281</v>
      </c>
      <c r="T22" s="2" t="s">
        <v>100</v>
      </c>
      <c r="U22" s="2" t="s">
        <v>100</v>
      </c>
      <c r="V22" s="2" t="s">
        <v>102</v>
      </c>
      <c r="W22" s="2" t="s">
        <v>132</v>
      </c>
      <c r="X22" s="2" t="s">
        <v>103</v>
      </c>
      <c r="Y22" s="2" t="s">
        <v>104</v>
      </c>
      <c r="Z22" s="4">
        <v>461</v>
      </c>
      <c r="AA22" s="4">
        <f>=ROUNDDOWN(92.2,0)</f>
      </c>
      <c r="AB22" s="5">
        <v>5</v>
      </c>
      <c r="AC22" s="2" t="s">
        <v>100</v>
      </c>
      <c r="AD22" s="4"/>
      <c r="AE22" s="4"/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2</v>
      </c>
      <c r="AQ22" s="8">
        <v>154.56</v>
      </c>
      <c r="AR22" s="4"/>
      <c r="AS22" s="8"/>
      <c r="AT22" s="7"/>
      <c r="AU22" s="7"/>
      <c r="AV22" s="4">
        <v>2</v>
      </c>
      <c r="AW22" s="8">
        <v>154.56</v>
      </c>
      <c r="AX22" s="4"/>
      <c r="AY22" s="8"/>
      <c r="AZ22" s="7"/>
      <c r="BA22" s="7"/>
      <c r="BB22" s="7">
        <v>1</v>
      </c>
      <c r="BC22" s="4">
        <v>2</v>
      </c>
      <c r="BD22" s="8">
        <v>154.56</v>
      </c>
      <c r="BE22" s="4"/>
      <c r="BF22" s="8"/>
      <c r="BG22" s="7"/>
      <c r="BH22" s="7"/>
      <c r="BI22" s="7">
        <v>1</v>
      </c>
      <c r="BJ22" s="4">
        <v>18</v>
      </c>
      <c r="BK22" s="8">
        <v>1436.17</v>
      </c>
      <c r="BL22" s="2" t="s">
        <v>282</v>
      </c>
      <c r="BM22" s="7">
        <v>0.1111</v>
      </c>
      <c r="BN22" s="7">
        <v>0.1076</v>
      </c>
      <c r="BO22" s="4">
        <v>2</v>
      </c>
      <c r="BP22" s="8">
        <v>154.56</v>
      </c>
      <c r="BQ22" s="4"/>
      <c r="BR22" s="8"/>
      <c r="BS22" s="7"/>
      <c r="BT22" s="7"/>
      <c r="BU22" s="2" t="s">
        <v>106</v>
      </c>
      <c r="BV22" s="2" t="s">
        <v>97</v>
      </c>
      <c r="BW22" s="2" t="s">
        <v>179</v>
      </c>
      <c r="BX22" s="2" t="s">
        <v>283</v>
      </c>
      <c r="BY22" s="2" t="s">
        <v>109</v>
      </c>
      <c r="BZ22" s="2" t="s">
        <v>100</v>
      </c>
    </row>
    <row r="23">
      <c r="A23" s="2" t="s">
        <v>284</v>
      </c>
      <c r="B23" s="2" t="s">
        <v>87</v>
      </c>
      <c r="C23" s="2" t="s">
        <v>285</v>
      </c>
      <c r="D23" s="2" t="s">
        <v>89</v>
      </c>
      <c r="E23" s="2" t="s">
        <v>90</v>
      </c>
      <c r="F23" s="2" t="s">
        <v>286</v>
      </c>
      <c r="G23" s="2" t="s">
        <v>286</v>
      </c>
      <c r="H23" s="2" t="s">
        <v>286</v>
      </c>
      <c r="I23" s="2" t="s">
        <v>90</v>
      </c>
      <c r="J23" s="2" t="s">
        <v>95</v>
      </c>
      <c r="K23" s="2" t="s">
        <v>287</v>
      </c>
      <c r="L23" s="3">
        <v>161.5</v>
      </c>
      <c r="M23" s="3">
        <v>169.58</v>
      </c>
      <c r="N23" s="3">
        <v>339</v>
      </c>
      <c r="O23" s="2" t="s">
        <v>97</v>
      </c>
      <c r="P23" s="2" t="s">
        <v>268</v>
      </c>
      <c r="Q23" s="2" t="s">
        <v>99</v>
      </c>
      <c r="R23" s="2" t="s">
        <v>100</v>
      </c>
      <c r="S23" s="2" t="s">
        <v>288</v>
      </c>
      <c r="T23" s="2" t="s">
        <v>100</v>
      </c>
      <c r="U23" s="2" t="s">
        <v>116</v>
      </c>
      <c r="V23" s="2" t="s">
        <v>102</v>
      </c>
      <c r="W23" s="2" t="s">
        <v>144</v>
      </c>
      <c r="X23" s="2" t="s">
        <v>103</v>
      </c>
      <c r="Y23" s="2" t="s">
        <v>104</v>
      </c>
      <c r="Z23" s="4">
        <v>332</v>
      </c>
      <c r="AA23" s="4">
        <f>=ROUNDDOWN(42.5641025641026,0)</f>
      </c>
      <c r="AB23" s="5">
        <v>7.8</v>
      </c>
      <c r="AC23" s="2" t="s">
        <v>289</v>
      </c>
      <c r="AD23" s="4">
        <v>149</v>
      </c>
      <c r="AE23" s="4">
        <v>289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9</v>
      </c>
      <c r="AQ23" s="8">
        <v>1144.71</v>
      </c>
      <c r="AR23" s="4"/>
      <c r="AS23" s="8"/>
      <c r="AT23" s="7"/>
      <c r="AU23" s="7"/>
      <c r="AV23" s="4">
        <v>9</v>
      </c>
      <c r="AW23" s="8">
        <v>1144.71</v>
      </c>
      <c r="AX23" s="4"/>
      <c r="AY23" s="8"/>
      <c r="AZ23" s="7"/>
      <c r="BA23" s="7"/>
      <c r="BB23" s="7">
        <v>1</v>
      </c>
      <c r="BC23" s="4">
        <v>9</v>
      </c>
      <c r="BD23" s="8">
        <v>1144.71</v>
      </c>
      <c r="BE23" s="4"/>
      <c r="BF23" s="8"/>
      <c r="BG23" s="7"/>
      <c r="BH23" s="7"/>
      <c r="BI23" s="7">
        <v>1</v>
      </c>
      <c r="BJ23" s="4">
        <v>82</v>
      </c>
      <c r="BK23" s="8">
        <v>12161.73</v>
      </c>
      <c r="BL23" s="2" t="s">
        <v>290</v>
      </c>
      <c r="BM23" s="7">
        <v>0.1098</v>
      </c>
      <c r="BN23" s="7">
        <v>0.0941</v>
      </c>
      <c r="BO23" s="4">
        <v>9</v>
      </c>
      <c r="BP23" s="8">
        <v>1144.71</v>
      </c>
      <c r="BQ23" s="4"/>
      <c r="BR23" s="8"/>
      <c r="BS23" s="7"/>
      <c r="BT23" s="7"/>
      <c r="BU23" s="2" t="s">
        <v>106</v>
      </c>
      <c r="BV23" s="2" t="s">
        <v>97</v>
      </c>
      <c r="BW23" s="2" t="s">
        <v>291</v>
      </c>
      <c r="BX23" s="2" t="s">
        <v>292</v>
      </c>
      <c r="BY23" s="2" t="s">
        <v>109</v>
      </c>
      <c r="BZ23" s="2" t="s">
        <v>100</v>
      </c>
    </row>
    <row r="24">
      <c r="A24" s="2" t="s">
        <v>293</v>
      </c>
      <c r="B24" s="2" t="s">
        <v>87</v>
      </c>
      <c r="C24" s="2" t="s">
        <v>285</v>
      </c>
      <c r="D24" s="2" t="s">
        <v>89</v>
      </c>
      <c r="E24" s="2" t="s">
        <v>90</v>
      </c>
      <c r="F24" s="2" t="s">
        <v>294</v>
      </c>
      <c r="G24" s="2" t="s">
        <v>294</v>
      </c>
      <c r="H24" s="2" t="s">
        <v>294</v>
      </c>
      <c r="I24" s="2" t="s">
        <v>127</v>
      </c>
      <c r="J24" s="2" t="s">
        <v>95</v>
      </c>
      <c r="K24" s="2" t="s">
        <v>295</v>
      </c>
      <c r="L24" s="3">
        <v>172</v>
      </c>
      <c r="M24" s="3">
        <v>180.6</v>
      </c>
      <c r="N24" s="3">
        <v>359</v>
      </c>
      <c r="O24" s="2" t="s">
        <v>97</v>
      </c>
      <c r="P24" s="2" t="s">
        <v>236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116</v>
      </c>
      <c r="V24" s="2" t="s">
        <v>102</v>
      </c>
      <c r="W24" s="2" t="s">
        <v>296</v>
      </c>
      <c r="X24" s="2" t="s">
        <v>100</v>
      </c>
      <c r="Y24" s="2" t="s">
        <v>297</v>
      </c>
      <c r="Z24" s="4">
        <v>412</v>
      </c>
      <c r="AA24" s="4">
        <f>=ROUNDDOWN(36.4601769911504,0)</f>
      </c>
      <c r="AB24" s="5">
        <v>11.3</v>
      </c>
      <c r="AC24" s="2" t="s">
        <v>119</v>
      </c>
      <c r="AD24" s="4">
        <v>190</v>
      </c>
      <c r="AE24" s="4">
        <v>190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2</v>
      </c>
      <c r="AQ24" s="8">
        <v>361.2</v>
      </c>
      <c r="AR24" s="4"/>
      <c r="AS24" s="8"/>
      <c r="AT24" s="7"/>
      <c r="AU24" s="7"/>
      <c r="AV24" s="4">
        <v>2</v>
      </c>
      <c r="AW24" s="8">
        <v>361.2</v>
      </c>
      <c r="AX24" s="4"/>
      <c r="AY24" s="8"/>
      <c r="AZ24" s="7"/>
      <c r="BA24" s="7"/>
      <c r="BB24" s="7">
        <v>1</v>
      </c>
      <c r="BC24" s="4">
        <v>2</v>
      </c>
      <c r="BD24" s="8">
        <v>361.2</v>
      </c>
      <c r="BE24" s="4"/>
      <c r="BF24" s="8"/>
      <c r="BG24" s="7"/>
      <c r="BH24" s="7"/>
      <c r="BI24" s="7">
        <v>1</v>
      </c>
      <c r="BJ24" s="4">
        <v>60</v>
      </c>
      <c r="BK24" s="8">
        <v>11078.27</v>
      </c>
      <c r="BL24" s="2" t="s">
        <v>298</v>
      </c>
      <c r="BM24" s="7">
        <v>0.0333</v>
      </c>
      <c r="BN24" s="7">
        <v>0.0326</v>
      </c>
      <c r="BO24" s="4">
        <v>2</v>
      </c>
      <c r="BP24" s="8">
        <v>361.2</v>
      </c>
      <c r="BQ24" s="4"/>
      <c r="BR24" s="8"/>
      <c r="BS24" s="7"/>
      <c r="BT24" s="7"/>
      <c r="BU24" s="2" t="s">
        <v>106</v>
      </c>
      <c r="BV24" s="2" t="s">
        <v>97</v>
      </c>
      <c r="BW24" s="2" t="s">
        <v>299</v>
      </c>
      <c r="BX24" s="2" t="s">
        <v>300</v>
      </c>
      <c r="BY24" s="2" t="s">
        <v>109</v>
      </c>
      <c r="BZ24" s="2" t="s">
        <v>100</v>
      </c>
    </row>
    <row r="25">
      <c r="A25" s="2" t="s">
        <v>301</v>
      </c>
      <c r="B25" s="2" t="s">
        <v>302</v>
      </c>
      <c r="C25" s="2" t="s">
        <v>303</v>
      </c>
      <c r="D25" s="2" t="s">
        <v>304</v>
      </c>
      <c r="E25" s="2" t="s">
        <v>305</v>
      </c>
      <c r="F25" s="2" t="s">
        <v>306</v>
      </c>
      <c r="G25" s="2" t="s">
        <v>306</v>
      </c>
      <c r="H25" s="2" t="s">
        <v>306</v>
      </c>
      <c r="I25" s="2" t="s">
        <v>307</v>
      </c>
      <c r="J25" s="2" t="s">
        <v>308</v>
      </c>
      <c r="K25" s="2" t="s">
        <v>309</v>
      </c>
      <c r="L25" s="3">
        <v>68.82</v>
      </c>
      <c r="M25" s="3">
        <v>72.26</v>
      </c>
      <c r="N25" s="3">
        <v>149.99</v>
      </c>
      <c r="O25" s="2" t="s">
        <v>97</v>
      </c>
      <c r="P25" s="2" t="s">
        <v>236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310</v>
      </c>
      <c r="V25" s="2" t="s">
        <v>311</v>
      </c>
      <c r="W25" s="2" t="s">
        <v>296</v>
      </c>
      <c r="X25" s="2" t="s">
        <v>144</v>
      </c>
      <c r="Y25" s="2" t="s">
        <v>312</v>
      </c>
      <c r="Z25" s="4">
        <v>109</v>
      </c>
      <c r="AA25" s="4">
        <f>=ROUNDDOWN(21.8,0)</f>
      </c>
      <c r="AB25" s="5">
        <v>5</v>
      </c>
      <c r="AC25" s="2" t="s">
        <v>313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3</v>
      </c>
      <c r="AQ25" s="8">
        <v>200.28</v>
      </c>
      <c r="AR25" s="4"/>
      <c r="AS25" s="8"/>
      <c r="AT25" s="7"/>
      <c r="AU25" s="7"/>
      <c r="AV25" s="4">
        <v>3</v>
      </c>
      <c r="AW25" s="8">
        <v>200.28</v>
      </c>
      <c r="AX25" s="4"/>
      <c r="AY25" s="8"/>
      <c r="AZ25" s="7"/>
      <c r="BA25" s="7"/>
      <c r="BB25" s="7">
        <v>1</v>
      </c>
      <c r="BC25" s="4">
        <v>5</v>
      </c>
      <c r="BD25" s="8">
        <v>333.8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0.6</v>
      </c>
      <c r="BJ25" s="4">
        <v>16</v>
      </c>
      <c r="BK25" s="8">
        <v>1165.45</v>
      </c>
      <c r="BL25" s="2" t="s">
        <v>314</v>
      </c>
      <c r="BM25" s="7">
        <v>0.1875</v>
      </c>
      <c r="BN25" s="7">
        <v>0.1718</v>
      </c>
      <c r="BO25" s="4">
        <v>3</v>
      </c>
      <c r="BP25" s="8">
        <v>200.28</v>
      </c>
      <c r="BQ25" s="4"/>
      <c r="BR25" s="8"/>
      <c r="BS25" s="7"/>
      <c r="BT25" s="7"/>
      <c r="BU25" s="2" t="s">
        <v>106</v>
      </c>
      <c r="BV25" s="2" t="s">
        <v>97</v>
      </c>
      <c r="BW25" s="2" t="s">
        <v>315</v>
      </c>
      <c r="BX25" s="2" t="s">
        <v>316</v>
      </c>
      <c r="BY25" s="2" t="s">
        <v>109</v>
      </c>
      <c r="BZ25" s="2" t="s">
        <v>100</v>
      </c>
    </row>
    <row r="26">
      <c r="A26" s="2" t="s">
        <v>317</v>
      </c>
      <c r="B26" s="2" t="s">
        <v>302</v>
      </c>
      <c r="C26" s="2" t="s">
        <v>303</v>
      </c>
      <c r="D26" s="2" t="s">
        <v>304</v>
      </c>
      <c r="E26" s="2" t="s">
        <v>305</v>
      </c>
      <c r="F26" s="2" t="s">
        <v>306</v>
      </c>
      <c r="G26" s="2" t="s">
        <v>306</v>
      </c>
      <c r="H26" s="2" t="s">
        <v>306</v>
      </c>
      <c r="I26" s="2" t="s">
        <v>307</v>
      </c>
      <c r="J26" s="2" t="s">
        <v>308</v>
      </c>
      <c r="K26" s="2" t="s">
        <v>318</v>
      </c>
      <c r="L26" s="3">
        <v>68.82</v>
      </c>
      <c r="M26" s="3">
        <v>72.26</v>
      </c>
      <c r="N26" s="3">
        <v>149.99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310</v>
      </c>
      <c r="V26" s="2" t="s">
        <v>311</v>
      </c>
      <c r="W26" s="2" t="s">
        <v>296</v>
      </c>
      <c r="X26" s="2" t="s">
        <v>144</v>
      </c>
      <c r="Y26" s="2" t="s">
        <v>312</v>
      </c>
      <c r="Z26" s="4">
        <v>156</v>
      </c>
      <c r="AA26" s="4">
        <f>=ROUNDDOWN(60,0)</f>
      </c>
      <c r="AB26" s="5">
        <v>2.6</v>
      </c>
      <c r="AC26" s="2" t="s">
        <v>100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2</v>
      </c>
      <c r="AQ26" s="8">
        <v>133.52</v>
      </c>
      <c r="AR26" s="4"/>
      <c r="AS26" s="8"/>
      <c r="AT26" s="7"/>
      <c r="AU26" s="7"/>
      <c r="AV26" s="4">
        <v>2</v>
      </c>
      <c r="AW26" s="8">
        <v>133.52</v>
      </c>
      <c r="AX26" s="4"/>
      <c r="AY26" s="8"/>
      <c r="AZ26" s="7"/>
      <c r="BA26" s="7"/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0.4</v>
      </c>
      <c r="BJ26" s="4">
        <v>14</v>
      </c>
      <c r="BK26" s="8">
        <v>942.52</v>
      </c>
      <c r="BL26" s="2" t="s">
        <v>134</v>
      </c>
      <c r="BM26" s="7">
        <v>0.1429</v>
      </c>
      <c r="BN26" s="7">
        <v>0.1417</v>
      </c>
      <c r="BO26" s="4">
        <v>2</v>
      </c>
      <c r="BP26" s="8">
        <v>133.52</v>
      </c>
      <c r="BQ26" s="4"/>
      <c r="BR26" s="8"/>
      <c r="BS26" s="7"/>
      <c r="BT26" s="7"/>
      <c r="BU26" s="2" t="s">
        <v>106</v>
      </c>
      <c r="BV26" s="2" t="s">
        <v>97</v>
      </c>
      <c r="BW26" s="2" t="s">
        <v>319</v>
      </c>
      <c r="BX26" s="2" t="s">
        <v>320</v>
      </c>
      <c r="BY26" s="2" t="s">
        <v>109</v>
      </c>
      <c r="BZ26" s="2" t="s">
        <v>100</v>
      </c>
    </row>
    <row r="27">
      <c r="A27" s="2" t="s">
        <v>321</v>
      </c>
      <c r="B27" s="2" t="s">
        <v>302</v>
      </c>
      <c r="C27" s="2" t="s">
        <v>303</v>
      </c>
      <c r="D27" s="2" t="s">
        <v>304</v>
      </c>
      <c r="E27" s="2" t="s">
        <v>305</v>
      </c>
      <c r="F27" s="2" t="s">
        <v>322</v>
      </c>
      <c r="G27" s="2" t="s">
        <v>322</v>
      </c>
      <c r="H27" s="2" t="s">
        <v>322</v>
      </c>
      <c r="I27" s="2" t="s">
        <v>323</v>
      </c>
      <c r="J27" s="2" t="s">
        <v>95</v>
      </c>
      <c r="K27" s="2" t="s">
        <v>309</v>
      </c>
      <c r="L27" s="3">
        <v>94.62</v>
      </c>
      <c r="M27" s="3">
        <v>99.35</v>
      </c>
      <c r="N27" s="3">
        <v>214.99</v>
      </c>
      <c r="O27" s="2" t="s">
        <v>97</v>
      </c>
      <c r="P27" s="2" t="s">
        <v>268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100</v>
      </c>
      <c r="V27" s="2" t="s">
        <v>102</v>
      </c>
      <c r="W27" s="2" t="s">
        <v>296</v>
      </c>
      <c r="X27" s="2" t="s">
        <v>100</v>
      </c>
      <c r="Y27" s="2" t="s">
        <v>324</v>
      </c>
      <c r="Z27" s="4">
        <v>129</v>
      </c>
      <c r="AA27" s="4">
        <f>=ROUNDDOWN(14.3333333333333,0)</f>
      </c>
      <c r="AB27" s="5">
        <v>9</v>
      </c>
      <c r="AC27" s="2" t="s">
        <v>271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</v>
      </c>
      <c r="AQ27" s="8">
        <v>198.7</v>
      </c>
      <c r="AR27" s="4"/>
      <c r="AS27" s="8"/>
      <c r="AT27" s="7"/>
      <c r="AU27" s="7"/>
      <c r="AV27" s="4">
        <v>2</v>
      </c>
      <c r="AW27" s="8">
        <v>198.7</v>
      </c>
      <c r="AX27" s="4"/>
      <c r="AY27" s="8"/>
      <c r="AZ27" s="7"/>
      <c r="BA27" s="7"/>
      <c r="BB27" s="7">
        <v>1</v>
      </c>
      <c r="BC27" s="4">
        <v>2</v>
      </c>
      <c r="BD27" s="8">
        <v>198.7</v>
      </c>
      <c r="BE27" s="4"/>
      <c r="BF27" s="8"/>
      <c r="BG27" s="7"/>
      <c r="BH27" s="7"/>
      <c r="BI27" s="7">
        <v>1</v>
      </c>
      <c r="BJ27" s="4">
        <v>28</v>
      </c>
      <c r="BK27" s="8">
        <v>3035.66</v>
      </c>
      <c r="BL27" s="2" t="s">
        <v>325</v>
      </c>
      <c r="BM27" s="7">
        <v>0.0714</v>
      </c>
      <c r="BN27" s="7">
        <v>0.0655</v>
      </c>
      <c r="BO27" s="4">
        <v>2</v>
      </c>
      <c r="BP27" s="8">
        <v>198.7</v>
      </c>
      <c r="BQ27" s="4"/>
      <c r="BR27" s="8"/>
      <c r="BS27" s="7"/>
      <c r="BT27" s="7"/>
      <c r="BU27" s="2" t="s">
        <v>106</v>
      </c>
      <c r="BV27" s="2" t="s">
        <v>97</v>
      </c>
      <c r="BW27" s="2" t="s">
        <v>315</v>
      </c>
      <c r="BX27" s="2" t="s">
        <v>326</v>
      </c>
      <c r="BY27" s="2" t="s">
        <v>109</v>
      </c>
      <c r="BZ27" s="2" t="s">
        <v>100</v>
      </c>
    </row>
    <row r="28">
      <c r="A28" s="2" t="s">
        <v>327</v>
      </c>
      <c r="B28" s="2" t="s">
        <v>302</v>
      </c>
      <c r="C28" s="2" t="s">
        <v>303</v>
      </c>
      <c r="D28" s="2" t="s">
        <v>304</v>
      </c>
      <c r="E28" s="2" t="s">
        <v>305</v>
      </c>
      <c r="F28" s="2" t="s">
        <v>328</v>
      </c>
      <c r="G28" s="2" t="s">
        <v>328</v>
      </c>
      <c r="H28" s="2" t="s">
        <v>328</v>
      </c>
      <c r="I28" s="2" t="s">
        <v>307</v>
      </c>
      <c r="J28" s="2" t="s">
        <v>95</v>
      </c>
      <c r="K28" s="2" t="s">
        <v>329</v>
      </c>
      <c r="L28" s="3">
        <v>62.74</v>
      </c>
      <c r="M28" s="3">
        <v>65.88</v>
      </c>
      <c r="N28" s="3">
        <v>134.99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310</v>
      </c>
      <c r="V28" s="2" t="s">
        <v>311</v>
      </c>
      <c r="W28" s="2" t="s">
        <v>296</v>
      </c>
      <c r="X28" s="2" t="s">
        <v>100</v>
      </c>
      <c r="Y28" s="2" t="s">
        <v>330</v>
      </c>
      <c r="Z28" s="4">
        <v>94</v>
      </c>
      <c r="AA28" s="4">
        <f>=ROUNDDOWN(47,0)</f>
      </c>
      <c r="AB28" s="5">
        <v>2</v>
      </c>
      <c r="AC28" s="2" t="s">
        <v>100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2</v>
      </c>
      <c r="AQ28" s="8">
        <v>131.76</v>
      </c>
      <c r="AR28" s="4"/>
      <c r="AS28" s="8"/>
      <c r="AT28" s="7"/>
      <c r="AU28" s="7"/>
      <c r="AV28" s="4">
        <v>2</v>
      </c>
      <c r="AW28" s="8">
        <v>131.76</v>
      </c>
      <c r="AX28" s="4"/>
      <c r="AY28" s="8"/>
      <c r="AZ28" s="7"/>
      <c r="BA28" s="7"/>
      <c r="BB28" s="7">
        <v>1</v>
      </c>
      <c r="BC28" s="4">
        <v>2</v>
      </c>
      <c r="BD28" s="8">
        <v>131.76</v>
      </c>
      <c r="BE28" s="4"/>
      <c r="BF28" s="8"/>
      <c r="BG28" s="7"/>
      <c r="BH28" s="7"/>
      <c r="BI28" s="7">
        <v>1</v>
      </c>
      <c r="BJ28" s="4">
        <v>9</v>
      </c>
      <c r="BK28" s="8">
        <v>819.03</v>
      </c>
      <c r="BL28" s="2" t="s">
        <v>331</v>
      </c>
      <c r="BM28" s="7">
        <v>0.2222</v>
      </c>
      <c r="BN28" s="7">
        <v>0.1609</v>
      </c>
      <c r="BO28" s="4">
        <v>2</v>
      </c>
      <c r="BP28" s="8">
        <v>131.76</v>
      </c>
      <c r="BQ28" s="4"/>
      <c r="BR28" s="8"/>
      <c r="BS28" s="7"/>
      <c r="BT28" s="7"/>
      <c r="BU28" s="2" t="s">
        <v>106</v>
      </c>
      <c r="BV28" s="2" t="s">
        <v>97</v>
      </c>
      <c r="BW28" s="2" t="s">
        <v>319</v>
      </c>
      <c r="BX28" s="2" t="s">
        <v>332</v>
      </c>
      <c r="BY28" s="2" t="s">
        <v>109</v>
      </c>
      <c r="BZ28" s="2" t="s">
        <v>100</v>
      </c>
    </row>
    <row r="29">
      <c r="A29" s="2" t="s">
        <v>333</v>
      </c>
      <c r="B29" s="2" t="s">
        <v>302</v>
      </c>
      <c r="C29" s="2" t="s">
        <v>303</v>
      </c>
      <c r="D29" s="2" t="s">
        <v>304</v>
      </c>
      <c r="E29" s="2" t="s">
        <v>305</v>
      </c>
      <c r="F29" s="2" t="s">
        <v>334</v>
      </c>
      <c r="G29" s="2" t="s">
        <v>334</v>
      </c>
      <c r="H29" s="2" t="s">
        <v>334</v>
      </c>
      <c r="I29" s="2" t="s">
        <v>335</v>
      </c>
      <c r="J29" s="2" t="s">
        <v>95</v>
      </c>
      <c r="K29" s="2" t="s">
        <v>336</v>
      </c>
      <c r="L29" s="3">
        <v>28.87</v>
      </c>
      <c r="M29" s="3">
        <v>30.31</v>
      </c>
      <c r="N29" s="3">
        <v>64.99</v>
      </c>
      <c r="O29" s="2" t="s">
        <v>97</v>
      </c>
      <c r="P29" s="2" t="s">
        <v>236</v>
      </c>
      <c r="Q29" s="2" t="s">
        <v>99</v>
      </c>
      <c r="R29" s="2" t="s">
        <v>100</v>
      </c>
      <c r="S29" s="2" t="s">
        <v>100</v>
      </c>
      <c r="T29" s="2" t="s">
        <v>100</v>
      </c>
      <c r="U29" s="2" t="s">
        <v>116</v>
      </c>
      <c r="V29" s="2" t="s">
        <v>102</v>
      </c>
      <c r="W29" s="2" t="s">
        <v>296</v>
      </c>
      <c r="X29" s="2" t="s">
        <v>100</v>
      </c>
      <c r="Y29" s="2" t="s">
        <v>324</v>
      </c>
      <c r="Z29" s="4">
        <v>192</v>
      </c>
      <c r="AA29" s="4">
        <f>=ROUNDDOWN(27.4285714285714,0)</f>
      </c>
      <c r="AB29" s="5">
        <v>7</v>
      </c>
      <c r="AC29" s="2" t="s">
        <v>337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2</v>
      </c>
      <c r="AQ29" s="8">
        <v>60.64</v>
      </c>
      <c r="AR29" s="4"/>
      <c r="AS29" s="8"/>
      <c r="AT29" s="7"/>
      <c r="AU29" s="7"/>
      <c r="AV29" s="4">
        <v>2</v>
      </c>
      <c r="AW29" s="8">
        <v>60.64</v>
      </c>
      <c r="AX29" s="4"/>
      <c r="AY29" s="8"/>
      <c r="AZ29" s="7"/>
      <c r="BA29" s="7"/>
      <c r="BB29" s="7">
        <v>1</v>
      </c>
      <c r="BC29" s="4">
        <v>2</v>
      </c>
      <c r="BD29" s="8">
        <v>60.64</v>
      </c>
      <c r="BE29" s="4"/>
      <c r="BF29" s="8"/>
      <c r="BG29" s="7"/>
      <c r="BH29" s="7"/>
      <c r="BI29" s="7">
        <v>1</v>
      </c>
      <c r="BJ29" s="4">
        <v>34</v>
      </c>
      <c r="BK29" s="8">
        <v>1062.28</v>
      </c>
      <c r="BL29" s="2" t="s">
        <v>338</v>
      </c>
      <c r="BM29" s="7">
        <v>0.0588</v>
      </c>
      <c r="BN29" s="7">
        <v>0.0571</v>
      </c>
      <c r="BO29" s="4">
        <v>2</v>
      </c>
      <c r="BP29" s="8">
        <v>60.64</v>
      </c>
      <c r="BQ29" s="4"/>
      <c r="BR29" s="8"/>
      <c r="BS29" s="7"/>
      <c r="BT29" s="7"/>
      <c r="BU29" s="2" t="s">
        <v>106</v>
      </c>
      <c r="BV29" s="2" t="s">
        <v>97</v>
      </c>
      <c r="BW29" s="2" t="s">
        <v>315</v>
      </c>
      <c r="BX29" s="2" t="s">
        <v>339</v>
      </c>
      <c r="BY29" s="2" t="s">
        <v>109</v>
      </c>
      <c r="BZ29" s="2" t="s">
        <v>100</v>
      </c>
    </row>
    <row r="30">
      <c r="A30" s="2" t="s">
        <v>340</v>
      </c>
      <c r="B30" s="2" t="s">
        <v>302</v>
      </c>
      <c r="C30" s="2" t="s">
        <v>303</v>
      </c>
      <c r="D30" s="2" t="s">
        <v>304</v>
      </c>
      <c r="E30" s="2" t="s">
        <v>305</v>
      </c>
      <c r="F30" s="2" t="s">
        <v>341</v>
      </c>
      <c r="G30" s="2" t="s">
        <v>341</v>
      </c>
      <c r="H30" s="2" t="s">
        <v>341</v>
      </c>
      <c r="I30" s="2" t="s">
        <v>342</v>
      </c>
      <c r="J30" s="2" t="s">
        <v>95</v>
      </c>
      <c r="K30" s="2" t="s">
        <v>329</v>
      </c>
      <c r="L30" s="3">
        <v>28.19</v>
      </c>
      <c r="M30" s="3">
        <v>29.6</v>
      </c>
      <c r="N30" s="3">
        <v>59.99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116</v>
      </c>
      <c r="V30" s="2" t="s">
        <v>311</v>
      </c>
      <c r="W30" s="2" t="s">
        <v>103</v>
      </c>
      <c r="X30" s="2" t="s">
        <v>100</v>
      </c>
      <c r="Y30" s="2" t="s">
        <v>343</v>
      </c>
      <c r="Z30" s="4">
        <v>80</v>
      </c>
      <c r="AA30" s="4">
        <f>=ROUNDDOWN(20,0)</f>
      </c>
      <c r="AB30" s="5">
        <v>4</v>
      </c>
      <c r="AC30" s="2" t="s">
        <v>344</v>
      </c>
      <c r="AD30" s="4">
        <v>100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28.12</v>
      </c>
      <c r="AR30" s="4"/>
      <c r="AS30" s="8"/>
      <c r="AT30" s="7"/>
      <c r="AU30" s="7"/>
      <c r="AV30" s="4">
        <v>1</v>
      </c>
      <c r="AW30" s="8">
        <v>28.12</v>
      </c>
      <c r="AX30" s="4"/>
      <c r="AY30" s="8"/>
      <c r="AZ30" s="7"/>
      <c r="BA30" s="7"/>
      <c r="BB30" s="7">
        <v>1</v>
      </c>
      <c r="BC30" s="4">
        <v>1</v>
      </c>
      <c r="BD30" s="8">
        <v>28.12</v>
      </c>
      <c r="BE30" s="4"/>
      <c r="BF30" s="8"/>
      <c r="BG30" s="7"/>
      <c r="BH30" s="7"/>
      <c r="BI30" s="7">
        <v>1</v>
      </c>
      <c r="BJ30" s="4">
        <v>10</v>
      </c>
      <c r="BK30" s="8">
        <v>310.17</v>
      </c>
      <c r="BL30" s="2" t="s">
        <v>345</v>
      </c>
      <c r="BM30" s="7">
        <v>0.1</v>
      </c>
      <c r="BN30" s="7">
        <v>0.0907</v>
      </c>
      <c r="BO30" s="4">
        <v>1</v>
      </c>
      <c r="BP30" s="8">
        <v>28.12</v>
      </c>
      <c r="BQ30" s="4"/>
      <c r="BR30" s="8"/>
      <c r="BS30" s="7"/>
      <c r="BT30" s="7"/>
      <c r="BU30" s="2" t="s">
        <v>106</v>
      </c>
      <c r="BV30" s="2" t="s">
        <v>97</v>
      </c>
      <c r="BW30" s="2" t="s">
        <v>346</v>
      </c>
      <c r="BX30" s="2" t="s">
        <v>347</v>
      </c>
      <c r="BY30" s="2" t="s">
        <v>109</v>
      </c>
      <c r="BZ30" s="2" t="s">
        <v>100</v>
      </c>
    </row>
    <row r="31">
      <c r="A31" s="2" t="s">
        <v>348</v>
      </c>
      <c r="B31" s="2" t="s">
        <v>302</v>
      </c>
      <c r="C31" s="2" t="s">
        <v>303</v>
      </c>
      <c r="D31" s="2" t="s">
        <v>304</v>
      </c>
      <c r="E31" s="2" t="s">
        <v>305</v>
      </c>
      <c r="F31" s="2" t="s">
        <v>349</v>
      </c>
      <c r="G31" s="2" t="s">
        <v>349</v>
      </c>
      <c r="H31" s="2" t="s">
        <v>349</v>
      </c>
      <c r="I31" s="2" t="s">
        <v>350</v>
      </c>
      <c r="J31" s="2" t="s">
        <v>95</v>
      </c>
      <c r="K31" s="2" t="s">
        <v>329</v>
      </c>
      <c r="L31" s="3">
        <v>26.46</v>
      </c>
      <c r="M31" s="3">
        <v>27.78</v>
      </c>
      <c r="N31" s="3">
        <v>59.99</v>
      </c>
      <c r="O31" s="2" t="s">
        <v>97</v>
      </c>
      <c r="P31" s="2" t="s">
        <v>236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100</v>
      </c>
      <c r="V31" s="2" t="s">
        <v>102</v>
      </c>
      <c r="W31" s="2" t="s">
        <v>296</v>
      </c>
      <c r="X31" s="2" t="s">
        <v>100</v>
      </c>
      <c r="Y31" s="2" t="s">
        <v>351</v>
      </c>
      <c r="Z31" s="4">
        <v>142</v>
      </c>
      <c r="AA31" s="4">
        <f>=ROUNDDOWN(17.75,0)</f>
      </c>
      <c r="AB31" s="5">
        <v>8</v>
      </c>
      <c r="AC31" s="2" t="s">
        <v>313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27.78</v>
      </c>
      <c r="AR31" s="4"/>
      <c r="AS31" s="8"/>
      <c r="AT31" s="7"/>
      <c r="AU31" s="7"/>
      <c r="AV31" s="4">
        <v>1</v>
      </c>
      <c r="AW31" s="8">
        <v>27.78</v>
      </c>
      <c r="AX31" s="4"/>
      <c r="AY31" s="8"/>
      <c r="AZ31" s="7"/>
      <c r="BA31" s="7"/>
      <c r="BB31" s="7">
        <v>1</v>
      </c>
      <c r="BC31" s="4">
        <v>1</v>
      </c>
      <c r="BD31" s="8">
        <v>27.78</v>
      </c>
      <c r="BE31" s="4"/>
      <c r="BF31" s="8"/>
      <c r="BG31" s="7"/>
      <c r="BH31" s="7"/>
      <c r="BI31" s="7">
        <v>1</v>
      </c>
      <c r="BJ31" s="4">
        <v>23</v>
      </c>
      <c r="BK31" s="8">
        <v>715.16</v>
      </c>
      <c r="BL31" s="2" t="s">
        <v>352</v>
      </c>
      <c r="BM31" s="7">
        <v>0.0435</v>
      </c>
      <c r="BN31" s="7">
        <v>0.0388</v>
      </c>
      <c r="BO31" s="4">
        <v>1</v>
      </c>
      <c r="BP31" s="8">
        <v>27.78</v>
      </c>
      <c r="BQ31" s="4"/>
      <c r="BR31" s="8"/>
      <c r="BS31" s="7"/>
      <c r="BT31" s="7"/>
      <c r="BU31" s="2" t="s">
        <v>106</v>
      </c>
      <c r="BV31" s="2" t="s">
        <v>97</v>
      </c>
      <c r="BW31" s="2" t="s">
        <v>315</v>
      </c>
      <c r="BX31" s="2" t="s">
        <v>353</v>
      </c>
      <c r="BY31" s="2" t="s">
        <v>109</v>
      </c>
      <c r="BZ31" s="2" t="s">
        <v>100</v>
      </c>
    </row>
    <row r="32">
      <c r="A32" s="2" t="s">
        <v>354</v>
      </c>
      <c r="B32" s="2" t="s">
        <v>302</v>
      </c>
      <c r="C32" s="2" t="s">
        <v>303</v>
      </c>
      <c r="D32" s="2" t="s">
        <v>304</v>
      </c>
      <c r="E32" s="2" t="s">
        <v>305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95</v>
      </c>
      <c r="K32" s="2" t="s">
        <v>186</v>
      </c>
      <c r="L32" s="3">
        <v>27.48</v>
      </c>
      <c r="M32" s="3">
        <v>28.85</v>
      </c>
      <c r="N32" s="3">
        <v>59.99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116</v>
      </c>
      <c r="V32" s="2" t="s">
        <v>311</v>
      </c>
      <c r="W32" s="2" t="s">
        <v>103</v>
      </c>
      <c r="X32" s="2" t="s">
        <v>100</v>
      </c>
      <c r="Y32" s="2" t="s">
        <v>343</v>
      </c>
      <c r="Z32" s="4">
        <v>112</v>
      </c>
      <c r="AA32" s="4">
        <f>=ROUNDDOWN(37.3333333333333,0)</f>
      </c>
      <c r="AB32" s="5">
        <v>3</v>
      </c>
      <c r="AC32" s="2" t="s">
        <v>100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17</v>
      </c>
      <c r="BK32" s="8">
        <v>527.38</v>
      </c>
      <c r="BL32" s="2" t="s">
        <v>357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97</v>
      </c>
      <c r="BW32" s="2" t="s">
        <v>346</v>
      </c>
      <c r="BX32" s="2" t="s">
        <v>358</v>
      </c>
      <c r="BY32" s="2" t="s">
        <v>109</v>
      </c>
      <c r="BZ32" s="2" t="s">
        <v>100</v>
      </c>
    </row>
    <row r="33">
      <c r="A33" s="2" t="s">
        <v>359</v>
      </c>
      <c r="B33" s="2" t="s">
        <v>302</v>
      </c>
      <c r="C33" s="2" t="s">
        <v>285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95</v>
      </c>
      <c r="K33" s="2" t="s">
        <v>364</v>
      </c>
      <c r="L33" s="3">
        <v>267.67</v>
      </c>
      <c r="M33" s="3">
        <v>281.05</v>
      </c>
      <c r="N33" s="3">
        <v>609.99</v>
      </c>
      <c r="O33" s="2" t="s">
        <v>97</v>
      </c>
      <c r="P33" s="2" t="s">
        <v>236</v>
      </c>
      <c r="Q33" s="2" t="s">
        <v>99</v>
      </c>
      <c r="R33" s="2" t="s">
        <v>100</v>
      </c>
      <c r="S33" s="2" t="s">
        <v>365</v>
      </c>
      <c r="T33" s="2" t="s">
        <v>100</v>
      </c>
      <c r="U33" s="2" t="s">
        <v>100</v>
      </c>
      <c r="V33" s="2" t="s">
        <v>366</v>
      </c>
      <c r="W33" s="2" t="s">
        <v>103</v>
      </c>
      <c r="X33" s="2" t="s">
        <v>100</v>
      </c>
      <c r="Y33" s="2" t="s">
        <v>367</v>
      </c>
      <c r="Z33" s="4">
        <v>115</v>
      </c>
      <c r="AA33" s="4">
        <f>=ROUNDDOWN(76.6666666666667,0)</f>
      </c>
      <c r="AB33" s="5">
        <v>1.5</v>
      </c>
      <c r="AC33" s="2" t="s">
        <v>100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274.95</v>
      </c>
      <c r="AR33" s="4"/>
      <c r="AS33" s="8"/>
      <c r="AT33" s="7"/>
      <c r="AU33" s="7"/>
      <c r="AV33" s="4">
        <v>1</v>
      </c>
      <c r="AW33" s="8">
        <v>274.95</v>
      </c>
      <c r="AX33" s="4"/>
      <c r="AY33" s="8"/>
      <c r="AZ33" s="7"/>
      <c r="BA33" s="7"/>
      <c r="BB33" s="7">
        <v>1</v>
      </c>
      <c r="BC33" s="4">
        <v>1</v>
      </c>
      <c r="BD33" s="8">
        <v>274.95</v>
      </c>
      <c r="BE33" s="4"/>
      <c r="BF33" s="8"/>
      <c r="BG33" s="7"/>
      <c r="BH33" s="7"/>
      <c r="BI33" s="7">
        <v>1</v>
      </c>
      <c r="BJ33" s="4">
        <v>10</v>
      </c>
      <c r="BK33" s="8">
        <v>2783.22</v>
      </c>
      <c r="BL33" s="2" t="s">
        <v>368</v>
      </c>
      <c r="BM33" s="7">
        <v>0.1</v>
      </c>
      <c r="BN33" s="7">
        <v>0.0988</v>
      </c>
      <c r="BO33" s="4">
        <v>1</v>
      </c>
      <c r="BP33" s="8">
        <v>274.95</v>
      </c>
      <c r="BQ33" s="4"/>
      <c r="BR33" s="8"/>
      <c r="BS33" s="7"/>
      <c r="BT33" s="7"/>
      <c r="BU33" s="2" t="s">
        <v>106</v>
      </c>
      <c r="BV33" s="2" t="s">
        <v>97</v>
      </c>
      <c r="BW33" s="2" t="s">
        <v>315</v>
      </c>
      <c r="BX33" s="2" t="s">
        <v>369</v>
      </c>
      <c r="BY33" s="2" t="s">
        <v>109</v>
      </c>
      <c r="BZ33" s="2" t="s">
        <v>100</v>
      </c>
    </row>
    <row r="34">
      <c r="A34" s="2" t="s">
        <v>370</v>
      </c>
      <c r="B34" s="2" t="s">
        <v>302</v>
      </c>
      <c r="C34" s="2" t="s">
        <v>285</v>
      </c>
      <c r="D34" s="2" t="s">
        <v>371</v>
      </c>
      <c r="E34" s="2" t="s">
        <v>372</v>
      </c>
      <c r="F34" s="2" t="s">
        <v>184</v>
      </c>
      <c r="G34" s="2" t="s">
        <v>184</v>
      </c>
      <c r="H34" s="2" t="s">
        <v>184</v>
      </c>
      <c r="I34" s="2" t="s">
        <v>373</v>
      </c>
      <c r="J34" s="2" t="s">
        <v>95</v>
      </c>
      <c r="K34" s="2" t="s">
        <v>374</v>
      </c>
      <c r="L34" s="3">
        <v>67</v>
      </c>
      <c r="M34" s="3">
        <v>70.35</v>
      </c>
      <c r="N34" s="3">
        <v>139.99</v>
      </c>
      <c r="O34" s="2" t="s">
        <v>97</v>
      </c>
      <c r="P34" s="2" t="s">
        <v>130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116</v>
      </c>
      <c r="V34" s="2" t="s">
        <v>311</v>
      </c>
      <c r="W34" s="2" t="s">
        <v>103</v>
      </c>
      <c r="X34" s="2" t="s">
        <v>375</v>
      </c>
      <c r="Y34" s="2" t="s">
        <v>376</v>
      </c>
      <c r="Z34" s="4">
        <v>60</v>
      </c>
      <c r="AA34" s="4">
        <f>=ROUNDDOWN(20,0)</f>
      </c>
      <c r="AB34" s="5">
        <v>3</v>
      </c>
      <c r="AC34" s="2" t="s">
        <v>100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2</v>
      </c>
      <c r="AQ34" s="8">
        <v>140.7</v>
      </c>
      <c r="AR34" s="4"/>
      <c r="AS34" s="8"/>
      <c r="AT34" s="7"/>
      <c r="AU34" s="7"/>
      <c r="AV34" s="4">
        <v>2</v>
      </c>
      <c r="AW34" s="8">
        <v>140.7</v>
      </c>
      <c r="AX34" s="4"/>
      <c r="AY34" s="8"/>
      <c r="AZ34" s="7"/>
      <c r="BA34" s="7"/>
      <c r="BB34" s="7">
        <v>1</v>
      </c>
      <c r="BC34" s="4">
        <v>2</v>
      </c>
      <c r="BD34" s="8">
        <v>140.7</v>
      </c>
      <c r="BE34" s="4"/>
      <c r="BF34" s="8"/>
      <c r="BG34" s="7"/>
      <c r="BH34" s="7"/>
      <c r="BI34" s="7">
        <v>1</v>
      </c>
      <c r="BJ34" s="4">
        <v>3</v>
      </c>
      <c r="BK34" s="8">
        <v>216.68</v>
      </c>
      <c r="BL34" s="2" t="s">
        <v>377</v>
      </c>
      <c r="BM34" s="7">
        <v>0.6667</v>
      </c>
      <c r="BN34" s="7">
        <v>0.6493</v>
      </c>
      <c r="BO34" s="4">
        <v>2</v>
      </c>
      <c r="BP34" s="8">
        <v>140.7</v>
      </c>
      <c r="BQ34" s="4"/>
      <c r="BR34" s="8"/>
      <c r="BS34" s="7"/>
      <c r="BT34" s="7"/>
      <c r="BU34" s="2" t="s">
        <v>106</v>
      </c>
      <c r="BV34" s="2" t="s">
        <v>97</v>
      </c>
      <c r="BW34" s="2" t="s">
        <v>346</v>
      </c>
      <c r="BX34" s="2" t="s">
        <v>378</v>
      </c>
      <c r="BY34" s="2" t="s">
        <v>109</v>
      </c>
      <c r="BZ34" s="2" t="s">
        <v>100</v>
      </c>
    </row>
    <row r="35">
      <c r="A35" s="2" t="s">
        <v>379</v>
      </c>
      <c r="B35" s="2" t="s">
        <v>302</v>
      </c>
      <c r="C35" s="2" t="s">
        <v>285</v>
      </c>
      <c r="D35" s="2" t="s">
        <v>304</v>
      </c>
      <c r="E35" s="2" t="s">
        <v>305</v>
      </c>
      <c r="F35" s="2" t="s">
        <v>380</v>
      </c>
      <c r="G35" s="2" t="s">
        <v>380</v>
      </c>
      <c r="H35" s="2" t="s">
        <v>380</v>
      </c>
      <c r="I35" s="2" t="s">
        <v>381</v>
      </c>
      <c r="J35" s="2" t="s">
        <v>95</v>
      </c>
      <c r="K35" s="2" t="s">
        <v>382</v>
      </c>
      <c r="L35" s="3">
        <v>43.2</v>
      </c>
      <c r="M35" s="3">
        <v>45.36</v>
      </c>
      <c r="N35" s="3">
        <v>99.99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116</v>
      </c>
      <c r="V35" s="2" t="s">
        <v>311</v>
      </c>
      <c r="W35" s="2" t="s">
        <v>132</v>
      </c>
      <c r="X35" s="2" t="s">
        <v>100</v>
      </c>
      <c r="Y35" s="2" t="s">
        <v>383</v>
      </c>
      <c r="Z35" s="4">
        <v>50</v>
      </c>
      <c r="AA35" s="4">
        <f>=ROUNDDOWN(7.14285714285714,0)</f>
      </c>
      <c r="AB35" s="5">
        <v>7</v>
      </c>
      <c r="AC35" s="2" t="s">
        <v>313</v>
      </c>
      <c r="AD35" s="4">
        <v>150</v>
      </c>
      <c r="AE35" s="4">
        <v>150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2</v>
      </c>
      <c r="AQ35" s="8">
        <v>90.72</v>
      </c>
      <c r="AR35" s="4"/>
      <c r="AS35" s="8"/>
      <c r="AT35" s="7"/>
      <c r="AU35" s="7"/>
      <c r="AV35" s="4">
        <v>2</v>
      </c>
      <c r="AW35" s="8">
        <v>90.72</v>
      </c>
      <c r="AX35" s="4"/>
      <c r="AY35" s="8"/>
      <c r="AZ35" s="7"/>
      <c r="BA35" s="7"/>
      <c r="BB35" s="7">
        <v>1</v>
      </c>
      <c r="BC35" s="4">
        <v>2</v>
      </c>
      <c r="BD35" s="8">
        <v>90.72</v>
      </c>
      <c r="BE35" s="4"/>
      <c r="BF35" s="8"/>
      <c r="BG35" s="7"/>
      <c r="BH35" s="7"/>
      <c r="BI35" s="7">
        <v>1</v>
      </c>
      <c r="BJ35" s="4">
        <v>31</v>
      </c>
      <c r="BK35" s="8">
        <v>1578.99</v>
      </c>
      <c r="BL35" s="2" t="s">
        <v>384</v>
      </c>
      <c r="BM35" s="7">
        <v>0.0645</v>
      </c>
      <c r="BN35" s="7">
        <v>0.0575</v>
      </c>
      <c r="BO35" s="4">
        <v>2</v>
      </c>
      <c r="BP35" s="8">
        <v>90.72</v>
      </c>
      <c r="BQ35" s="4"/>
      <c r="BR35" s="8"/>
      <c r="BS35" s="7"/>
      <c r="BT35" s="7"/>
      <c r="BU35" s="2" t="s">
        <v>106</v>
      </c>
      <c r="BV35" s="2" t="s">
        <v>97</v>
      </c>
      <c r="BW35" s="2" t="s">
        <v>346</v>
      </c>
      <c r="BX35" s="2" t="s">
        <v>385</v>
      </c>
      <c r="BY35" s="2" t="s">
        <v>109</v>
      </c>
      <c r="BZ35" s="2" t="s">
        <v>100</v>
      </c>
    </row>
    <row r="36">
      <c r="A36" s="2" t="s">
        <v>386</v>
      </c>
      <c r="B36" s="2" t="s">
        <v>302</v>
      </c>
      <c r="C36" s="2" t="s">
        <v>387</v>
      </c>
      <c r="D36" s="2" t="s">
        <v>388</v>
      </c>
      <c r="E36" s="2" t="s">
        <v>389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95</v>
      </c>
      <c r="K36" s="2" t="s">
        <v>364</v>
      </c>
      <c r="L36" s="3">
        <v>63</v>
      </c>
      <c r="M36" s="3">
        <v>66.15</v>
      </c>
      <c r="N36" s="3">
        <v>134.99</v>
      </c>
      <c r="O36" s="2" t="s">
        <v>97</v>
      </c>
      <c r="P36" s="2" t="s">
        <v>236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116</v>
      </c>
      <c r="V36" s="2" t="s">
        <v>311</v>
      </c>
      <c r="W36" s="2" t="s">
        <v>132</v>
      </c>
      <c r="X36" s="2" t="s">
        <v>100</v>
      </c>
      <c r="Y36" s="2" t="s">
        <v>326</v>
      </c>
      <c r="Z36" s="4">
        <v>414</v>
      </c>
      <c r="AA36" s="4">
        <f>=ROUNDDOWN(60,0)</f>
      </c>
      <c r="AB36" s="5">
        <v>6.9</v>
      </c>
      <c r="AC36" s="2" t="s">
        <v>100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</v>
      </c>
      <c r="AQ36" s="8">
        <v>132.3</v>
      </c>
      <c r="AR36" s="4"/>
      <c r="AS36" s="8"/>
      <c r="AT36" s="7"/>
      <c r="AU36" s="7"/>
      <c r="AV36" s="4">
        <v>2</v>
      </c>
      <c r="AW36" s="8">
        <v>132.3</v>
      </c>
      <c r="AX36" s="4"/>
      <c r="AY36" s="8"/>
      <c r="AZ36" s="7"/>
      <c r="BA36" s="7"/>
      <c r="BB36" s="7">
        <v>1</v>
      </c>
      <c r="BC36" s="4">
        <v>2</v>
      </c>
      <c r="BD36" s="8">
        <v>132.3</v>
      </c>
      <c r="BE36" s="4"/>
      <c r="BF36" s="8"/>
      <c r="BG36" s="7"/>
      <c r="BH36" s="7"/>
      <c r="BI36" s="7">
        <v>1</v>
      </c>
      <c r="BJ36" s="4">
        <v>26</v>
      </c>
      <c r="BK36" s="8">
        <v>1983.34</v>
      </c>
      <c r="BL36" s="2" t="s">
        <v>392</v>
      </c>
      <c r="BM36" s="7">
        <v>0.0769</v>
      </c>
      <c r="BN36" s="7">
        <v>0.0667</v>
      </c>
      <c r="BO36" s="4">
        <v>2</v>
      </c>
      <c r="BP36" s="8">
        <v>132.3</v>
      </c>
      <c r="BQ36" s="4"/>
      <c r="BR36" s="8"/>
      <c r="BS36" s="7"/>
      <c r="BT36" s="7"/>
      <c r="BU36" s="2" t="s">
        <v>106</v>
      </c>
      <c r="BV36" s="2" t="s">
        <v>97</v>
      </c>
      <c r="BW36" s="2" t="s">
        <v>346</v>
      </c>
      <c r="BX36" s="2" t="s">
        <v>385</v>
      </c>
      <c r="BY36" s="2" t="s">
        <v>109</v>
      </c>
      <c r="BZ36" s="2" t="s">
        <v>100</v>
      </c>
    </row>
    <row r="37">
      <c r="A37" s="2" t="s">
        <v>393</v>
      </c>
      <c r="B37" s="2" t="s">
        <v>302</v>
      </c>
      <c r="C37" s="2" t="s">
        <v>387</v>
      </c>
      <c r="D37" s="2" t="s">
        <v>304</v>
      </c>
      <c r="E37" s="2" t="s">
        <v>305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95</v>
      </c>
      <c r="K37" s="2" t="s">
        <v>247</v>
      </c>
      <c r="L37" s="3">
        <v>72</v>
      </c>
      <c r="M37" s="3">
        <v>75.6</v>
      </c>
      <c r="N37" s="3">
        <v>149.99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396</v>
      </c>
      <c r="T37" s="2" t="s">
        <v>100</v>
      </c>
      <c r="U37" s="2" t="s">
        <v>100</v>
      </c>
      <c r="V37" s="2" t="s">
        <v>102</v>
      </c>
      <c r="W37" s="2" t="s">
        <v>103</v>
      </c>
      <c r="X37" s="2" t="s">
        <v>100</v>
      </c>
      <c r="Y37" s="2" t="s">
        <v>104</v>
      </c>
      <c r="Z37" s="4">
        <v>108</v>
      </c>
      <c r="AA37" s="4">
        <f>=ROUNDDOWN(21.6,0)</f>
      </c>
      <c r="AB37" s="5">
        <v>5</v>
      </c>
      <c r="AC37" s="2" t="s">
        <v>337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</v>
      </c>
      <c r="AQ37" s="8">
        <v>75.6</v>
      </c>
      <c r="AR37" s="4"/>
      <c r="AS37" s="8"/>
      <c r="AT37" s="7"/>
      <c r="AU37" s="7"/>
      <c r="AV37" s="4">
        <v>1</v>
      </c>
      <c r="AW37" s="8">
        <v>75.6</v>
      </c>
      <c r="AX37" s="4"/>
      <c r="AY37" s="8"/>
      <c r="AZ37" s="7"/>
      <c r="BA37" s="7"/>
      <c r="BB37" s="7">
        <v>1</v>
      </c>
      <c r="BC37" s="4">
        <v>1</v>
      </c>
      <c r="BD37" s="8">
        <v>75.6</v>
      </c>
      <c r="BE37" s="4"/>
      <c r="BF37" s="8"/>
      <c r="BG37" s="7"/>
      <c r="BH37" s="7"/>
      <c r="BI37" s="7">
        <v>1</v>
      </c>
      <c r="BJ37" s="4">
        <v>18</v>
      </c>
      <c r="BK37" s="8">
        <v>1506.54</v>
      </c>
      <c r="BL37" s="2" t="s">
        <v>397</v>
      </c>
      <c r="BM37" s="7">
        <v>0.0556</v>
      </c>
      <c r="BN37" s="7">
        <v>0.0502</v>
      </c>
      <c r="BO37" s="4">
        <v>1</v>
      </c>
      <c r="BP37" s="8">
        <v>75.6</v>
      </c>
      <c r="BQ37" s="4"/>
      <c r="BR37" s="8"/>
      <c r="BS37" s="7"/>
      <c r="BT37" s="7"/>
      <c r="BU37" s="2" t="s">
        <v>106</v>
      </c>
      <c r="BV37" s="2" t="s">
        <v>97</v>
      </c>
      <c r="BW37" s="2" t="s">
        <v>315</v>
      </c>
      <c r="BX37" s="2" t="s">
        <v>398</v>
      </c>
      <c r="BY37" s="2" t="s">
        <v>109</v>
      </c>
      <c r="BZ37" s="2" t="s">
        <v>100</v>
      </c>
    </row>
    <row r="38">
      <c r="A38" s="2" t="s">
        <v>399</v>
      </c>
      <c r="B38" s="2" t="s">
        <v>302</v>
      </c>
      <c r="C38" s="2" t="s">
        <v>387</v>
      </c>
      <c r="D38" s="2" t="s">
        <v>304</v>
      </c>
      <c r="E38" s="2" t="s">
        <v>305</v>
      </c>
      <c r="F38" s="2" t="s">
        <v>400</v>
      </c>
      <c r="G38" s="2" t="s">
        <v>400</v>
      </c>
      <c r="H38" s="2" t="s">
        <v>400</v>
      </c>
      <c r="I38" s="2" t="s">
        <v>401</v>
      </c>
      <c r="J38" s="2" t="s">
        <v>95</v>
      </c>
      <c r="K38" s="2" t="s">
        <v>364</v>
      </c>
      <c r="L38" s="3">
        <v>52.44</v>
      </c>
      <c r="M38" s="3">
        <v>55.06</v>
      </c>
      <c r="N38" s="3">
        <v>119.99</v>
      </c>
      <c r="O38" s="2" t="s">
        <v>97</v>
      </c>
      <c r="P38" s="2" t="s">
        <v>130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116</v>
      </c>
      <c r="V38" s="2" t="s">
        <v>311</v>
      </c>
      <c r="W38" s="2" t="s">
        <v>103</v>
      </c>
      <c r="X38" s="2" t="s">
        <v>132</v>
      </c>
      <c r="Y38" s="2" t="s">
        <v>402</v>
      </c>
      <c r="Z38" s="4">
        <v>37</v>
      </c>
      <c r="AA38" s="4">
        <f>=ROUNDDOWN({0},0)</f>
      </c>
      <c r="AB38" s="5"/>
      <c r="AC38" s="2" t="s">
        <v>100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55.07</v>
      </c>
      <c r="AR38" s="4"/>
      <c r="AS38" s="8"/>
      <c r="AT38" s="7"/>
      <c r="AU38" s="7"/>
      <c r="AV38" s="4">
        <v>1</v>
      </c>
      <c r="AW38" s="8">
        <v>55.07</v>
      </c>
      <c r="AX38" s="4"/>
      <c r="AY38" s="8"/>
      <c r="AZ38" s="7"/>
      <c r="BA38" s="7"/>
      <c r="BB38" s="7">
        <v>1</v>
      </c>
      <c r="BC38" s="4">
        <v>1</v>
      </c>
      <c r="BD38" s="8">
        <v>55.07</v>
      </c>
      <c r="BE38" s="4"/>
      <c r="BF38" s="8"/>
      <c r="BG38" s="7"/>
      <c r="BH38" s="7"/>
      <c r="BI38" s="7">
        <v>1</v>
      </c>
      <c r="BJ38" s="4">
        <v>1</v>
      </c>
      <c r="BK38" s="8">
        <v>55.07</v>
      </c>
      <c r="BL38" s="2" t="s">
        <v>16</v>
      </c>
      <c r="BM38" s="7">
        <v>1</v>
      </c>
      <c r="BN38" s="7">
        <v>1</v>
      </c>
      <c r="BO38" s="4">
        <v>1</v>
      </c>
      <c r="BP38" s="8">
        <v>55.07</v>
      </c>
      <c r="BQ38" s="4"/>
      <c r="BR38" s="8"/>
      <c r="BS38" s="7"/>
      <c r="BT38" s="7"/>
      <c r="BU38" s="2" t="s">
        <v>106</v>
      </c>
      <c r="BV38" s="2" t="s">
        <v>97</v>
      </c>
      <c r="BW38" s="2" t="s">
        <v>346</v>
      </c>
      <c r="BX38" s="2" t="s">
        <v>403</v>
      </c>
      <c r="BY38" s="2" t="s">
        <v>109</v>
      </c>
      <c r="BZ38" s="2" t="s">
        <v>100</v>
      </c>
    </row>
    <row r="39">
      <c r="A39" s="2" t="s">
        <v>404</v>
      </c>
      <c r="B39" s="2" t="s">
        <v>302</v>
      </c>
      <c r="C39" s="2" t="s">
        <v>387</v>
      </c>
      <c r="D39" s="2" t="s">
        <v>371</v>
      </c>
      <c r="E39" s="2" t="s">
        <v>372</v>
      </c>
      <c r="F39" s="2" t="s">
        <v>400</v>
      </c>
      <c r="G39" s="2" t="s">
        <v>400</v>
      </c>
      <c r="H39" s="2" t="s">
        <v>400</v>
      </c>
      <c r="I39" s="2" t="s">
        <v>405</v>
      </c>
      <c r="J39" s="2" t="s">
        <v>406</v>
      </c>
      <c r="K39" s="2" t="s">
        <v>407</v>
      </c>
      <c r="L39" s="3">
        <v>47.52</v>
      </c>
      <c r="M39" s="3">
        <v>49.9</v>
      </c>
      <c r="N39" s="3">
        <v>109.99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116</v>
      </c>
      <c r="V39" s="2" t="s">
        <v>311</v>
      </c>
      <c r="W39" s="2" t="s">
        <v>132</v>
      </c>
      <c r="X39" s="2" t="s">
        <v>408</v>
      </c>
      <c r="Y39" s="2" t="s">
        <v>409</v>
      </c>
      <c r="Z39" s="4">
        <v>57</v>
      </c>
      <c r="AA39" s="4">
        <f>=ROUNDDOWN(6.95121951219512,0)</f>
      </c>
      <c r="AB39" s="5">
        <v>8.2</v>
      </c>
      <c r="AC39" s="2" t="s">
        <v>410</v>
      </c>
      <c r="AD39" s="4">
        <v>200</v>
      </c>
      <c r="AE39" s="4">
        <v>200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</v>
      </c>
      <c r="AQ39" s="8">
        <v>99.8</v>
      </c>
      <c r="AR39" s="4"/>
      <c r="AS39" s="8"/>
      <c r="AT39" s="7"/>
      <c r="AU39" s="7"/>
      <c r="AV39" s="4">
        <v>2</v>
      </c>
      <c r="AW39" s="8">
        <v>99.8</v>
      </c>
      <c r="AX39" s="4"/>
      <c r="AY39" s="8"/>
      <c r="AZ39" s="7"/>
      <c r="BA39" s="7"/>
      <c r="BB39" s="7">
        <v>1</v>
      </c>
      <c r="BC39" s="4">
        <v>2</v>
      </c>
      <c r="BD39" s="8">
        <v>99.8</v>
      </c>
      <c r="BE39" s="4"/>
      <c r="BF39" s="8"/>
      <c r="BG39" s="7"/>
      <c r="BH39" s="7"/>
      <c r="BI39" s="7">
        <v>1</v>
      </c>
      <c r="BJ39" s="4">
        <v>27</v>
      </c>
      <c r="BK39" s="8">
        <v>1479.82</v>
      </c>
      <c r="BL39" s="2" t="s">
        <v>411</v>
      </c>
      <c r="BM39" s="7">
        <v>0.0741</v>
      </c>
      <c r="BN39" s="7">
        <v>0.0674</v>
      </c>
      <c r="BO39" s="4">
        <v>2</v>
      </c>
      <c r="BP39" s="8">
        <v>99.8</v>
      </c>
      <c r="BQ39" s="4"/>
      <c r="BR39" s="8"/>
      <c r="BS39" s="7"/>
      <c r="BT39" s="7"/>
      <c r="BU39" s="2" t="s">
        <v>106</v>
      </c>
      <c r="BV39" s="2" t="s">
        <v>97</v>
      </c>
      <c r="BW39" s="2" t="s">
        <v>346</v>
      </c>
      <c r="BX39" s="2" t="s">
        <v>412</v>
      </c>
      <c r="BY39" s="2" t="s">
        <v>109</v>
      </c>
      <c r="BZ39" s="2" t="s">
        <v>100</v>
      </c>
    </row>
    <row r="40">
      <c r="A40" s="2" t="s">
        <v>413</v>
      </c>
      <c r="B40" s="2" t="s">
        <v>302</v>
      </c>
      <c r="C40" s="2" t="s">
        <v>387</v>
      </c>
      <c r="D40" s="2" t="s">
        <v>414</v>
      </c>
      <c r="E40" s="2" t="s">
        <v>415</v>
      </c>
      <c r="F40" s="2" t="s">
        <v>416</v>
      </c>
      <c r="G40" s="2" t="s">
        <v>416</v>
      </c>
      <c r="H40" s="2" t="s">
        <v>416</v>
      </c>
      <c r="I40" s="2" t="s">
        <v>417</v>
      </c>
      <c r="J40" s="2" t="s">
        <v>95</v>
      </c>
      <c r="K40" s="2" t="s">
        <v>364</v>
      </c>
      <c r="L40" s="3">
        <v>74.1</v>
      </c>
      <c r="M40" s="3">
        <v>77.8</v>
      </c>
      <c r="N40" s="3">
        <v>164.99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310</v>
      </c>
      <c r="V40" s="2" t="s">
        <v>311</v>
      </c>
      <c r="W40" s="2" t="s">
        <v>117</v>
      </c>
      <c r="X40" s="2" t="s">
        <v>132</v>
      </c>
      <c r="Y40" s="2" t="s">
        <v>418</v>
      </c>
      <c r="Z40" s="4">
        <v>65</v>
      </c>
      <c r="AA40" s="4">
        <f>=ROUNDDOWN(12.2641509433962,0)</f>
      </c>
      <c r="AB40" s="5">
        <v>5.3</v>
      </c>
      <c r="AC40" s="2" t="s">
        <v>100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77.81</v>
      </c>
      <c r="AR40" s="4"/>
      <c r="AS40" s="8"/>
      <c r="AT40" s="7"/>
      <c r="AU40" s="7"/>
      <c r="AV40" s="4">
        <v>1</v>
      </c>
      <c r="AW40" s="8">
        <v>77.81</v>
      </c>
      <c r="AX40" s="4"/>
      <c r="AY40" s="8"/>
      <c r="AZ40" s="7"/>
      <c r="BA40" s="7"/>
      <c r="BB40" s="7">
        <v>1</v>
      </c>
      <c r="BC40" s="4">
        <v>1</v>
      </c>
      <c r="BD40" s="8">
        <v>77.81</v>
      </c>
      <c r="BE40" s="4"/>
      <c r="BF40" s="8"/>
      <c r="BG40" s="7"/>
      <c r="BH40" s="7"/>
      <c r="BI40" s="7">
        <v>1</v>
      </c>
      <c r="BJ40" s="4">
        <v>14</v>
      </c>
      <c r="BK40" s="8">
        <v>1129.11</v>
      </c>
      <c r="BL40" s="2" t="s">
        <v>419</v>
      </c>
      <c r="BM40" s="7">
        <v>0.0714</v>
      </c>
      <c r="BN40" s="7">
        <v>0.0689</v>
      </c>
      <c r="BO40" s="4">
        <v>1</v>
      </c>
      <c r="BP40" s="8">
        <v>77.81</v>
      </c>
      <c r="BQ40" s="4"/>
      <c r="BR40" s="8"/>
      <c r="BS40" s="7"/>
      <c r="BT40" s="7"/>
      <c r="BU40" s="2" t="s">
        <v>106</v>
      </c>
      <c r="BV40" s="2" t="s">
        <v>97</v>
      </c>
      <c r="BW40" s="2" t="s">
        <v>346</v>
      </c>
      <c r="BX40" s="2" t="s">
        <v>385</v>
      </c>
      <c r="BY40" s="2" t="s">
        <v>109</v>
      </c>
      <c r="BZ40" s="2" t="s">
        <v>100</v>
      </c>
    </row>
    <row r="41">
      <c r="A41" s="2" t="s">
        <v>420</v>
      </c>
      <c r="B41" s="2" t="s">
        <v>302</v>
      </c>
      <c r="C41" s="2" t="s">
        <v>421</v>
      </c>
      <c r="D41" s="2" t="s">
        <v>304</v>
      </c>
      <c r="E41" s="2" t="s">
        <v>305</v>
      </c>
      <c r="F41" s="2" t="s">
        <v>422</v>
      </c>
      <c r="G41" s="2" t="s">
        <v>422</v>
      </c>
      <c r="H41" s="2" t="s">
        <v>422</v>
      </c>
      <c r="I41" s="2" t="s">
        <v>423</v>
      </c>
      <c r="J41" s="2" t="s">
        <v>95</v>
      </c>
      <c r="K41" s="2" t="s">
        <v>309</v>
      </c>
      <c r="L41" s="3">
        <v>54.94</v>
      </c>
      <c r="M41" s="3">
        <v>57.69</v>
      </c>
      <c r="N41" s="3">
        <v>119.99</v>
      </c>
      <c r="O41" s="2" t="s">
        <v>97</v>
      </c>
      <c r="P41" s="2" t="s">
        <v>236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100</v>
      </c>
      <c r="V41" s="2" t="s">
        <v>102</v>
      </c>
      <c r="W41" s="2" t="s">
        <v>100</v>
      </c>
      <c r="X41" s="2" t="s">
        <v>100</v>
      </c>
      <c r="Y41" s="2" t="s">
        <v>424</v>
      </c>
      <c r="Z41" s="4">
        <v>178</v>
      </c>
      <c r="AA41" s="4">
        <f>=ROUNDDOWN(35.6,0)</f>
      </c>
      <c r="AB41" s="5">
        <v>5</v>
      </c>
      <c r="AC41" s="2" t="s">
        <v>100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</v>
      </c>
      <c r="AQ41" s="8">
        <v>115.36</v>
      </c>
      <c r="AR41" s="4"/>
      <c r="AS41" s="8"/>
      <c r="AT41" s="7"/>
      <c r="AU41" s="7"/>
      <c r="AV41" s="4">
        <v>2</v>
      </c>
      <c r="AW41" s="8">
        <v>115.36</v>
      </c>
      <c r="AX41" s="4"/>
      <c r="AY41" s="8"/>
      <c r="AZ41" s="7"/>
      <c r="BA41" s="7"/>
      <c r="BB41" s="7">
        <v>1</v>
      </c>
      <c r="BC41" s="4">
        <v>4</v>
      </c>
      <c r="BD41" s="8">
        <v>230.72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0.5</v>
      </c>
      <c r="BJ41" s="4">
        <v>25</v>
      </c>
      <c r="BK41" s="8">
        <v>1457.02</v>
      </c>
      <c r="BL41" s="2" t="s">
        <v>425</v>
      </c>
      <c r="BM41" s="7">
        <v>0.08</v>
      </c>
      <c r="BN41" s="7">
        <v>0.0792</v>
      </c>
      <c r="BO41" s="4">
        <v>2</v>
      </c>
      <c r="BP41" s="8">
        <v>115.36</v>
      </c>
      <c r="BQ41" s="4"/>
      <c r="BR41" s="8"/>
      <c r="BS41" s="7"/>
      <c r="BT41" s="7"/>
      <c r="BU41" s="2" t="s">
        <v>106</v>
      </c>
      <c r="BV41" s="2" t="s">
        <v>97</v>
      </c>
      <c r="BW41" s="2" t="s">
        <v>315</v>
      </c>
      <c r="BX41" s="2" t="s">
        <v>426</v>
      </c>
      <c r="BY41" s="2" t="s">
        <v>109</v>
      </c>
      <c r="BZ41" s="2" t="s">
        <v>100</v>
      </c>
    </row>
    <row r="42">
      <c r="A42" s="2" t="s">
        <v>427</v>
      </c>
      <c r="B42" s="2" t="s">
        <v>302</v>
      </c>
      <c r="C42" s="2" t="s">
        <v>421</v>
      </c>
      <c r="D42" s="2" t="s">
        <v>304</v>
      </c>
      <c r="E42" s="2" t="s">
        <v>305</v>
      </c>
      <c r="F42" s="2" t="s">
        <v>422</v>
      </c>
      <c r="G42" s="2" t="s">
        <v>422</v>
      </c>
      <c r="H42" s="2" t="s">
        <v>422</v>
      </c>
      <c r="I42" s="2" t="s">
        <v>423</v>
      </c>
      <c r="J42" s="2" t="s">
        <v>95</v>
      </c>
      <c r="K42" s="2" t="s">
        <v>428</v>
      </c>
      <c r="L42" s="3">
        <v>54.94</v>
      </c>
      <c r="M42" s="3">
        <v>57.69</v>
      </c>
      <c r="N42" s="3">
        <v>119.99</v>
      </c>
      <c r="O42" s="2" t="s">
        <v>97</v>
      </c>
      <c r="P42" s="2" t="s">
        <v>236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116</v>
      </c>
      <c r="V42" s="2" t="s">
        <v>311</v>
      </c>
      <c r="W42" s="2" t="s">
        <v>132</v>
      </c>
      <c r="X42" s="2" t="s">
        <v>100</v>
      </c>
      <c r="Y42" s="2" t="s">
        <v>429</v>
      </c>
      <c r="Z42" s="4">
        <v>198</v>
      </c>
      <c r="AA42" s="4">
        <f>=ROUNDDOWN(33,0)</f>
      </c>
      <c r="AB42" s="5">
        <v>6</v>
      </c>
      <c r="AC42" s="2" t="s">
        <v>289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</v>
      </c>
      <c r="AQ42" s="8">
        <v>115.36</v>
      </c>
      <c r="AR42" s="4"/>
      <c r="AS42" s="8"/>
      <c r="AT42" s="7"/>
      <c r="AU42" s="7"/>
      <c r="AV42" s="4">
        <v>2</v>
      </c>
      <c r="AW42" s="8">
        <v>115.36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0.5</v>
      </c>
      <c r="BJ42" s="4">
        <v>14</v>
      </c>
      <c r="BK42" s="8">
        <v>878.2</v>
      </c>
      <c r="BL42" s="2" t="s">
        <v>430</v>
      </c>
      <c r="BM42" s="7">
        <v>0.1429</v>
      </c>
      <c r="BN42" s="7">
        <v>0.1314</v>
      </c>
      <c r="BO42" s="4">
        <v>2</v>
      </c>
      <c r="BP42" s="8">
        <v>115.36</v>
      </c>
      <c r="BQ42" s="4"/>
      <c r="BR42" s="8"/>
      <c r="BS42" s="7"/>
      <c r="BT42" s="7"/>
      <c r="BU42" s="2" t="s">
        <v>106</v>
      </c>
      <c r="BV42" s="2" t="s">
        <v>97</v>
      </c>
      <c r="BW42" s="2" t="s">
        <v>315</v>
      </c>
      <c r="BX42" s="2" t="s">
        <v>326</v>
      </c>
      <c r="BY42" s="2" t="s">
        <v>109</v>
      </c>
      <c r="BZ42" s="2" t="s">
        <v>100</v>
      </c>
    </row>
    <row r="43">
      <c r="A43" s="2" t="s">
        <v>431</v>
      </c>
      <c r="B43" s="2" t="s">
        <v>302</v>
      </c>
      <c r="C43" s="2" t="s">
        <v>421</v>
      </c>
      <c r="D43" s="2" t="s">
        <v>360</v>
      </c>
      <c r="E43" s="2" t="s">
        <v>361</v>
      </c>
      <c r="F43" s="2" t="s">
        <v>432</v>
      </c>
      <c r="G43" s="2" t="s">
        <v>432</v>
      </c>
      <c r="H43" s="2" t="s">
        <v>432</v>
      </c>
      <c r="I43" s="2" t="s">
        <v>433</v>
      </c>
      <c r="J43" s="2" t="s">
        <v>95</v>
      </c>
      <c r="K43" s="2" t="s">
        <v>329</v>
      </c>
      <c r="L43" s="3">
        <v>125.15</v>
      </c>
      <c r="M43" s="3">
        <v>131.41</v>
      </c>
      <c r="N43" s="3">
        <v>279.99</v>
      </c>
      <c r="O43" s="2" t="s">
        <v>97</v>
      </c>
      <c r="P43" s="2" t="s">
        <v>268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100</v>
      </c>
      <c r="V43" s="2" t="s">
        <v>311</v>
      </c>
      <c r="W43" s="2" t="s">
        <v>132</v>
      </c>
      <c r="X43" s="2" t="s">
        <v>100</v>
      </c>
      <c r="Y43" s="2" t="s">
        <v>434</v>
      </c>
      <c r="Z43" s="4">
        <v>293</v>
      </c>
      <c r="AA43" s="4">
        <f>=ROUNDDOWN(17.2352941176471,0)</f>
      </c>
      <c r="AB43" s="5">
        <v>17</v>
      </c>
      <c r="AC43" s="2" t="s">
        <v>337</v>
      </c>
      <c r="AD43" s="4">
        <v>300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65</v>
      </c>
      <c r="BK43" s="8">
        <v>9115.24</v>
      </c>
      <c r="BL43" s="2" t="s">
        <v>435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97</v>
      </c>
      <c r="BW43" s="2" t="s">
        <v>315</v>
      </c>
      <c r="BX43" s="2" t="s">
        <v>353</v>
      </c>
      <c r="BY43" s="2" t="s">
        <v>109</v>
      </c>
      <c r="BZ43" s="2" t="s">
        <v>100</v>
      </c>
    </row>
    <row r="44">
      <c r="A44" s="16" t="s">
        <v>436</v>
      </c>
      <c r="B44" s="9" t="s">
        <v>100</v>
      </c>
      <c r="C44" s="9" t="s">
        <v>100</v>
      </c>
      <c r="D44" s="9" t="s">
        <v>100</v>
      </c>
      <c r="E44" s="9" t="s">
        <v>100</v>
      </c>
      <c r="F44" s="9" t="s">
        <v>100</v>
      </c>
      <c r="G44" s="9" t="s">
        <v>100</v>
      </c>
      <c r="H44" s="9" t="s">
        <v>100</v>
      </c>
      <c r="I44" s="9" t="s">
        <v>100</v>
      </c>
      <c r="J44" s="9" t="s">
        <v>100</v>
      </c>
      <c r="K44" s="9" t="s">
        <v>100</v>
      </c>
      <c r="L44" s="10"/>
      <c r="M44" s="10"/>
      <c r="N44" s="10"/>
      <c r="O44" s="9" t="s">
        <v>100</v>
      </c>
      <c r="P44" s="9" t="s">
        <v>100</v>
      </c>
      <c r="Q44" s="9" t="s">
        <v>100</v>
      </c>
      <c r="R44" s="9" t="s">
        <v>100</v>
      </c>
      <c r="S44" s="9" t="s">
        <v>100</v>
      </c>
      <c r="T44" s="9" t="s">
        <v>100</v>
      </c>
      <c r="U44" s="9" t="s">
        <v>100</v>
      </c>
      <c r="V44" s="9" t="s">
        <v>100</v>
      </c>
      <c r="W44" s="9" t="s">
        <v>100</v>
      </c>
      <c r="X44" s="9" t="s">
        <v>100</v>
      </c>
      <c r="Y44" s="9" t="s">
        <v>100</v>
      </c>
      <c r="Z44" s="11">
        <v>6442</v>
      </c>
      <c r="AA44" s="11">
        <f>=ROUNDDOWN({0},0)</f>
      </c>
      <c r="AB44" s="12">
        <v>245.1</v>
      </c>
      <c r="AC44" s="9" t="s">
        <v>100</v>
      </c>
      <c r="AD44" s="11"/>
      <c r="AE44" s="11">
        <v>4249</v>
      </c>
      <c r="AF44" s="13"/>
      <c r="AG44" s="13"/>
      <c r="AH44" s="14"/>
      <c r="AI44" s="11"/>
      <c r="AJ44" s="11">
        <f>=ROUNDDOWN({0},0)</f>
      </c>
      <c r="AK44" s="12"/>
      <c r="AL44" s="9" t="s">
        <v>100</v>
      </c>
      <c r="AM44" s="11"/>
      <c r="AN44" s="11"/>
      <c r="AO44" s="14"/>
      <c r="AP44" s="11">
        <v>82</v>
      </c>
      <c r="AQ44" s="15">
        <v>11168.27</v>
      </c>
      <c r="AR44" s="11"/>
      <c r="AS44" s="15"/>
      <c r="AT44" s="14"/>
      <c r="AU44" s="14"/>
      <c r="AV44" s="11">
        <v>82</v>
      </c>
      <c r="AW44" s="15">
        <v>11168.27</v>
      </c>
      <c r="AX44" s="11"/>
      <c r="AY44" s="15"/>
      <c r="AZ44" s="14"/>
      <c r="BA44" s="14"/>
      <c r="BB44" s="14"/>
      <c r="BC44" s="11">
        <v>82</v>
      </c>
      <c r="BD44" s="15">
        <v>11168.27</v>
      </c>
      <c r="BE44" s="11"/>
      <c r="BF44" s="15"/>
      <c r="BG44" s="14"/>
      <c r="BH44" s="14"/>
      <c r="BI44" s="14"/>
      <c r="BJ44" s="11"/>
      <c r="BK44" s="15"/>
      <c r="BL44" s="9" t="s">
        <v>100</v>
      </c>
      <c r="BM44" s="14"/>
      <c r="BN44" s="14"/>
      <c r="BO44" s="11">
        <v>82</v>
      </c>
      <c r="BP44" s="15">
        <v>11168.27</v>
      </c>
      <c r="BQ44" s="11"/>
      <c r="BR44" s="15"/>
      <c r="BS44" s="14"/>
      <c r="BT44" s="14"/>
      <c r="BU44" s="9" t="s">
        <v>100</v>
      </c>
      <c r="BV44" s="9" t="s">
        <v>100</v>
      </c>
      <c r="BW44" s="9" t="s">
        <v>100</v>
      </c>
      <c r="BX44" s="9" t="s">
        <v>100</v>
      </c>
      <c r="BY44" s="9" t="s">
        <v>100</v>
      </c>
      <c r="BZ44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3:BC14"/>
    <mergeCell ref="BD13:BD14"/>
    <mergeCell ref="BE13:BE14"/>
    <mergeCell ref="BF13:BF14"/>
    <mergeCell ref="BG13:BG14"/>
    <mergeCell ref="BH13:BH14"/>
    <mergeCell ref="BC25:BC26"/>
    <mergeCell ref="BD25:BD26"/>
    <mergeCell ref="BE25:BE26"/>
    <mergeCell ref="BF25:BF26"/>
    <mergeCell ref="BG25:BG26"/>
    <mergeCell ref="BH25:BH26"/>
    <mergeCell ref="BC41:BC42"/>
    <mergeCell ref="BD41:BD42"/>
    <mergeCell ref="BE41:BE42"/>
    <mergeCell ref="BF41:BF42"/>
    <mergeCell ref="BG41:BG42"/>
    <mergeCell ref="BH41:BH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437</v>
      </c>
      <c r="D2" s="0" t="s">
        <v>438</v>
      </c>
      <c r="E2" s="0" t="s">
        <v>439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440</v>
      </c>
      <c r="J4" s="1" t="s">
        <v>441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442</v>
      </c>
      <c r="P4" s="1" t="s">
        <v>443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444</v>
      </c>
      <c r="F5" s="1" t="s">
        <v>445</v>
      </c>
      <c r="G5" s="1" t="s">
        <v>444</v>
      </c>
      <c r="H5" s="1" t="s">
        <v>445</v>
      </c>
      <c r="I5" s="1" t="s">
        <v>440</v>
      </c>
      <c r="J5" s="1" t="s">
        <v>441</v>
      </c>
      <c r="K5" s="1" t="s">
        <v>446</v>
      </c>
      <c r="L5" s="1" t="s">
        <v>447</v>
      </c>
      <c r="M5" s="1" t="s">
        <v>446</v>
      </c>
      <c r="N5" s="1" t="s">
        <v>447</v>
      </c>
      <c r="O5" s="1" t="s">
        <v>442</v>
      </c>
      <c r="P5" s="1" t="s">
        <v>443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30</v>
      </c>
      <c r="F6" s="8">
        <v>5243.42</v>
      </c>
      <c r="G6" s="4"/>
      <c r="H6" s="8"/>
      <c r="I6" s="7"/>
      <c r="J6" s="7"/>
      <c r="K6" s="4">
        <v>30</v>
      </c>
      <c r="L6" s="8">
        <v>5243.42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218</v>
      </c>
      <c r="D7" s="2" t="s">
        <v>219</v>
      </c>
      <c r="E7" s="4">
        <v>10</v>
      </c>
      <c r="F7" s="8">
        <v>2305.91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7</v>
      </c>
      <c r="L7" s="8">
        <v>1707.41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218</v>
      </c>
      <c r="D8" s="2" t="s">
        <v>262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3</v>
      </c>
      <c r="L8" s="8">
        <v>598.5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275</v>
      </c>
      <c r="D9" s="2" t="s">
        <v>276</v>
      </c>
      <c r="E9" s="4">
        <v>2</v>
      </c>
      <c r="F9" s="8">
        <v>154.56</v>
      </c>
      <c r="G9" s="4"/>
      <c r="H9" s="8"/>
      <c r="I9" s="7"/>
      <c r="J9" s="7"/>
      <c r="K9" s="4">
        <v>2</v>
      </c>
      <c r="L9" s="8">
        <v>154.56</v>
      </c>
      <c r="M9" s="4"/>
      <c r="N9" s="8"/>
      <c r="O9" s="7"/>
      <c r="P9" s="7"/>
    </row>
    <row r="10">
      <c r="A10" s="2" t="s">
        <v>87</v>
      </c>
      <c r="B10" s="2" t="s">
        <v>285</v>
      </c>
      <c r="C10" s="2" t="s">
        <v>89</v>
      </c>
      <c r="D10" s="2" t="s">
        <v>90</v>
      </c>
      <c r="E10" s="4">
        <v>11</v>
      </c>
      <c r="F10" s="8">
        <v>1505.91</v>
      </c>
      <c r="G10" s="4"/>
      <c r="H10" s="8"/>
      <c r="I10" s="7"/>
      <c r="J10" s="7"/>
      <c r="K10" s="4">
        <v>11</v>
      </c>
      <c r="L10" s="8">
        <v>1505.91</v>
      </c>
      <c r="M10" s="4"/>
      <c r="N10" s="8"/>
      <c r="O10" s="7"/>
      <c r="P10" s="7"/>
    </row>
    <row r="11">
      <c r="A11" s="2" t="s">
        <v>302</v>
      </c>
      <c r="B11" s="2" t="s">
        <v>303</v>
      </c>
      <c r="C11" s="2" t="s">
        <v>304</v>
      </c>
      <c r="D11" s="2" t="s">
        <v>305</v>
      </c>
      <c r="E11" s="4">
        <v>13</v>
      </c>
      <c r="F11" s="8">
        <v>780.8</v>
      </c>
      <c r="G11" s="4"/>
      <c r="H11" s="8"/>
      <c r="I11" s="7"/>
      <c r="J11" s="7"/>
      <c r="K11" s="4">
        <v>13</v>
      </c>
      <c r="L11" s="8">
        <v>780.8</v>
      </c>
      <c r="M11" s="4"/>
      <c r="N11" s="8"/>
      <c r="O11" s="7"/>
      <c r="P11" s="7"/>
    </row>
    <row r="12">
      <c r="A12" s="2" t="s">
        <v>302</v>
      </c>
      <c r="B12" s="2" t="s">
        <v>285</v>
      </c>
      <c r="C12" s="2" t="s">
        <v>360</v>
      </c>
      <c r="D12" s="2" t="s">
        <v>361</v>
      </c>
      <c r="E12" s="4">
        <v>1</v>
      </c>
      <c r="F12" s="8">
        <v>274.95</v>
      </c>
      <c r="G12" s="4"/>
      <c r="H12" s="8"/>
      <c r="I12" s="7"/>
      <c r="J12" s="7"/>
      <c r="K12" s="4">
        <v>1</v>
      </c>
      <c r="L12" s="8">
        <v>274.95</v>
      </c>
      <c r="M12" s="4"/>
      <c r="N12" s="8"/>
      <c r="O12" s="7"/>
      <c r="P12" s="7"/>
    </row>
    <row r="13">
      <c r="A13" s="2" t="s">
        <v>302</v>
      </c>
      <c r="B13" s="2" t="s">
        <v>285</v>
      </c>
      <c r="C13" s="2" t="s">
        <v>371</v>
      </c>
      <c r="D13" s="2" t="s">
        <v>372</v>
      </c>
      <c r="E13" s="4">
        <v>2</v>
      </c>
      <c r="F13" s="8">
        <v>140.7</v>
      </c>
      <c r="G13" s="4"/>
      <c r="H13" s="8"/>
      <c r="I13" s="7"/>
      <c r="J13" s="7"/>
      <c r="K13" s="4">
        <v>2</v>
      </c>
      <c r="L13" s="8">
        <v>140.7</v>
      </c>
      <c r="M13" s="4"/>
      <c r="N13" s="8"/>
      <c r="O13" s="7"/>
      <c r="P13" s="7"/>
    </row>
    <row r="14">
      <c r="A14" s="2" t="s">
        <v>302</v>
      </c>
      <c r="B14" s="2" t="s">
        <v>285</v>
      </c>
      <c r="C14" s="2" t="s">
        <v>304</v>
      </c>
      <c r="D14" s="2" t="s">
        <v>305</v>
      </c>
      <c r="E14" s="4">
        <v>2</v>
      </c>
      <c r="F14" s="8">
        <v>90.72</v>
      </c>
      <c r="G14" s="4"/>
      <c r="H14" s="8"/>
      <c r="I14" s="7"/>
      <c r="J14" s="7"/>
      <c r="K14" s="4">
        <v>2</v>
      </c>
      <c r="L14" s="8">
        <v>90.72</v>
      </c>
      <c r="M14" s="4"/>
      <c r="N14" s="8"/>
      <c r="O14" s="7"/>
      <c r="P14" s="7"/>
    </row>
    <row r="15">
      <c r="A15" s="2" t="s">
        <v>302</v>
      </c>
      <c r="B15" s="2" t="s">
        <v>387</v>
      </c>
      <c r="C15" s="2" t="s">
        <v>388</v>
      </c>
      <c r="D15" s="2" t="s">
        <v>389</v>
      </c>
      <c r="E15" s="4">
        <v>2</v>
      </c>
      <c r="F15" s="8">
        <v>132.3</v>
      </c>
      <c r="G15" s="4"/>
      <c r="H15" s="8"/>
      <c r="I15" s="7"/>
      <c r="J15" s="7"/>
      <c r="K15" s="4">
        <v>2</v>
      </c>
      <c r="L15" s="8">
        <v>132.3</v>
      </c>
      <c r="M15" s="4"/>
      <c r="N15" s="8"/>
      <c r="O15" s="7"/>
      <c r="P15" s="7"/>
    </row>
    <row r="16">
      <c r="A16" s="2" t="s">
        <v>302</v>
      </c>
      <c r="B16" s="2" t="s">
        <v>387</v>
      </c>
      <c r="C16" s="2" t="s">
        <v>304</v>
      </c>
      <c r="D16" s="2" t="s">
        <v>305</v>
      </c>
      <c r="E16" s="4">
        <v>2</v>
      </c>
      <c r="F16" s="8">
        <v>130.67</v>
      </c>
      <c r="G16" s="4"/>
      <c r="H16" s="8"/>
      <c r="I16" s="7"/>
      <c r="J16" s="7"/>
      <c r="K16" s="4">
        <v>2</v>
      </c>
      <c r="L16" s="8">
        <v>130.67</v>
      </c>
      <c r="M16" s="4"/>
      <c r="N16" s="8"/>
      <c r="O16" s="7"/>
      <c r="P16" s="7"/>
    </row>
    <row r="17">
      <c r="A17" s="2" t="s">
        <v>302</v>
      </c>
      <c r="B17" s="2" t="s">
        <v>387</v>
      </c>
      <c r="C17" s="2" t="s">
        <v>371</v>
      </c>
      <c r="D17" s="2" t="s">
        <v>372</v>
      </c>
      <c r="E17" s="4">
        <v>2</v>
      </c>
      <c r="F17" s="8">
        <v>99.8</v>
      </c>
      <c r="G17" s="4"/>
      <c r="H17" s="8"/>
      <c r="I17" s="7"/>
      <c r="J17" s="7"/>
      <c r="K17" s="4">
        <v>2</v>
      </c>
      <c r="L17" s="8">
        <v>99.8</v>
      </c>
      <c r="M17" s="4"/>
      <c r="N17" s="8"/>
      <c r="O17" s="7"/>
      <c r="P17" s="7"/>
    </row>
    <row r="18">
      <c r="A18" s="2" t="s">
        <v>302</v>
      </c>
      <c r="B18" s="2" t="s">
        <v>387</v>
      </c>
      <c r="C18" s="2" t="s">
        <v>414</v>
      </c>
      <c r="D18" s="2" t="s">
        <v>415</v>
      </c>
      <c r="E18" s="4">
        <v>1</v>
      </c>
      <c r="F18" s="8">
        <v>77.81</v>
      </c>
      <c r="G18" s="4"/>
      <c r="H18" s="8"/>
      <c r="I18" s="7"/>
      <c r="J18" s="7"/>
      <c r="K18" s="4">
        <v>1</v>
      </c>
      <c r="L18" s="8">
        <v>77.81</v>
      </c>
      <c r="M18" s="4"/>
      <c r="N18" s="8"/>
      <c r="O18" s="7"/>
      <c r="P18" s="7"/>
    </row>
    <row r="19">
      <c r="A19" s="2" t="s">
        <v>302</v>
      </c>
      <c r="B19" s="2" t="s">
        <v>421</v>
      </c>
      <c r="C19" s="2" t="s">
        <v>304</v>
      </c>
      <c r="D19" s="2" t="s">
        <v>305</v>
      </c>
      <c r="E19" s="4">
        <v>4</v>
      </c>
      <c r="F19" s="8">
        <v>230.72</v>
      </c>
      <c r="G19" s="4"/>
      <c r="H19" s="8"/>
      <c r="I19" s="7"/>
      <c r="J19" s="7"/>
      <c r="K19" s="4">
        <v>4</v>
      </c>
      <c r="L19" s="8">
        <v>230.72</v>
      </c>
      <c r="M19" s="4"/>
      <c r="N19" s="8"/>
      <c r="O19" s="7"/>
      <c r="P19" s="7"/>
    </row>
    <row r="20">
      <c r="A20" s="2" t="s">
        <v>302</v>
      </c>
      <c r="B20" s="2" t="s">
        <v>421</v>
      </c>
      <c r="C20" s="2" t="s">
        <v>360</v>
      </c>
      <c r="D20" s="2" t="s">
        <v>361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437</v>
      </c>
      <c r="D2" s="0" t="s">
        <v>438</v>
      </c>
      <c r="E2" s="0" t="s">
        <v>439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440</v>
      </c>
      <c r="I4" s="1" t="s">
        <v>441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442</v>
      </c>
      <c r="O4" s="1" t="s">
        <v>443</v>
      </c>
    </row>
    <row r="5">
      <c r="A5" s="1" t="s">
        <v>52</v>
      </c>
      <c r="B5" s="1" t="s">
        <v>54</v>
      </c>
      <c r="C5" s="1" t="s">
        <v>55</v>
      </c>
      <c r="D5" s="1" t="s">
        <v>444</v>
      </c>
      <c r="E5" s="1" t="s">
        <v>445</v>
      </c>
      <c r="F5" s="1" t="s">
        <v>444</v>
      </c>
      <c r="G5" s="1" t="s">
        <v>445</v>
      </c>
      <c r="H5" s="1" t="s">
        <v>440</v>
      </c>
      <c r="I5" s="1" t="s">
        <v>441</v>
      </c>
      <c r="J5" s="1" t="s">
        <v>446</v>
      </c>
      <c r="K5" s="1" t="s">
        <v>447</v>
      </c>
      <c r="L5" s="1" t="s">
        <v>446</v>
      </c>
      <c r="M5" s="1" t="s">
        <v>447</v>
      </c>
      <c r="N5" s="1" t="s">
        <v>442</v>
      </c>
      <c r="O5" s="1" t="s">
        <v>443</v>
      </c>
    </row>
    <row r="6">
      <c r="A6" s="2" t="s">
        <v>87</v>
      </c>
      <c r="B6" s="2" t="s">
        <v>89</v>
      </c>
      <c r="C6" s="2" t="s">
        <v>90</v>
      </c>
      <c r="D6" s="4">
        <v>41</v>
      </c>
      <c r="E6" s="8">
        <v>6749.33</v>
      </c>
      <c r="F6" s="4"/>
      <c r="G6" s="8"/>
      <c r="H6" s="7"/>
      <c r="I6" s="7"/>
      <c r="J6" s="4">
        <v>41</v>
      </c>
      <c r="K6" s="8">
        <v>6749.33</v>
      </c>
      <c r="L6" s="4"/>
      <c r="M6" s="8"/>
      <c r="N6" s="7"/>
      <c r="O6" s="7"/>
    </row>
    <row r="7">
      <c r="A7" s="2" t="s">
        <v>87</v>
      </c>
      <c r="B7" s="2" t="s">
        <v>218</v>
      </c>
      <c r="C7" s="2" t="s">
        <v>219</v>
      </c>
      <c r="D7" s="4">
        <v>10</v>
      </c>
      <c r="E7" s="8">
        <v>2305.91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7</v>
      </c>
      <c r="K7" s="8">
        <v>1707.41</v>
      </c>
      <c r="L7" s="4"/>
      <c r="M7" s="8"/>
      <c r="N7" s="7"/>
      <c r="O7" s="7"/>
    </row>
    <row r="8">
      <c r="A8" s="2" t="s">
        <v>87</v>
      </c>
      <c r="B8" s="2" t="s">
        <v>218</v>
      </c>
      <c r="C8" s="2" t="s">
        <v>262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3</v>
      </c>
      <c r="K8" s="8">
        <v>598.5</v>
      </c>
      <c r="L8" s="4"/>
      <c r="M8" s="8"/>
      <c r="N8" s="7"/>
      <c r="O8" s="7"/>
    </row>
    <row r="9">
      <c r="A9" s="2" t="s">
        <v>87</v>
      </c>
      <c r="B9" s="2" t="s">
        <v>275</v>
      </c>
      <c r="C9" s="2" t="s">
        <v>276</v>
      </c>
      <c r="D9" s="4">
        <v>2</v>
      </c>
      <c r="E9" s="8">
        <v>154.56</v>
      </c>
      <c r="F9" s="4"/>
      <c r="G9" s="8"/>
      <c r="H9" s="7"/>
      <c r="I9" s="7"/>
      <c r="J9" s="4">
        <v>2</v>
      </c>
      <c r="K9" s="8">
        <v>154.56</v>
      </c>
      <c r="L9" s="4"/>
      <c r="M9" s="8"/>
      <c r="N9" s="7"/>
      <c r="O9" s="7"/>
    </row>
    <row r="10">
      <c r="A10" s="2" t="s">
        <v>302</v>
      </c>
      <c r="B10" s="2" t="s">
        <v>304</v>
      </c>
      <c r="C10" s="2" t="s">
        <v>305</v>
      </c>
      <c r="D10" s="4">
        <v>21</v>
      </c>
      <c r="E10" s="8">
        <v>1232.91</v>
      </c>
      <c r="F10" s="4"/>
      <c r="G10" s="8"/>
      <c r="H10" s="7"/>
      <c r="I10" s="7"/>
      <c r="J10" s="4">
        <v>21</v>
      </c>
      <c r="K10" s="8">
        <v>1232.91</v>
      </c>
      <c r="L10" s="4"/>
      <c r="M10" s="8"/>
      <c r="N10" s="7"/>
      <c r="O10" s="7"/>
    </row>
    <row r="11">
      <c r="A11" s="2" t="s">
        <v>302</v>
      </c>
      <c r="B11" s="2" t="s">
        <v>360</v>
      </c>
      <c r="C11" s="2" t="s">
        <v>361</v>
      </c>
      <c r="D11" s="4">
        <v>1</v>
      </c>
      <c r="E11" s="8">
        <v>274.95</v>
      </c>
      <c r="F11" s="4"/>
      <c r="G11" s="8"/>
      <c r="H11" s="7"/>
      <c r="I11" s="7"/>
      <c r="J11" s="4">
        <v>1</v>
      </c>
      <c r="K11" s="8">
        <v>274.95</v>
      </c>
      <c r="L11" s="4"/>
      <c r="M11" s="8"/>
      <c r="N11" s="7"/>
      <c r="O11" s="7"/>
    </row>
    <row r="12">
      <c r="A12" s="2" t="s">
        <v>302</v>
      </c>
      <c r="B12" s="2" t="s">
        <v>371</v>
      </c>
      <c r="C12" s="2" t="s">
        <v>372</v>
      </c>
      <c r="D12" s="4">
        <v>4</v>
      </c>
      <c r="E12" s="8">
        <v>240.5</v>
      </c>
      <c r="F12" s="4"/>
      <c r="G12" s="8"/>
      <c r="H12" s="7"/>
      <c r="I12" s="7"/>
      <c r="J12" s="4">
        <v>4</v>
      </c>
      <c r="K12" s="8">
        <v>240.5</v>
      </c>
      <c r="L12" s="4"/>
      <c r="M12" s="8"/>
      <c r="N12" s="7"/>
      <c r="O12" s="7"/>
    </row>
    <row r="13">
      <c r="A13" s="2" t="s">
        <v>302</v>
      </c>
      <c r="B13" s="2" t="s">
        <v>388</v>
      </c>
      <c r="C13" s="2" t="s">
        <v>389</v>
      </c>
      <c r="D13" s="4">
        <v>2</v>
      </c>
      <c r="E13" s="8">
        <v>132.3</v>
      </c>
      <c r="F13" s="4"/>
      <c r="G13" s="8"/>
      <c r="H13" s="7"/>
      <c r="I13" s="7"/>
      <c r="J13" s="4">
        <v>2</v>
      </c>
      <c r="K13" s="8">
        <v>132.3</v>
      </c>
      <c r="L13" s="4"/>
      <c r="M13" s="8"/>
      <c r="N13" s="7"/>
      <c r="O13" s="7"/>
    </row>
    <row r="14">
      <c r="A14" s="2" t="s">
        <v>302</v>
      </c>
      <c r="B14" s="2" t="s">
        <v>414</v>
      </c>
      <c r="C14" s="2" t="s">
        <v>415</v>
      </c>
      <c r="D14" s="4">
        <v>1</v>
      </c>
      <c r="E14" s="8">
        <v>77.81</v>
      </c>
      <c r="F14" s="4"/>
      <c r="G14" s="8"/>
      <c r="H14" s="7"/>
      <c r="I14" s="7"/>
      <c r="J14" s="4">
        <v>1</v>
      </c>
      <c r="K14" s="8">
        <v>77.81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