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<sst xmlns="http://schemas.openxmlformats.org/spreadsheetml/2006/main" count="408" uniqueCount="408">
  <si>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</si>
  <si>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</si>
  <si>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</si>
  <si>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</si>
  <si>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</si>
  <si>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</si>
  <si>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</si>
  <si>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</si>
  <si>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</si>
  <si>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</si>
  <si>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</si>
  <si>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</si>
  <si>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</si>
  <si>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</si>
  <si>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</si>
  <si>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</si>
  <si>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</si>
  <si>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</si>
  <si>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</si>
  <si>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</si>
  <si>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</si>
  <si>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</si>
  <si>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</si>
  <si>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</si>
  <si>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</si>
  <si>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</si>
  <si>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</si>
  <si>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</si>
  <si>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</si>
  <si>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</si>
  <si>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</si>
  <si>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</si>
  <si>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</si>
  <si>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</si>
  <si>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</si>
  <si>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</si>
  <si>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</si>
  <si>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</si>
  <si>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</si>
  <si>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</si>
  <si>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</si>
  <si>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</si>
  <si>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</si>
  <si>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</si>
  <si>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</si>
  <si>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</si>
  <si>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</si>
  <si>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</si>
  <si>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</si>
  <si>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</si>
  <si>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</si>
  <si>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</si>
  <si>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</si>
  <si>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</si>
  <si>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</si>
  <si>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</si>
  <si>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</si>
  <si>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</si>
  <si>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</si>
  <si>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</si>
  <si>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</si>
  <si>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</si>
  <si>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</si>
  <si>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</si>
  <si>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</si>
  <si>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</si>
  <si>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</si>
  <si>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</si>
  <si>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</si>
  <si>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</si>
  <si>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</si>
  <si>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</si>
  <si>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</si>
  <si>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</si>
  <si>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</si>
  <si>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</si>
  <si>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</si>
  <si>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</si>
  <si>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</si>
  <si>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</si>
  <si>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</si>
  <si>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</si>
  <si>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</si>
  <si>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</si>
  <si>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</si>
  <si>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</si>
  <si>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ID10-1791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</si>
  <si>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</si>
  <si>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</si>
  <si>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</si>
  <si>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</si>
  <si>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</si>
  <si>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</si>
  <si>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</si>
  <si>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</si>
  <si>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</si>
  <si>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Grey</t>
  </si>
  <si>
    <t>Active</t>
  </si>
  <si>
    <t>A</t>
  </si>
  <si>
    <t>NO</t>
  </si>
  <si>
    <t/>
  </si>
  <si>
    <t>PP001091;PF004858</t>
  </si>
  <si>
    <t>Velvet</t>
  </si>
  <si>
    <t>3</t>
  </si>
  <si>
    <t>Solid</t>
  </si>
  <si>
    <t>Glam/Luxury</t>
  </si>
  <si>
    <t>Modern/Contemporary|Transitional</t>
  </si>
  <si>
    <t>9/27/2019</t>
  </si>
  <si>
    <t>5/23/2024</t>
  </si>
  <si>
    <t>AMAZON,AMERSIGNDS,BLK01,CSNSTORES,FINGERHUTDS,JCPENNEY01,KOHLDSN,MACY02,NRTPORT,OVERSTOCK01,TGTDVS</t>
  </si>
  <si>
    <t>Setup</t>
  </si>
  <si>
    <t>10/21/2019</t>
  </si>
  <si>
    <t>11/6/2019</t>
  </si>
  <si>
    <t>No</t>
  </si>
  <si>
    <t>ID10-1792</t>
  </si>
  <si>
    <t>Full/Queen</t>
  </si>
  <si>
    <t>4</t>
  </si>
  <si>
    <t>AMAZON,AMERSIGNDS,BLK01,CASTLEGATE,CSNSTORES,FINGERHUTDS,HDDS,JCPENNEY01,KOHLDSN,MACY02,NRTPORT,OLLIIX,OVERSTOCK01,TGTDVS</t>
  </si>
  <si>
    <t>10/25/2019</t>
  </si>
  <si>
    <t>ID10-1972</t>
  </si>
  <si>
    <t>King/Cal King</t>
  </si>
  <si>
    <t>2/23/2021</t>
  </si>
  <si>
    <t>AAFESDS,AMAZON,AMAZONDS,CSNSTORES,DESINC,FINGERHUTDS,HDDS,JCPENNEY01,KOHLDSN,MACY02,NRTPORT,OLLIIX,OVERSTOCK01,TGTDVS</t>
  </si>
  <si>
    <t>2/24/2021</t>
  </si>
  <si>
    <t>ID10-1658</t>
  </si>
  <si>
    <t>Blush</t>
  </si>
  <si>
    <t>A++</t>
  </si>
  <si>
    <t>PP001091;PF004575</t>
  </si>
  <si>
    <t>3/11/2019</t>
  </si>
  <si>
    <t>4/15/2024</t>
  </si>
  <si>
    <t>AMAZON,AMAZONDS,AMERSIGNDS,CSNSTORES,FINGERHUTDS,HDDS,JCPENNEY01,KOHLDSN,MACY02,OLLIIX,OVERSTOCK01,TGTDVS</t>
  </si>
  <si>
    <t>8/5/2019</t>
  </si>
  <si>
    <t>8/21/2019</t>
  </si>
  <si>
    <t>ID10-1659</t>
  </si>
  <si>
    <t>5/8/2024</t>
  </si>
  <si>
    <t>AMAZON,AMAZONDS,AMERSIGNDS,BLK01,CSNSTORES,HDDS,JCPENNEY01,KOHLDSN,MACY02,NRTPORT,OLLIIX,OVERSCONSIGN,OVERSTOCK01,TGTDVS</t>
  </si>
  <si>
    <t>8/3/2019</t>
  </si>
  <si>
    <t>8/19/2019</t>
  </si>
  <si>
    <t>ID10-1970</t>
  </si>
  <si>
    <t>1/4/2021</t>
  </si>
  <si>
    <t>AAFESDS,AMAZON,CSNSTORES,DESINC,JCPENNEY01,KOHLDSN,MACY02,NRTPORT,OVERSTOCK01,TGTDVS</t>
  </si>
  <si>
    <t>1/27/2021</t>
  </si>
  <si>
    <t>1/28/2021</t>
  </si>
  <si>
    <t>ID10-1660</t>
  </si>
  <si>
    <t>Navy</t>
  </si>
  <si>
    <t>PP001091;PF004576</t>
  </si>
  <si>
    <t>AMAZON,AMAZONDS,AMERSIGNDS,BLK01,CSNSTORES,FINGERHUTDS,HDDS,JCPENNEY01,KOHLDSN,MACY02,OLLIIX,OVERSTOCK01,TGTDVS,WALMARTDS</t>
  </si>
  <si>
    <t>7/29/2019</t>
  </si>
  <si>
    <t>9/22/2019</t>
  </si>
  <si>
    <t>ID10-1661</t>
  </si>
  <si>
    <t>3/14/2019</t>
  </si>
  <si>
    <t>AMAZONDS,AMERSIGNDS,BLK01,CSNSTORES,FINGERHUTDS,HDDS,JCPENNEY01,KOHLDSN,MACY02,NRTPORT,OLLIIX,OVERSTOCK01,TGTDVS</t>
  </si>
  <si>
    <t>8/13/2019</t>
  </si>
  <si>
    <t>9/30/2019</t>
  </si>
  <si>
    <t>ID10-1974</t>
  </si>
  <si>
    <t>5/30/2024</t>
  </si>
  <si>
    <t>AAFESDS,AMAZON,AMAZONDS,BLK01,CSNSTORES,FINGERHUTDS,HDDS,JCPENNEY01,KOHLDSN,MACY02,NRTPORT,OLLIIX,OVERSTOCK01,TGTDVS</t>
  </si>
  <si>
    <t>1/6/2021</t>
  </si>
  <si>
    <t>ID10-1942</t>
  </si>
  <si>
    <t>Black</t>
  </si>
  <si>
    <t>A+</t>
  </si>
  <si>
    <t>PP001091;PF005199</t>
  </si>
  <si>
    <t>9/23/2020</t>
  </si>
  <si>
    <t>4/24/2024</t>
  </si>
  <si>
    <t>AMAZON,AMAZONDS,BLK01,CSNSTORES,HDDS,JCPENNEY01,KOHLDSN,MACY02,NRTPORT,OVERSTOCK01,TGTDVS,WALMARTDS</t>
  </si>
  <si>
    <t>10/10/2020</t>
  </si>
  <si>
    <t>10/16/2020</t>
  </si>
  <si>
    <t>ID10-1943</t>
  </si>
  <si>
    <t>AMAZON,AMAZONDS,BLK01,CSNSTORES,HDDS,JCPENNEY01,KOHLDSN,MACY02,NRTPORT,OLLIIX,OVERSCONSIGN,OVERSTOCK01,TGTDVS,WALMARTDS</t>
  </si>
  <si>
    <t>10/13/2020</t>
  </si>
  <si>
    <t>ID10-2056</t>
  </si>
  <si>
    <t>9/9/2021</t>
  </si>
  <si>
    <t>AMAZONDS,BLK01,CSNSTORES,DESINC,HDDS,JCPENNEY01,KOHLDSN,NRTPORT,OLLIIX,OVERSCONSIGN,OVERSTOCK01,TGTDVS</t>
  </si>
  <si>
    <t>10/8/2021</t>
  </si>
  <si>
    <t>10/12/2021</t>
  </si>
  <si>
    <t>ID10-1901</t>
  </si>
  <si>
    <t>Purple</t>
  </si>
  <si>
    <t>B+</t>
  </si>
  <si>
    <t>PP001091;PF005085</t>
  </si>
  <si>
    <t>5/13/2020</t>
  </si>
  <si>
    <t>AMAZON,AMAZONDS,BLK01,CSNSTORES,FINGERHUTDS,HDDS,JCPENNEY01,KOHLDSN,OVERSCONSIGN,OVERSTOCK01,TGTDVS,WALMARTDS</t>
  </si>
  <si>
    <t>5/15/2020</t>
  </si>
  <si>
    <t>5/19/2020</t>
  </si>
  <si>
    <t>ID10-1902</t>
  </si>
  <si>
    <t>AMAZON,AMAZONDS,BLK01,CSNSTORES,FINGERHUTDS,JCPENNEY01,KOHLDSN,NRTPORT,OLLIIX,OVERSTOCK01,TGTDVS,WALMARTDS</t>
  </si>
  <si>
    <t>ID10-1978</t>
  </si>
  <si>
    <t>2/10/2021</t>
  </si>
  <si>
    <t>AMAZON,AMAZONDS,CSNSTORES,DESINC,FINGERHUTDS,HDDS,JCPENNEY01,KOHLDSN,MACY02,NRTPORT,OLLIIX,OVERSTOCK01,TGTDVS,WALMARTDS</t>
  </si>
  <si>
    <t>2/14/2021</t>
  </si>
  <si>
    <t>ID10-2156</t>
  </si>
  <si>
    <t>Blue</t>
  </si>
  <si>
    <t>B</t>
  </si>
  <si>
    <t>PP001091;PF005800</t>
  </si>
  <si>
    <t>9/27/2022</t>
  </si>
  <si>
    <t>AMAZONDS,HDDS,JCPENNEY01,KOHLDSN,MACY02,NRTPORT,OVERSTOCK01,TGTDVS</t>
  </si>
  <si>
    <t>10/4/2022</t>
  </si>
  <si>
    <t>10/17/2022</t>
  </si>
  <si>
    <t>ID10-2157</t>
  </si>
  <si>
    <t>AMAZONDS,CSNSTORES,DESINC,JCPENNEY01,KOHLDSN,MACY02,NRTPORT,OLLIIX,OVERSTOCK01,TGTDVS</t>
  </si>
  <si>
    <t>10/3/2022</t>
  </si>
  <si>
    <t>10/12/2022</t>
  </si>
  <si>
    <t>ID10-2158</t>
  </si>
  <si>
    <t>AMAZONDS,CSNSTORES,JCPENNEY01,KOHLDSN,MACY02,NRTPORT,OLLIIX,OVERSTOCK01,TGTDVS</t>
  </si>
  <si>
    <t>ID10-1905</t>
  </si>
  <si>
    <t>Teal</t>
  </si>
  <si>
    <t>PP001091;PF005084</t>
  </si>
  <si>
    <t>AMAZON,AMAZONDS,BLK01,CSNSTORES,KOHLDSN,NRTPORT,OVERSTOCK01,TGTDVS,WALMARTDS</t>
  </si>
  <si>
    <t>ID10-1906</t>
  </si>
  <si>
    <t>AMAZON,JCPENNEY01,KOHLDSN,NRTPORT,OVERSTOCK01</t>
  </si>
  <si>
    <t>ID10-1976</t>
  </si>
  <si>
    <t>AAFESDS,AMAZON,AMAZONDS,BLK01,CSNSTORES,FINGERHUTDS,HDDS,JCPENNEY01,KOHLDSN,MACY02,NRTPORT,OVERSTOCK01,TGTDVS</t>
  </si>
  <si>
    <t>2/26/2021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</si>
  <si>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</si>
  <si>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</si>
  <si>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</si>
  <si>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</si>
  <si>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</si>
  <si>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</si>
  <si>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</si>
  <si>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Microfiber</t>
  </si>
  <si>
    <t>Abstract</t>
  </si>
  <si>
    <t>Modern/Contemporary</t>
  </si>
  <si>
    <t>Casual</t>
  </si>
  <si>
    <t>4/29/2021</t>
  </si>
  <si>
    <t>AMAZON,AMAZONDS,BIGLOTSDS,BLK01,CSNSTORES,DESINC,FINGERHUTDS,HDDS,JCPENNEY01,KOHLDSN,MACY02,OLLIIX,OVERSTOCK01,TGTDVS</t>
  </si>
  <si>
    <t>6/17/2021</t>
  </si>
  <si>
    <t>6/25/2021</t>
  </si>
  <si>
    <t>ID10-1988</t>
  </si>
  <si>
    <t>AMAZON,AMAZONDS,BIGLOTSDS,BLK01,CSNSTORES,DESINC,FINGERHUTDS,HDDS,JCPENNEY01,KOHLDSN,MACY02,NRTPORT,OLLIIX,OVERSTOCK01,TGTDVS</t>
  </si>
  <si>
    <t>6/23/2021</t>
  </si>
  <si>
    <t>ID10-2261</t>
  </si>
  <si>
    <t>PF005394;PP001904</t>
  </si>
  <si>
    <t>10/11/2023</t>
  </si>
  <si>
    <t>AMAZON,AMAZONDS,CSNSTORES,JCPENNEY01,KOHLDSN,NRTPORT,OVERSTOCK01</t>
  </si>
  <si>
    <t>2/20/2024</t>
  </si>
  <si>
    <t>4/1/2024</t>
  </si>
  <si>
    <t>ID10-2255</t>
  </si>
  <si>
    <t>Lavender</t>
  </si>
  <si>
    <t>PP001904;PF006071</t>
  </si>
  <si>
    <t>9/5/2023</t>
  </si>
  <si>
    <t>5/14/2024</t>
  </si>
  <si>
    <t>AMAZON,CSNSTORES,JCPENNEY01,KOHLDSN,OLLIIX,OVERSTOCK01,TGTDVS</t>
  </si>
  <si>
    <t>3/11/2024</t>
  </si>
  <si>
    <t>ID10-2256</t>
  </si>
  <si>
    <t>AMAZON,AMAZONDS,CSNSTORES,HDDS,JCPENNEY01,KOHLDSN,NRTPORT,OVERSTOCK01,TGTDVS</t>
  </si>
  <si>
    <t>3/12/2024</t>
  </si>
  <si>
    <t>ID10-2257</t>
  </si>
  <si>
    <t>AMAZON,BLK01,CSNSTORES,HDDS,JCPENNEY01,KOHLDSN,OVERSTOCK01,TGTDVS</t>
  </si>
  <si>
    <t>3/28/2024</t>
  </si>
  <si>
    <t>ID10-2192</t>
  </si>
  <si>
    <t>Comforter Mini Set</t>
  </si>
  <si>
    <t>Lucy</t>
  </si>
  <si>
    <t>Vera</t>
  </si>
  <si>
    <t>Elise</t>
  </si>
  <si>
    <t>Clip Jacquard Comforter Set</t>
  </si>
  <si>
    <t>Pink</t>
  </si>
  <si>
    <t>PP001813;PF005819</t>
  </si>
  <si>
    <t>Polyester</t>
  </si>
  <si>
    <t>2</t>
  </si>
  <si>
    <t>12/1/2022</t>
  </si>
  <si>
    <t>6/14/2024</t>
  </si>
  <si>
    <t>AMAZON,BLK01,CSNSTORES,HDDS,JCPENNEY01,MACY02,NRTPORT,OVERSTOCK01,TGTDVS</t>
  </si>
  <si>
    <t>12/30/2022</t>
  </si>
  <si>
    <t>1/10/2023</t>
  </si>
  <si>
    <t>ID10-2193</t>
  </si>
  <si>
    <t>6/21/2024</t>
  </si>
  <si>
    <t>AMAZON,AMAZONDS,BLK01,CSNSTORES,HDDS,JCPENNEY01,KOHLDSN,MACY02,NRTPORT,OLLIIX,OVERSTOCK01,TGTDVS</t>
  </si>
  <si>
    <t>1/9/2023</t>
  </si>
  <si>
    <t>ID10-2287</t>
  </si>
  <si>
    <t>10/24/2023</t>
  </si>
  <si>
    <t>AMAZON,CSNSTORES,JCPENNEY01,KOHLDSN,NRTPORT,OVERSTOCK01,TGTDVS</t>
  </si>
  <si>
    <t>10/23/2023</t>
  </si>
  <si>
    <t>11/9/2023</t>
  </si>
  <si>
    <t>ID10-2188</t>
  </si>
  <si>
    <t>Ivory</t>
  </si>
  <si>
    <t>PP001813;PF005818</t>
  </si>
  <si>
    <t>AMAZON,AMAZONDS,CSNSTORES,HDDS,JCPENNEY01,KOHLDSN,MACY02,NRTPORT,OLLIIX,OVERSTOCK01,TGTDVS</t>
  </si>
  <si>
    <t>1/12/2023</t>
  </si>
  <si>
    <t>ID10-2189</t>
  </si>
  <si>
    <t>7/24/2024</t>
  </si>
  <si>
    <t>AMAZON,BLK01,CSNSTORES,HDDS,JCPENNEY01,KOHLDSN,MACY02,OLLIIX,OVERSTOCK01,TGTDVS</t>
  </si>
  <si>
    <t>1/5/2023</t>
  </si>
  <si>
    <t>ID10-2288</t>
  </si>
  <si>
    <t>11/8/2023</t>
  </si>
  <si>
    <t>11/7/2023</t>
  </si>
  <si>
    <t>12/27/2023</t>
  </si>
  <si>
    <t>ID10-2272</t>
  </si>
  <si>
    <t>Rust</t>
  </si>
  <si>
    <t>PP001813;PF006083</t>
  </si>
  <si>
    <t>ID10-2273</t>
  </si>
  <si>
    <t>AMAZON,CSNSTORES,JCPENNEY01,KOHLDSN,NRTPORT,OLLIIX,OVERSTOCK01,TGTDVS</t>
  </si>
  <si>
    <t>ID10-2274</t>
  </si>
  <si>
    <t>10/31/2023</t>
  </si>
  <si>
    <t>ID10-2277</t>
  </si>
  <si>
    <t>PP001813;PF006084</t>
  </si>
  <si>
    <t>AMAZON,AMAZONDS,CSNSTORES,KOHLDSN,OVERSTOCK01,TGTDVS</t>
  </si>
  <si>
    <t>10/27/2023</t>
  </si>
  <si>
    <t>ID10-2278</t>
  </si>
  <si>
    <t>10/25/2023</t>
  </si>
  <si>
    <t>AMAZON,AMAZONDS,CSNSTORES,JCPENNEY01,KOHLDSN,OVERSTOCK01,TGTDVS</t>
  </si>
  <si>
    <t>ID10-2279</t>
  </si>
  <si>
    <t>AMAZON,CSNSTORES,HDDS,JCPENNEY01,KOHLDSN,NRTPORT,OVERSTOCK01,TGTDVS</t>
  </si>
  <si>
    <t>11/16/2023</t>
  </si>
  <si>
    <t>ID10-2282</t>
  </si>
  <si>
    <t>PP001813;PF006085</t>
  </si>
  <si>
    <t>AMAZON,CSNSTORES,JCPENNEY01,KOHLDSN,OVERSTOCK01,TGTDVS</t>
  </si>
  <si>
    <t>ID10-2283</t>
  </si>
  <si>
    <t>ID10-2284</t>
  </si>
  <si>
    <t>11/10/2023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</si>
  <si>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</si>
  <si>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</si>
  <si>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</si>
  <si>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</si>
  <si>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</si>
  <si>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</si>
  <si>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</si>
  <si>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</si>
  <si>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</si>
  <si>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</si>
  <si>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Plaid</t>
  </si>
  <si>
    <t>Lodge/Cabin</t>
  </si>
  <si>
    <t>6/27/2017</t>
  </si>
  <si>
    <t>AMAZON,AMAZONDS,BLK01,CSNSTORES,JCPENNEY01,KOHLDSN,MACY02,OLLIIX,OVERSTOCK01,TGTDVS</t>
  </si>
  <si>
    <t>7/9/2017</t>
  </si>
  <si>
    <t>7/12/2017</t>
  </si>
  <si>
    <t>ID10-1225</t>
  </si>
  <si>
    <t>Twin XL</t>
  </si>
  <si>
    <t>AMAZON,AMAZONDS,CSNSTORES,JCPENNEY01,KOHLDSN,MACY02,OLLIIX,OVERSTOCK01,TGTDVS,WALMARTDS</t>
  </si>
  <si>
    <t>ID10-1226</t>
  </si>
  <si>
    <t>Full</t>
  </si>
  <si>
    <t>9</t>
  </si>
  <si>
    <t>AMAZON,AMAZONDS,BEALLSDS,BIGLOTSDS,BLK01,CSNSTORES,HDDS,JCPENNEY01,KOHLDSN,MACY02,OLLIIX,OVERSTOCK01,ROOMECOM,TGTDVS,WALMARTDS</t>
  </si>
  <si>
    <t>7/18/2017</t>
  </si>
  <si>
    <t>ID10-1227</t>
  </si>
  <si>
    <t>Queen</t>
  </si>
  <si>
    <t>AMAZON,AMAZONDS,BIGLOTSDS,BLK01,CSNSTORES,HDDS,JCPENNEY01,KOHLDSN,MACY02,OLLIIX,OVERSTOCK01,TGTDVS,WALMARTDS</t>
  </si>
  <si>
    <t>ID10-2430</t>
  </si>
  <si>
    <t>Teal/Black</t>
  </si>
  <si>
    <t>PP001972;PF006282</t>
  </si>
  <si>
    <t>5/29/2024</t>
  </si>
  <si>
    <t>Offered</t>
  </si>
  <si>
    <t>ID10-2431</t>
  </si>
  <si>
    <t>ID10-2432</t>
  </si>
  <si>
    <t>ID10-2433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</si>
  <si>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</si>
  <si>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</si>
  <si>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</si>
  <si>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</si>
  <si>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</si>
  <si>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AMAZON,AMAZONDS,AMERSIGNDS,CSNSTORES,JCPENNEY01,MACY02,NRTPORT,OLLIIX,OVERSTOCK01,TGTDVS</t>
  </si>
  <si>
    <t>8/16/2019</t>
  </si>
  <si>
    <t>ID12-1783</t>
  </si>
  <si>
    <t>AMAZON,AMAZONDS,BLK01,CSNSTORES,FINGERHUTDS,JCPENNEY01,KOHLDSN,MACY02,NRTPORT,OLLIIX,TGTDVS</t>
  </si>
  <si>
    <t>8/20/2019</t>
  </si>
  <si>
    <t>ID12-1971</t>
  </si>
  <si>
    <t>6/4/2024</t>
  </si>
  <si>
    <t>AMAZON,BLK01,CSNSTORES,HDDS,JCPENNEY01,KOHLDSN,NRTPORT,OVERSTOCK01,TGTDVS</t>
  </si>
  <si>
    <t>1/7/2021</t>
  </si>
  <si>
    <t>ID12-1944</t>
  </si>
  <si>
    <t>AMAZONDS,JCPENNEY01,MACY02,NRTPORT,OVERSTOCK01,TGTDVS,WALMARTDS</t>
  </si>
  <si>
    <t>10/30/2020</t>
  </si>
  <si>
    <t>ID12-1945</t>
  </si>
  <si>
    <t>AMAZON,AMAZONDS,CSNSTORES,DESINC,FINGERHUTDS,JCPENNEY01,KOHLDSN,MACY02,NRTPORT,OVERSTOCK01,TGTDVS,WALMARTDS</t>
  </si>
  <si>
    <t>10/15/2020</t>
  </si>
  <si>
    <t>ID12-2057</t>
  </si>
  <si>
    <t>9/10/2021</t>
  </si>
  <si>
    <t>ID12-1907</t>
  </si>
  <si>
    <t>6/17/2024</t>
  </si>
  <si>
    <t>AMAZON,AMAZONDS,CSNSTORES,JCPENNEY01,NRTPORT,OVERSTOCK01,TGTDVS,WALMARTDS</t>
  </si>
  <si>
    <t>5/26/2020</t>
  </si>
  <si>
    <t>ID12-1908</t>
  </si>
  <si>
    <t>AMAZONDS,BLK01,CSNSTORES,DESINC,HDDS,JCPENNEY01,NRTPORT,OVERSTOCK01,TGTDVS,WALMARTDS</t>
  </si>
  <si>
    <t>5/20/2020</t>
  </si>
  <si>
    <t>ID12-1977</t>
  </si>
  <si>
    <t>AMAZON,AMAZONDS,BLK01,CSNSTORES,HDDS,JCPENNEY01,KOHLDSN,NRTPORT,OVERSTOCK01,TGTDVS</t>
  </si>
  <si>
    <t>2/25/2021</t>
  </si>
  <si>
    <t>ID12-1793</t>
  </si>
  <si>
    <t>AMAZON,AMAZONDS,MACY02,NRTPORT,TGTDVS</t>
  </si>
  <si>
    <t>9/28/2019</t>
  </si>
  <si>
    <t>10/15/2019</t>
  </si>
  <si>
    <t>ID12-1794</t>
  </si>
  <si>
    <t>AMAZON,AMERSIGNDS,BLK01,FINGERHUTDS,HDDS,JCPENNEY01,MACY02,NRTPORT,OVERSTOCK01,TGTDVS,WALMARTDS</t>
  </si>
  <si>
    <t>10/9/2019</t>
  </si>
  <si>
    <t>ID12-1973</t>
  </si>
  <si>
    <t>3/3/2021</t>
  </si>
  <si>
    <t>AMAZON,BLK01,CSNSTORES,JCPENNEY01,KOHLDSN,NRTPORT,OVERSTOCK01,TGTDVS</t>
  </si>
  <si>
    <t>3/5/2021</t>
  </si>
  <si>
    <t>3/8/2021</t>
  </si>
  <si>
    <t>ID12-2159</t>
  </si>
  <si>
    <t>AMAZONDS,CSNSTORES,JCPENNEY01,MACY02,OVERSTOCK01,TGTDVS</t>
  </si>
  <si>
    <t>10/19/2022</t>
  </si>
  <si>
    <t>ID12-2160</t>
  </si>
  <si>
    <t>10/14/2022</t>
  </si>
  <si>
    <t>ID12-2161</t>
  </si>
  <si>
    <t>AMAZONDS,CSNSTORES,JCPENNEY01,KOHLDSN,MACY02,NRTPORT,OVERSTOCK01,TGTDVS</t>
  </si>
  <si>
    <t>11/16/2022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</si>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</sst>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31.05</v>
      </c>
      <c r="M6" s="3">
        <v>32.6</v>
      </c>
      <c r="N6" s="3">
        <v>59.99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28</v>
      </c>
      <c r="AA6" s="4">
        <f>=ROUNDDOWN(3.11111111111111,0)</f>
      </c>
      <c r="AB6" s="5">
        <v>9</v>
      </c>
      <c r="AC6" s="2" t="s">
        <v>108</v>
      </c>
      <c r="AD6" s="4">
        <v>100</v>
      </c>
      <c r="AE6" s="4">
        <v>240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57</v>
      </c>
      <c r="AQ6" s="8">
        <v>1783.53</v>
      </c>
      <c r="AR6" s="4"/>
      <c r="AS6" s="8"/>
      <c r="AT6" s="7"/>
      <c r="AU6" s="7"/>
      <c r="AV6" s="4">
        <v>373</v>
      </c>
      <c r="AW6" s="8">
        <v>14138.42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0.1261</v>
      </c>
      <c r="BC6" s="4">
        <v>1155</v>
      </c>
      <c r="BD6" s="8">
        <v>44323.66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0.319</v>
      </c>
      <c r="BJ6" s="4">
        <v>97</v>
      </c>
      <c r="BK6" s="8">
        <v>3094.77</v>
      </c>
      <c r="BL6" s="2" t="s">
        <v>109</v>
      </c>
      <c r="BM6" s="7">
        <v>0.5876</v>
      </c>
      <c r="BN6" s="7">
        <v>0.5763</v>
      </c>
      <c r="BO6" s="4">
        <v>57</v>
      </c>
      <c r="BP6" s="8">
        <v>1783.53</v>
      </c>
      <c r="BQ6" s="4"/>
      <c r="BR6" s="8"/>
      <c r="BS6" s="7"/>
      <c r="BT6" s="7"/>
      <c r="BU6" s="2" t="s">
        <v>110</v>
      </c>
      <c r="BV6" s="2" t="s">
        <v>97</v>
      </c>
      <c r="BW6" s="2" t="s">
        <v>111</v>
      </c>
      <c r="BX6" s="2" t="s">
        <v>112</v>
      </c>
      <c r="BY6" s="2" t="s">
        <v>113</v>
      </c>
      <c r="BZ6" s="2" t="s">
        <v>100</v>
      </c>
    </row>
    <row r="7">
      <c r="A7" s="2" t="s">
        <v>114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115</v>
      </c>
      <c r="K7" s="2" t="s">
        <v>96</v>
      </c>
      <c r="L7" s="3">
        <v>36.72</v>
      </c>
      <c r="M7" s="3">
        <v>38.56</v>
      </c>
      <c r="N7" s="3">
        <v>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116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258</v>
      </c>
      <c r="AA7" s="4">
        <f>=ROUNDDOWN(7.58823529411765,0)</f>
      </c>
      <c r="AB7" s="5">
        <v>34</v>
      </c>
      <c r="AC7" s="2" t="s">
        <v>108</v>
      </c>
      <c r="AD7" s="4">
        <v>230</v>
      </c>
      <c r="AE7" s="4">
        <v>1090</v>
      </c>
      <c r="AF7" s="6">
        <v>64</v>
      </c>
      <c r="AG7" s="6">
        <v>47</v>
      </c>
      <c r="AH7" s="7">
        <v>0.8132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243</v>
      </c>
      <c r="AQ7" s="8">
        <v>9131.94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0.6459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457</v>
      </c>
      <c r="BK7" s="8">
        <v>15998.08</v>
      </c>
      <c r="BL7" s="2" t="s">
        <v>117</v>
      </c>
      <c r="BM7" s="7">
        <v>0.5317</v>
      </c>
      <c r="BN7" s="7">
        <v>0.5708</v>
      </c>
      <c r="BO7" s="4">
        <v>243</v>
      </c>
      <c r="BP7" s="8">
        <v>9131.94</v>
      </c>
      <c r="BQ7" s="4"/>
      <c r="BR7" s="8"/>
      <c r="BS7" s="7"/>
      <c r="BT7" s="7"/>
      <c r="BU7" s="2" t="s">
        <v>110</v>
      </c>
      <c r="BV7" s="2" t="s">
        <v>97</v>
      </c>
      <c r="BW7" s="2" t="s">
        <v>111</v>
      </c>
      <c r="BX7" s="2" t="s">
        <v>118</v>
      </c>
      <c r="BY7" s="2" t="s">
        <v>113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40.5</v>
      </c>
      <c r="M8" s="3">
        <v>42.52</v>
      </c>
      <c r="N8" s="3">
        <v>79.99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116</v>
      </c>
      <c r="V8" s="2" t="s">
        <v>104</v>
      </c>
      <c r="W8" s="2" t="s">
        <v>105</v>
      </c>
      <c r="X8" s="2" t="s">
        <v>106</v>
      </c>
      <c r="Y8" s="2" t="s">
        <v>121</v>
      </c>
      <c r="Z8" s="4">
        <v>162</v>
      </c>
      <c r="AA8" s="4">
        <f>=ROUNDDOWN(6.75,0)</f>
      </c>
      <c r="AB8" s="5">
        <v>24</v>
      </c>
      <c r="AC8" s="2" t="s">
        <v>108</v>
      </c>
      <c r="AD8" s="4">
        <v>120</v>
      </c>
      <c r="AE8" s="4">
        <v>590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73</v>
      </c>
      <c r="AQ8" s="8">
        <v>3222.95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0.228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318</v>
      </c>
      <c r="BK8" s="8">
        <v>14278.57</v>
      </c>
      <c r="BL8" s="2" t="s">
        <v>122</v>
      </c>
      <c r="BM8" s="7">
        <v>0.2296</v>
      </c>
      <c r="BN8" s="7">
        <v>0.2257</v>
      </c>
      <c r="BO8" s="4">
        <v>73</v>
      </c>
      <c r="BP8" s="8">
        <v>3222.95</v>
      </c>
      <c r="BQ8" s="4"/>
      <c r="BR8" s="8"/>
      <c r="BS8" s="7"/>
      <c r="BT8" s="7"/>
      <c r="BU8" s="2" t="s">
        <v>110</v>
      </c>
      <c r="BV8" s="2" t="s">
        <v>97</v>
      </c>
      <c r="BW8" s="2" t="s">
        <v>121</v>
      </c>
      <c r="BX8" s="2" t="s">
        <v>123</v>
      </c>
      <c r="BY8" s="2" t="s">
        <v>113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31.05</v>
      </c>
      <c r="M9" s="3">
        <v>32.6</v>
      </c>
      <c r="N9" s="3">
        <v>59.99</v>
      </c>
      <c r="O9" s="2" t="s">
        <v>97</v>
      </c>
      <c r="P9" s="2" t="s">
        <v>126</v>
      </c>
      <c r="Q9" s="2" t="s">
        <v>99</v>
      </c>
      <c r="R9" s="2" t="s">
        <v>100</v>
      </c>
      <c r="S9" s="2" t="s">
        <v>127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128</v>
      </c>
      <c r="Z9" s="4">
        <v>442</v>
      </c>
      <c r="AA9" s="4">
        <f>=ROUNDDOWN(26,0)</f>
      </c>
      <c r="AB9" s="5">
        <v>17</v>
      </c>
      <c r="AC9" s="2" t="s">
        <v>129</v>
      </c>
      <c r="AD9" s="4">
        <v>94</v>
      </c>
      <c r="AE9" s="4">
        <v>690</v>
      </c>
      <c r="AF9" s="6">
        <v>64</v>
      </c>
      <c r="AG9" s="6">
        <v>47</v>
      </c>
      <c r="AH9" s="7">
        <v>0.8681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34</v>
      </c>
      <c r="AQ9" s="8">
        <v>1063.86</v>
      </c>
      <c r="AR9" s="4"/>
      <c r="AS9" s="8"/>
      <c r="AT9" s="7"/>
      <c r="AU9" s="7"/>
      <c r="AV9" s="4">
        <v>191</v>
      </c>
      <c r="AW9" s="8">
        <v>7364.69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0.1445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0.1662</v>
      </c>
      <c r="BJ9" s="4">
        <v>163</v>
      </c>
      <c r="BK9" s="8">
        <v>5702.82</v>
      </c>
      <c r="BL9" s="2" t="s">
        <v>130</v>
      </c>
      <c r="BM9" s="7">
        <v>0.2086</v>
      </c>
      <c r="BN9" s="7">
        <v>0.1865</v>
      </c>
      <c r="BO9" s="4">
        <v>34</v>
      </c>
      <c r="BP9" s="8">
        <v>1063.86</v>
      </c>
      <c r="BQ9" s="4"/>
      <c r="BR9" s="8"/>
      <c r="BS9" s="7"/>
      <c r="BT9" s="7"/>
      <c r="BU9" s="2" t="s">
        <v>110</v>
      </c>
      <c r="BV9" s="2" t="s">
        <v>97</v>
      </c>
      <c r="BW9" s="2" t="s">
        <v>131</v>
      </c>
      <c r="BX9" s="2" t="s">
        <v>132</v>
      </c>
      <c r="BY9" s="2" t="s">
        <v>113</v>
      </c>
      <c r="BZ9" s="2" t="s">
        <v>100</v>
      </c>
    </row>
    <row r="10">
      <c r="A10" s="2" t="s">
        <v>133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115</v>
      </c>
      <c r="K10" s="2" t="s">
        <v>125</v>
      </c>
      <c r="L10" s="3">
        <v>36.72</v>
      </c>
      <c r="M10" s="3">
        <v>38.56</v>
      </c>
      <c r="N10" s="3">
        <v>69.99</v>
      </c>
      <c r="O10" s="2" t="s">
        <v>97</v>
      </c>
      <c r="P10" s="2" t="s">
        <v>126</v>
      </c>
      <c r="Q10" s="2" t="s">
        <v>99</v>
      </c>
      <c r="R10" s="2" t="s">
        <v>100</v>
      </c>
      <c r="S10" s="2" t="s">
        <v>127</v>
      </c>
      <c r="T10" s="2" t="s">
        <v>102</v>
      </c>
      <c r="U10" s="2" t="s">
        <v>116</v>
      </c>
      <c r="V10" s="2" t="s">
        <v>104</v>
      </c>
      <c r="W10" s="2" t="s">
        <v>105</v>
      </c>
      <c r="X10" s="2" t="s">
        <v>106</v>
      </c>
      <c r="Y10" s="2" t="s">
        <v>128</v>
      </c>
      <c r="Z10" s="4">
        <v>451</v>
      </c>
      <c r="AA10" s="4">
        <f>=ROUNDDOWN(9.80434782608696,0)</f>
      </c>
      <c r="AB10" s="5">
        <v>46</v>
      </c>
      <c r="AC10" s="2" t="s">
        <v>134</v>
      </c>
      <c r="AD10" s="4">
        <v>320</v>
      </c>
      <c r="AE10" s="4">
        <v>1380</v>
      </c>
      <c r="AF10" s="6">
        <v>64</v>
      </c>
      <c r="AG10" s="6">
        <v>47</v>
      </c>
      <c r="AH10" s="7">
        <v>0.8681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96</v>
      </c>
      <c r="AQ10" s="8">
        <v>3607.68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0.4899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671</v>
      </c>
      <c r="BK10" s="8">
        <v>27296.71</v>
      </c>
      <c r="BL10" s="2" t="s">
        <v>135</v>
      </c>
      <c r="BM10" s="7">
        <v>0.1431</v>
      </c>
      <c r="BN10" s="7">
        <v>0.1322</v>
      </c>
      <c r="BO10" s="4">
        <v>96</v>
      </c>
      <c r="BP10" s="8">
        <v>3607.68</v>
      </c>
      <c r="BQ10" s="4"/>
      <c r="BR10" s="8"/>
      <c r="BS10" s="7"/>
      <c r="BT10" s="7"/>
      <c r="BU10" s="2" t="s">
        <v>110</v>
      </c>
      <c r="BV10" s="2" t="s">
        <v>97</v>
      </c>
      <c r="BW10" s="2" t="s">
        <v>136</v>
      </c>
      <c r="BX10" s="2" t="s">
        <v>137</v>
      </c>
      <c r="BY10" s="2" t="s">
        <v>113</v>
      </c>
      <c r="BZ10" s="2" t="s">
        <v>100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120</v>
      </c>
      <c r="K11" s="2" t="s">
        <v>125</v>
      </c>
      <c r="L11" s="3">
        <v>40.5</v>
      </c>
      <c r="M11" s="3">
        <v>42.52</v>
      </c>
      <c r="N11" s="3">
        <v>79.99</v>
      </c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127</v>
      </c>
      <c r="T11" s="2" t="s">
        <v>102</v>
      </c>
      <c r="U11" s="2" t="s">
        <v>116</v>
      </c>
      <c r="V11" s="2" t="s">
        <v>104</v>
      </c>
      <c r="W11" s="2" t="s">
        <v>105</v>
      </c>
      <c r="X11" s="2" t="s">
        <v>106</v>
      </c>
      <c r="Y11" s="2" t="s">
        <v>139</v>
      </c>
      <c r="Z11" s="4">
        <v>142</v>
      </c>
      <c r="AA11" s="4">
        <f>=ROUNDDOWN({0},0)</f>
      </c>
      <c r="AB11" s="5">
        <v>39</v>
      </c>
      <c r="AC11" s="2" t="s">
        <v>129</v>
      </c>
      <c r="AD11" s="4">
        <v>16</v>
      </c>
      <c r="AE11" s="4">
        <v>1200</v>
      </c>
      <c r="AF11" s="6">
        <v>64</v>
      </c>
      <c r="AG11" s="6">
        <v>47</v>
      </c>
      <c r="AH11" s="7">
        <v>0.4505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61</v>
      </c>
      <c r="AQ11" s="8">
        <v>2693.15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0.3657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246</v>
      </c>
      <c r="BK11" s="8">
        <v>10631.08</v>
      </c>
      <c r="BL11" s="2" t="s">
        <v>140</v>
      </c>
      <c r="BM11" s="7">
        <v>0.248</v>
      </c>
      <c r="BN11" s="7">
        <v>0.2533</v>
      </c>
      <c r="BO11" s="4">
        <v>61</v>
      </c>
      <c r="BP11" s="8">
        <v>2693.15</v>
      </c>
      <c r="BQ11" s="4"/>
      <c r="BR11" s="8"/>
      <c r="BS11" s="7"/>
      <c r="BT11" s="7"/>
      <c r="BU11" s="2" t="s">
        <v>110</v>
      </c>
      <c r="BV11" s="2" t="s">
        <v>97</v>
      </c>
      <c r="BW11" s="2" t="s">
        <v>141</v>
      </c>
      <c r="BX11" s="2" t="s">
        <v>142</v>
      </c>
      <c r="BY11" s="2" t="s">
        <v>113</v>
      </c>
      <c r="BZ11" s="2" t="s">
        <v>100</v>
      </c>
    </row>
    <row r="12">
      <c r="A12" s="2" t="s">
        <v>143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144</v>
      </c>
      <c r="L12" s="3">
        <v>31.05</v>
      </c>
      <c r="M12" s="3">
        <v>32.6</v>
      </c>
      <c r="N12" s="3">
        <v>59.99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145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128</v>
      </c>
      <c r="Z12" s="4">
        <v>211</v>
      </c>
      <c r="AA12" s="4">
        <f>=ROUNDDOWN(13.1875,0)</f>
      </c>
      <c r="AB12" s="5">
        <v>16</v>
      </c>
      <c r="AC12" s="2" t="s">
        <v>129</v>
      </c>
      <c r="AD12" s="4">
        <v>94</v>
      </c>
      <c r="AE12" s="4">
        <v>590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42</v>
      </c>
      <c r="AQ12" s="8">
        <v>1314.18</v>
      </c>
      <c r="AR12" s="4"/>
      <c r="AS12" s="8"/>
      <c r="AT12" s="7"/>
      <c r="AU12" s="7"/>
      <c r="AV12" s="4">
        <v>186</v>
      </c>
      <c r="AW12" s="8">
        <v>7093.62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0.1853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0.16</v>
      </c>
      <c r="BJ12" s="4">
        <v>232</v>
      </c>
      <c r="BK12" s="8">
        <v>8036.84</v>
      </c>
      <c r="BL12" s="2" t="s">
        <v>146</v>
      </c>
      <c r="BM12" s="7">
        <v>0.181</v>
      </c>
      <c r="BN12" s="7">
        <v>0.1635</v>
      </c>
      <c r="BO12" s="4">
        <v>42</v>
      </c>
      <c r="BP12" s="8">
        <v>1314.18</v>
      </c>
      <c r="BQ12" s="4"/>
      <c r="BR12" s="8"/>
      <c r="BS12" s="7"/>
      <c r="BT12" s="7"/>
      <c r="BU12" s="2" t="s">
        <v>110</v>
      </c>
      <c r="BV12" s="2" t="s">
        <v>97</v>
      </c>
      <c r="BW12" s="2" t="s">
        <v>147</v>
      </c>
      <c r="BX12" s="2" t="s">
        <v>148</v>
      </c>
      <c r="BY12" s="2" t="s">
        <v>113</v>
      </c>
      <c r="BZ12" s="2" t="s">
        <v>100</v>
      </c>
    </row>
    <row r="13">
      <c r="A13" s="2" t="s">
        <v>149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115</v>
      </c>
      <c r="K13" s="2" t="s">
        <v>144</v>
      </c>
      <c r="L13" s="3">
        <v>36.72</v>
      </c>
      <c r="M13" s="3">
        <v>38.56</v>
      </c>
      <c r="N13" s="3">
        <v>69.99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145</v>
      </c>
      <c r="T13" s="2" t="s">
        <v>102</v>
      </c>
      <c r="U13" s="2" t="s">
        <v>116</v>
      </c>
      <c r="V13" s="2" t="s">
        <v>104</v>
      </c>
      <c r="W13" s="2" t="s">
        <v>105</v>
      </c>
      <c r="X13" s="2" t="s">
        <v>106</v>
      </c>
      <c r="Y13" s="2" t="s">
        <v>150</v>
      </c>
      <c r="Z13" s="4">
        <v>186</v>
      </c>
      <c r="AA13" s="4">
        <f>=ROUNDDOWN(7.44,0)</f>
      </c>
      <c r="AB13" s="5">
        <v>25</v>
      </c>
      <c r="AC13" s="2" t="s">
        <v>129</v>
      </c>
      <c r="AD13" s="4">
        <v>38</v>
      </c>
      <c r="AE13" s="4">
        <v>900</v>
      </c>
      <c r="AF13" s="6">
        <v>64</v>
      </c>
      <c r="AG13" s="6">
        <v>47</v>
      </c>
      <c r="AH13" s="7">
        <v>0.978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88</v>
      </c>
      <c r="AQ13" s="8">
        <v>3307.04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0.4662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441</v>
      </c>
      <c r="BK13" s="8">
        <v>17515.06</v>
      </c>
      <c r="BL13" s="2" t="s">
        <v>151</v>
      </c>
      <c r="BM13" s="7">
        <v>0.1995</v>
      </c>
      <c r="BN13" s="7">
        <v>0.1888</v>
      </c>
      <c r="BO13" s="4">
        <v>88</v>
      </c>
      <c r="BP13" s="8">
        <v>3307.04</v>
      </c>
      <c r="BQ13" s="4"/>
      <c r="BR13" s="8"/>
      <c r="BS13" s="7"/>
      <c r="BT13" s="7"/>
      <c r="BU13" s="2" t="s">
        <v>110</v>
      </c>
      <c r="BV13" s="2" t="s">
        <v>97</v>
      </c>
      <c r="BW13" s="2" t="s">
        <v>152</v>
      </c>
      <c r="BX13" s="2" t="s">
        <v>153</v>
      </c>
      <c r="BY13" s="2" t="s">
        <v>113</v>
      </c>
      <c r="BZ13" s="2" t="s">
        <v>100</v>
      </c>
    </row>
    <row r="14">
      <c r="A14" s="2" t="s">
        <v>154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120</v>
      </c>
      <c r="K14" s="2" t="s">
        <v>144</v>
      </c>
      <c r="L14" s="3">
        <v>40.5</v>
      </c>
      <c r="M14" s="3">
        <v>42.52</v>
      </c>
      <c r="N14" s="3">
        <v>79.99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145</v>
      </c>
      <c r="T14" s="2" t="s">
        <v>102</v>
      </c>
      <c r="U14" s="2" t="s">
        <v>116</v>
      </c>
      <c r="V14" s="2" t="s">
        <v>104</v>
      </c>
      <c r="W14" s="2" t="s">
        <v>105</v>
      </c>
      <c r="X14" s="2" t="s">
        <v>106</v>
      </c>
      <c r="Y14" s="2" t="s">
        <v>139</v>
      </c>
      <c r="Z14" s="4">
        <v>194</v>
      </c>
      <c r="AA14" s="4">
        <f>=ROUNDDOWN(12.125,0)</f>
      </c>
      <c r="AB14" s="5">
        <v>16</v>
      </c>
      <c r="AC14" s="2" t="s">
        <v>155</v>
      </c>
      <c r="AD14" s="4">
        <v>90</v>
      </c>
      <c r="AE14" s="4">
        <v>460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56</v>
      </c>
      <c r="AQ14" s="8">
        <v>2472.4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0.3485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217</v>
      </c>
      <c r="BK14" s="8">
        <v>9661.29</v>
      </c>
      <c r="BL14" s="2" t="s">
        <v>156</v>
      </c>
      <c r="BM14" s="7">
        <v>0.2581</v>
      </c>
      <c r="BN14" s="7">
        <v>0.2559</v>
      </c>
      <c r="BO14" s="4">
        <v>56</v>
      </c>
      <c r="BP14" s="8">
        <v>2472.4</v>
      </c>
      <c r="BQ14" s="4"/>
      <c r="BR14" s="8"/>
      <c r="BS14" s="7"/>
      <c r="BT14" s="7"/>
      <c r="BU14" s="2" t="s">
        <v>110</v>
      </c>
      <c r="BV14" s="2" t="s">
        <v>97</v>
      </c>
      <c r="BW14" s="2" t="s">
        <v>139</v>
      </c>
      <c r="BX14" s="2" t="s">
        <v>157</v>
      </c>
      <c r="BY14" s="2" t="s">
        <v>113</v>
      </c>
      <c r="BZ14" s="2" t="s">
        <v>100</v>
      </c>
    </row>
    <row r="15">
      <c r="A15" s="2" t="s">
        <v>158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95</v>
      </c>
      <c r="K15" s="2" t="s">
        <v>159</v>
      </c>
      <c r="L15" s="3">
        <v>31.05</v>
      </c>
      <c r="M15" s="3">
        <v>32.6</v>
      </c>
      <c r="N15" s="3">
        <v>59.99</v>
      </c>
      <c r="O15" s="2" t="s">
        <v>97</v>
      </c>
      <c r="P15" s="2" t="s">
        <v>160</v>
      </c>
      <c r="Q15" s="2" t="s">
        <v>99</v>
      </c>
      <c r="R15" s="2" t="s">
        <v>100</v>
      </c>
      <c r="S15" s="2" t="s">
        <v>161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162</v>
      </c>
      <c r="Z15" s="4">
        <v>263</v>
      </c>
      <c r="AA15" s="4">
        <f>=ROUNDDOWN(26.3,0)</f>
      </c>
      <c r="AB15" s="5">
        <v>10</v>
      </c>
      <c r="AC15" s="2" t="s">
        <v>163</v>
      </c>
      <c r="AD15" s="4">
        <v>120</v>
      </c>
      <c r="AE15" s="4">
        <v>347</v>
      </c>
      <c r="AF15" s="6">
        <v>64</v>
      </c>
      <c r="AG15" s="6"/>
      <c r="AH15" s="7">
        <v>0.8352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16</v>
      </c>
      <c r="AQ15" s="8">
        <v>500.64</v>
      </c>
      <c r="AR15" s="4"/>
      <c r="AS15" s="8"/>
      <c r="AT15" s="7"/>
      <c r="AU15" s="7"/>
      <c r="AV15" s="4">
        <v>170</v>
      </c>
      <c r="AW15" s="8">
        <v>6642.74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0.0754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0.1499</v>
      </c>
      <c r="BJ15" s="4">
        <v>67</v>
      </c>
      <c r="BK15" s="8">
        <v>2291.66</v>
      </c>
      <c r="BL15" s="2" t="s">
        <v>164</v>
      </c>
      <c r="BM15" s="7">
        <v>0.2388</v>
      </c>
      <c r="BN15" s="7">
        <v>0.2185</v>
      </c>
      <c r="BO15" s="4">
        <v>16</v>
      </c>
      <c r="BP15" s="8">
        <v>500.64</v>
      </c>
      <c r="BQ15" s="4"/>
      <c r="BR15" s="8"/>
      <c r="BS15" s="7"/>
      <c r="BT15" s="7"/>
      <c r="BU15" s="2" t="s">
        <v>110</v>
      </c>
      <c r="BV15" s="2" t="s">
        <v>97</v>
      </c>
      <c r="BW15" s="2" t="s">
        <v>165</v>
      </c>
      <c r="BX15" s="2" t="s">
        <v>166</v>
      </c>
      <c r="BY15" s="2" t="s">
        <v>113</v>
      </c>
      <c r="BZ15" s="2" t="s">
        <v>100</v>
      </c>
    </row>
    <row r="16">
      <c r="A16" s="2" t="s">
        <v>167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115</v>
      </c>
      <c r="K16" s="2" t="s">
        <v>159</v>
      </c>
      <c r="L16" s="3">
        <v>36.72</v>
      </c>
      <c r="M16" s="3">
        <v>38.56</v>
      </c>
      <c r="N16" s="3">
        <v>69.99</v>
      </c>
      <c r="O16" s="2" t="s">
        <v>97</v>
      </c>
      <c r="P16" s="2" t="s">
        <v>160</v>
      </c>
      <c r="Q16" s="2" t="s">
        <v>99</v>
      </c>
      <c r="R16" s="2" t="s">
        <v>100</v>
      </c>
      <c r="S16" s="2" t="s">
        <v>161</v>
      </c>
      <c r="T16" s="2" t="s">
        <v>102</v>
      </c>
      <c r="U16" s="2" t="s">
        <v>116</v>
      </c>
      <c r="V16" s="2" t="s">
        <v>104</v>
      </c>
      <c r="W16" s="2" t="s">
        <v>105</v>
      </c>
      <c r="X16" s="2" t="s">
        <v>106</v>
      </c>
      <c r="Y16" s="2" t="s">
        <v>162</v>
      </c>
      <c r="Z16" s="4">
        <v>537</v>
      </c>
      <c r="AA16" s="4">
        <f>=ROUNDDOWN(10.7185628742515,0)</f>
      </c>
      <c r="AB16" s="5">
        <v>50.1</v>
      </c>
      <c r="AC16" s="2" t="s">
        <v>129</v>
      </c>
      <c r="AD16" s="4">
        <v>22</v>
      </c>
      <c r="AE16" s="4">
        <v>1977</v>
      </c>
      <c r="AF16" s="6">
        <v>64</v>
      </c>
      <c r="AG16" s="6">
        <v>47</v>
      </c>
      <c r="AH16" s="7">
        <v>0.8681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100</v>
      </c>
      <c r="AQ16" s="8">
        <v>3758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0.5657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548</v>
      </c>
      <c r="BK16" s="8">
        <v>21481.06</v>
      </c>
      <c r="BL16" s="2" t="s">
        <v>168</v>
      </c>
      <c r="BM16" s="7">
        <v>0.1825</v>
      </c>
      <c r="BN16" s="7">
        <v>0.1749</v>
      </c>
      <c r="BO16" s="4">
        <v>100</v>
      </c>
      <c r="BP16" s="8">
        <v>3758</v>
      </c>
      <c r="BQ16" s="4"/>
      <c r="BR16" s="8"/>
      <c r="BS16" s="7"/>
      <c r="BT16" s="7"/>
      <c r="BU16" s="2" t="s">
        <v>110</v>
      </c>
      <c r="BV16" s="2" t="s">
        <v>97</v>
      </c>
      <c r="BW16" s="2" t="s">
        <v>165</v>
      </c>
      <c r="BX16" s="2" t="s">
        <v>169</v>
      </c>
      <c r="BY16" s="2" t="s">
        <v>113</v>
      </c>
      <c r="BZ16" s="2" t="s">
        <v>100</v>
      </c>
    </row>
    <row r="17">
      <c r="A17" s="2" t="s">
        <v>170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120</v>
      </c>
      <c r="K17" s="2" t="s">
        <v>159</v>
      </c>
      <c r="L17" s="3">
        <v>40.5</v>
      </c>
      <c r="M17" s="3">
        <v>42.52</v>
      </c>
      <c r="N17" s="3">
        <v>79.99</v>
      </c>
      <c r="O17" s="2" t="s">
        <v>97</v>
      </c>
      <c r="P17" s="2" t="s">
        <v>160</v>
      </c>
      <c r="Q17" s="2" t="s">
        <v>99</v>
      </c>
      <c r="R17" s="2" t="s">
        <v>100</v>
      </c>
      <c r="S17" s="2" t="s">
        <v>161</v>
      </c>
      <c r="T17" s="2" t="s">
        <v>102</v>
      </c>
      <c r="U17" s="2" t="s">
        <v>116</v>
      </c>
      <c r="V17" s="2" t="s">
        <v>104</v>
      </c>
      <c r="W17" s="2" t="s">
        <v>105</v>
      </c>
      <c r="X17" s="2" t="s">
        <v>106</v>
      </c>
      <c r="Y17" s="2" t="s">
        <v>171</v>
      </c>
      <c r="Z17" s="4">
        <v>382</v>
      </c>
      <c r="AA17" s="4">
        <f>=ROUNDDOWN(12.7333333333333,0)</f>
      </c>
      <c r="AB17" s="5">
        <v>30</v>
      </c>
      <c r="AC17" s="2" t="s">
        <v>129</v>
      </c>
      <c r="AD17" s="4">
        <v>1</v>
      </c>
      <c r="AE17" s="4">
        <v>734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54</v>
      </c>
      <c r="AQ17" s="8">
        <v>2384.1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0.3589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356</v>
      </c>
      <c r="BK17" s="8">
        <v>15881.15</v>
      </c>
      <c r="BL17" s="2" t="s">
        <v>172</v>
      </c>
      <c r="BM17" s="7">
        <v>0.1517</v>
      </c>
      <c r="BN17" s="7">
        <v>0.1501</v>
      </c>
      <c r="BO17" s="4">
        <v>54</v>
      </c>
      <c r="BP17" s="8">
        <v>2384.1</v>
      </c>
      <c r="BQ17" s="4"/>
      <c r="BR17" s="8"/>
      <c r="BS17" s="7"/>
      <c r="BT17" s="7"/>
      <c r="BU17" s="2" t="s">
        <v>110</v>
      </c>
      <c r="BV17" s="2" t="s">
        <v>97</v>
      </c>
      <c r="BW17" s="2" t="s">
        <v>173</v>
      </c>
      <c r="BX17" s="2" t="s">
        <v>174</v>
      </c>
      <c r="BY17" s="2" t="s">
        <v>113</v>
      </c>
      <c r="BZ17" s="2" t="s">
        <v>100</v>
      </c>
    </row>
    <row r="18">
      <c r="A18" s="2" t="s">
        <v>175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95</v>
      </c>
      <c r="K18" s="2" t="s">
        <v>176</v>
      </c>
      <c r="L18" s="3">
        <v>31.05</v>
      </c>
      <c r="M18" s="3">
        <v>32.6</v>
      </c>
      <c r="N18" s="3">
        <v>59.99</v>
      </c>
      <c r="O18" s="2" t="s">
        <v>97</v>
      </c>
      <c r="P18" s="2" t="s">
        <v>177</v>
      </c>
      <c r="Q18" s="2" t="s">
        <v>99</v>
      </c>
      <c r="R18" s="2" t="s">
        <v>100</v>
      </c>
      <c r="S18" s="2" t="s">
        <v>178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106</v>
      </c>
      <c r="Y18" s="2" t="s">
        <v>179</v>
      </c>
      <c r="Z18" s="4">
        <v>346</v>
      </c>
      <c r="AA18" s="4">
        <f>=ROUNDDOWN(38.4444444444444,0)</f>
      </c>
      <c r="AB18" s="5">
        <v>9</v>
      </c>
      <c r="AC18" s="2" t="s">
        <v>134</v>
      </c>
      <c r="AD18" s="4">
        <v>100</v>
      </c>
      <c r="AE18" s="4">
        <v>100</v>
      </c>
      <c r="AF18" s="6">
        <v>64</v>
      </c>
      <c r="AG18" s="6"/>
      <c r="AH18" s="7">
        <v>0.8242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12</v>
      </c>
      <c r="AQ18" s="8">
        <v>375.48</v>
      </c>
      <c r="AR18" s="4"/>
      <c r="AS18" s="8"/>
      <c r="AT18" s="7"/>
      <c r="AU18" s="7"/>
      <c r="AV18" s="4">
        <v>131</v>
      </c>
      <c r="AW18" s="8">
        <v>5044.6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0.0744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0.1138</v>
      </c>
      <c r="BJ18" s="4">
        <v>49</v>
      </c>
      <c r="BK18" s="8">
        <v>1691.01</v>
      </c>
      <c r="BL18" s="2" t="s">
        <v>180</v>
      </c>
      <c r="BM18" s="7">
        <v>0.2449</v>
      </c>
      <c r="BN18" s="7">
        <v>0.222</v>
      </c>
      <c r="BO18" s="4">
        <v>12</v>
      </c>
      <c r="BP18" s="8">
        <v>375.48</v>
      </c>
      <c r="BQ18" s="4"/>
      <c r="BR18" s="8"/>
      <c r="BS18" s="7"/>
      <c r="BT18" s="7"/>
      <c r="BU18" s="2" t="s">
        <v>110</v>
      </c>
      <c r="BV18" s="2" t="s">
        <v>97</v>
      </c>
      <c r="BW18" s="2" t="s">
        <v>181</v>
      </c>
      <c r="BX18" s="2" t="s">
        <v>182</v>
      </c>
      <c r="BY18" s="2" t="s">
        <v>113</v>
      </c>
      <c r="BZ18" s="2" t="s">
        <v>100</v>
      </c>
    </row>
    <row r="19">
      <c r="A19" s="2" t="s">
        <v>183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115</v>
      </c>
      <c r="K19" s="2" t="s">
        <v>176</v>
      </c>
      <c r="L19" s="3">
        <v>36.72</v>
      </c>
      <c r="M19" s="3">
        <v>38.56</v>
      </c>
      <c r="N19" s="3">
        <v>69.99</v>
      </c>
      <c r="O19" s="2" t="s">
        <v>97</v>
      </c>
      <c r="P19" s="2" t="s">
        <v>177</v>
      </c>
      <c r="Q19" s="2" t="s">
        <v>99</v>
      </c>
      <c r="R19" s="2" t="s">
        <v>100</v>
      </c>
      <c r="S19" s="2" t="s">
        <v>178</v>
      </c>
      <c r="T19" s="2" t="s">
        <v>102</v>
      </c>
      <c r="U19" s="2" t="s">
        <v>116</v>
      </c>
      <c r="V19" s="2" t="s">
        <v>104</v>
      </c>
      <c r="W19" s="2" t="s">
        <v>105</v>
      </c>
      <c r="X19" s="2" t="s">
        <v>106</v>
      </c>
      <c r="Y19" s="2" t="s">
        <v>181</v>
      </c>
      <c r="Z19" s="4">
        <v>320</v>
      </c>
      <c r="AA19" s="4">
        <f>=ROUNDDOWN(12.6482213438735,0)</f>
      </c>
      <c r="AB19" s="5">
        <v>25.3</v>
      </c>
      <c r="AC19" s="2" t="s">
        <v>134</v>
      </c>
      <c r="AD19" s="4">
        <v>140</v>
      </c>
      <c r="AE19" s="4">
        <v>990</v>
      </c>
      <c r="AF19" s="6">
        <v>64</v>
      </c>
      <c r="AG19" s="6"/>
      <c r="AH19" s="7">
        <v>0.8352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89</v>
      </c>
      <c r="AQ19" s="8">
        <v>3344.62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0.663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281</v>
      </c>
      <c r="BK19" s="8">
        <v>10997.28</v>
      </c>
      <c r="BL19" s="2" t="s">
        <v>184</v>
      </c>
      <c r="BM19" s="7">
        <v>0.3167</v>
      </c>
      <c r="BN19" s="7">
        <v>0.3041</v>
      </c>
      <c r="BO19" s="4">
        <v>89</v>
      </c>
      <c r="BP19" s="8">
        <v>3344.62</v>
      </c>
      <c r="BQ19" s="4"/>
      <c r="BR19" s="8"/>
      <c r="BS19" s="7"/>
      <c r="BT19" s="7"/>
      <c r="BU19" s="2" t="s">
        <v>110</v>
      </c>
      <c r="BV19" s="2" t="s">
        <v>97</v>
      </c>
      <c r="BW19" s="2" t="s">
        <v>181</v>
      </c>
      <c r="BX19" s="2" t="s">
        <v>182</v>
      </c>
      <c r="BY19" s="2" t="s">
        <v>113</v>
      </c>
      <c r="BZ19" s="2" t="s">
        <v>100</v>
      </c>
    </row>
    <row r="20">
      <c r="A20" s="2" t="s">
        <v>185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120</v>
      </c>
      <c r="K20" s="2" t="s">
        <v>176</v>
      </c>
      <c r="L20" s="3">
        <v>40.5</v>
      </c>
      <c r="M20" s="3">
        <v>42.52</v>
      </c>
      <c r="N20" s="3">
        <v>79.99</v>
      </c>
      <c r="O20" s="2" t="s">
        <v>97</v>
      </c>
      <c r="P20" s="2" t="s">
        <v>177</v>
      </c>
      <c r="Q20" s="2" t="s">
        <v>99</v>
      </c>
      <c r="R20" s="2" t="s">
        <v>100</v>
      </c>
      <c r="S20" s="2" t="s">
        <v>178</v>
      </c>
      <c r="T20" s="2" t="s">
        <v>102</v>
      </c>
      <c r="U20" s="2" t="s">
        <v>116</v>
      </c>
      <c r="V20" s="2" t="s">
        <v>104</v>
      </c>
      <c r="W20" s="2" t="s">
        <v>105</v>
      </c>
      <c r="X20" s="2" t="s">
        <v>106</v>
      </c>
      <c r="Y20" s="2" t="s">
        <v>186</v>
      </c>
      <c r="Z20" s="4">
        <v>191</v>
      </c>
      <c r="AA20" s="4">
        <f>=ROUNDDOWN(9.55,0)</f>
      </c>
      <c r="AB20" s="5">
        <v>20</v>
      </c>
      <c r="AC20" s="2" t="s">
        <v>134</v>
      </c>
      <c r="AD20" s="4">
        <v>90</v>
      </c>
      <c r="AE20" s="4">
        <v>590</v>
      </c>
      <c r="AF20" s="6">
        <v>64</v>
      </c>
      <c r="AG20" s="6"/>
      <c r="AH20" s="7">
        <v>0.8132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30</v>
      </c>
      <c r="AQ20" s="8">
        <v>1324.5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0.2626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181</v>
      </c>
      <c r="BK20" s="8">
        <v>8138.37</v>
      </c>
      <c r="BL20" s="2" t="s">
        <v>187</v>
      </c>
      <c r="BM20" s="7">
        <v>0.1657</v>
      </c>
      <c r="BN20" s="7">
        <v>0.1627</v>
      </c>
      <c r="BO20" s="4">
        <v>30</v>
      </c>
      <c r="BP20" s="8">
        <v>1324.5</v>
      </c>
      <c r="BQ20" s="4"/>
      <c r="BR20" s="8"/>
      <c r="BS20" s="7"/>
      <c r="BT20" s="7"/>
      <c r="BU20" s="2" t="s">
        <v>110</v>
      </c>
      <c r="BV20" s="2" t="s">
        <v>97</v>
      </c>
      <c r="BW20" s="2" t="s">
        <v>186</v>
      </c>
      <c r="BX20" s="2" t="s">
        <v>188</v>
      </c>
      <c r="BY20" s="2" t="s">
        <v>113</v>
      </c>
      <c r="BZ20" s="2" t="s">
        <v>100</v>
      </c>
    </row>
    <row r="21">
      <c r="A21" s="2" t="s">
        <v>189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95</v>
      </c>
      <c r="K21" s="2" t="s">
        <v>190</v>
      </c>
      <c r="L21" s="3">
        <v>31.05</v>
      </c>
      <c r="M21" s="3">
        <v>32.6</v>
      </c>
      <c r="N21" s="3">
        <v>59.99</v>
      </c>
      <c r="O21" s="2" t="s">
        <v>97</v>
      </c>
      <c r="P21" s="2" t="s">
        <v>191</v>
      </c>
      <c r="Q21" s="2" t="s">
        <v>99</v>
      </c>
      <c r="R21" s="2" t="s">
        <v>100</v>
      </c>
      <c r="S21" s="2" t="s">
        <v>192</v>
      </c>
      <c r="T21" s="2" t="s">
        <v>102</v>
      </c>
      <c r="U21" s="2" t="s">
        <v>103</v>
      </c>
      <c r="V21" s="2" t="s">
        <v>104</v>
      </c>
      <c r="W21" s="2" t="s">
        <v>105</v>
      </c>
      <c r="X21" s="2" t="s">
        <v>106</v>
      </c>
      <c r="Y21" s="2" t="s">
        <v>193</v>
      </c>
      <c r="Z21" s="4">
        <v>351</v>
      </c>
      <c r="AA21" s="4">
        <f>=ROUNDDOWN(39,0)</f>
      </c>
      <c r="AB21" s="5">
        <v>9</v>
      </c>
      <c r="AC21" s="2" t="s">
        <v>163</v>
      </c>
      <c r="AD21" s="4">
        <v>210</v>
      </c>
      <c r="AE21" s="4">
        <v>360</v>
      </c>
      <c r="AF21" s="6">
        <v>64</v>
      </c>
      <c r="AG21" s="6"/>
      <c r="AH21" s="7">
        <v>0.8242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10</v>
      </c>
      <c r="AQ21" s="8">
        <v>312.9</v>
      </c>
      <c r="AR21" s="4"/>
      <c r="AS21" s="8"/>
      <c r="AT21" s="7"/>
      <c r="AU21" s="7"/>
      <c r="AV21" s="4">
        <v>57</v>
      </c>
      <c r="AW21" s="8">
        <v>2131.72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0.1468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0.0481</v>
      </c>
      <c r="BJ21" s="4">
        <v>35</v>
      </c>
      <c r="BK21" s="8">
        <v>1191</v>
      </c>
      <c r="BL21" s="2" t="s">
        <v>194</v>
      </c>
      <c r="BM21" s="7">
        <v>0.2857</v>
      </c>
      <c r="BN21" s="7">
        <v>0.2627</v>
      </c>
      <c r="BO21" s="4">
        <v>10</v>
      </c>
      <c r="BP21" s="8">
        <v>312.9</v>
      </c>
      <c r="BQ21" s="4"/>
      <c r="BR21" s="8"/>
      <c r="BS21" s="7"/>
      <c r="BT21" s="7"/>
      <c r="BU21" s="2" t="s">
        <v>110</v>
      </c>
      <c r="BV21" s="2" t="s">
        <v>97</v>
      </c>
      <c r="BW21" s="2" t="s">
        <v>195</v>
      </c>
      <c r="BX21" s="2" t="s">
        <v>196</v>
      </c>
      <c r="BY21" s="2" t="s">
        <v>113</v>
      </c>
      <c r="BZ21" s="2" t="s">
        <v>100</v>
      </c>
    </row>
    <row r="22">
      <c r="A22" s="2" t="s">
        <v>197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115</v>
      </c>
      <c r="K22" s="2" t="s">
        <v>190</v>
      </c>
      <c r="L22" s="3">
        <v>36.72</v>
      </c>
      <c r="M22" s="3">
        <v>38.56</v>
      </c>
      <c r="N22" s="3">
        <v>69.99</v>
      </c>
      <c r="O22" s="2" t="s">
        <v>97</v>
      </c>
      <c r="P22" s="2" t="s">
        <v>191</v>
      </c>
      <c r="Q22" s="2" t="s">
        <v>99</v>
      </c>
      <c r="R22" s="2" t="s">
        <v>100</v>
      </c>
      <c r="S22" s="2" t="s">
        <v>192</v>
      </c>
      <c r="T22" s="2" t="s">
        <v>102</v>
      </c>
      <c r="U22" s="2" t="s">
        <v>116</v>
      </c>
      <c r="V22" s="2" t="s">
        <v>104</v>
      </c>
      <c r="W22" s="2" t="s">
        <v>105</v>
      </c>
      <c r="X22" s="2" t="s">
        <v>106</v>
      </c>
      <c r="Y22" s="2" t="s">
        <v>193</v>
      </c>
      <c r="Z22" s="4">
        <v>301</v>
      </c>
      <c r="AA22" s="4">
        <f>=ROUNDDOWN(23.1538461538462,0)</f>
      </c>
      <c r="AB22" s="5">
        <v>13</v>
      </c>
      <c r="AC22" s="2" t="s">
        <v>129</v>
      </c>
      <c r="AD22" s="4">
        <v>18</v>
      </c>
      <c r="AE22" s="4">
        <v>200</v>
      </c>
      <c r="AF22" s="6">
        <v>64</v>
      </c>
      <c r="AG22" s="6"/>
      <c r="AH22" s="7">
        <v>0.8352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39</v>
      </c>
      <c r="AQ22" s="8">
        <v>1465.62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0.6875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129</v>
      </c>
      <c r="BK22" s="8">
        <v>5181.69</v>
      </c>
      <c r="BL22" s="2" t="s">
        <v>198</v>
      </c>
      <c r="BM22" s="7">
        <v>0.3023</v>
      </c>
      <c r="BN22" s="7">
        <v>0.2828</v>
      </c>
      <c r="BO22" s="4">
        <v>39</v>
      </c>
      <c r="BP22" s="8">
        <v>1465.62</v>
      </c>
      <c r="BQ22" s="4"/>
      <c r="BR22" s="8"/>
      <c r="BS22" s="7"/>
      <c r="BT22" s="7"/>
      <c r="BU22" s="2" t="s">
        <v>110</v>
      </c>
      <c r="BV22" s="2" t="s">
        <v>97</v>
      </c>
      <c r="BW22" s="2" t="s">
        <v>199</v>
      </c>
      <c r="BX22" s="2" t="s">
        <v>200</v>
      </c>
      <c r="BY22" s="2" t="s">
        <v>113</v>
      </c>
      <c r="BZ22" s="2" t="s">
        <v>100</v>
      </c>
    </row>
    <row r="23">
      <c r="A23" s="2" t="s">
        <v>201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120</v>
      </c>
      <c r="K23" s="2" t="s">
        <v>190</v>
      </c>
      <c r="L23" s="3">
        <v>40.5</v>
      </c>
      <c r="M23" s="3">
        <v>42.52</v>
      </c>
      <c r="N23" s="3">
        <v>79.99</v>
      </c>
      <c r="O23" s="2" t="s">
        <v>97</v>
      </c>
      <c r="P23" s="2" t="s">
        <v>191</v>
      </c>
      <c r="Q23" s="2" t="s">
        <v>99</v>
      </c>
      <c r="R23" s="2" t="s">
        <v>100</v>
      </c>
      <c r="S23" s="2" t="s">
        <v>192</v>
      </c>
      <c r="T23" s="2" t="s">
        <v>102</v>
      </c>
      <c r="U23" s="2" t="s">
        <v>116</v>
      </c>
      <c r="V23" s="2" t="s">
        <v>104</v>
      </c>
      <c r="W23" s="2" t="s">
        <v>105</v>
      </c>
      <c r="X23" s="2" t="s">
        <v>106</v>
      </c>
      <c r="Y23" s="2" t="s">
        <v>193</v>
      </c>
      <c r="Z23" s="4">
        <v>395</v>
      </c>
      <c r="AA23" s="4">
        <f>=ROUNDDOWN(35.9090909090909,0)</f>
      </c>
      <c r="AB23" s="5">
        <v>11</v>
      </c>
      <c r="AC23" s="2" t="s">
        <v>100</v>
      </c>
      <c r="AD23" s="4"/>
      <c r="AE23" s="4"/>
      <c r="AF23" s="6">
        <v>64</v>
      </c>
      <c r="AG23" s="6"/>
      <c r="AH23" s="7">
        <v>0.8242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8</v>
      </c>
      <c r="AQ23" s="8">
        <v>353.2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0.1657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74</v>
      </c>
      <c r="BK23" s="8">
        <v>3280.53</v>
      </c>
      <c r="BL23" s="2" t="s">
        <v>202</v>
      </c>
      <c r="BM23" s="7">
        <v>0.1081</v>
      </c>
      <c r="BN23" s="7">
        <v>0.1077</v>
      </c>
      <c r="BO23" s="4">
        <v>8</v>
      </c>
      <c r="BP23" s="8">
        <v>353.2</v>
      </c>
      <c r="BQ23" s="4"/>
      <c r="BR23" s="8"/>
      <c r="BS23" s="7"/>
      <c r="BT23" s="7"/>
      <c r="BU23" s="2" t="s">
        <v>110</v>
      </c>
      <c r="BV23" s="2" t="s">
        <v>97</v>
      </c>
      <c r="BW23" s="2" t="s">
        <v>199</v>
      </c>
      <c r="BX23" s="2" t="s">
        <v>200</v>
      </c>
      <c r="BY23" s="2" t="s">
        <v>113</v>
      </c>
      <c r="BZ23" s="2" t="s">
        <v>100</v>
      </c>
    </row>
    <row r="24">
      <c r="A24" s="2" t="s">
        <v>203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94</v>
      </c>
      <c r="J24" s="2" t="s">
        <v>95</v>
      </c>
      <c r="K24" s="2" t="s">
        <v>204</v>
      </c>
      <c r="L24" s="3">
        <v>31.05</v>
      </c>
      <c r="M24" s="3">
        <v>32.6</v>
      </c>
      <c r="N24" s="3">
        <v>59.99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205</v>
      </c>
      <c r="T24" s="2" t="s">
        <v>102</v>
      </c>
      <c r="U24" s="2" t="s">
        <v>103</v>
      </c>
      <c r="V24" s="2" t="s">
        <v>104</v>
      </c>
      <c r="W24" s="2" t="s">
        <v>105</v>
      </c>
      <c r="X24" s="2" t="s">
        <v>106</v>
      </c>
      <c r="Y24" s="2" t="s">
        <v>181</v>
      </c>
      <c r="Z24" s="4">
        <v>165</v>
      </c>
      <c r="AA24" s="4">
        <f>=ROUNDDOWN(20.625,0)</f>
      </c>
      <c r="AB24" s="5">
        <v>8</v>
      </c>
      <c r="AC24" s="2" t="s">
        <v>134</v>
      </c>
      <c r="AD24" s="4">
        <v>100</v>
      </c>
      <c r="AE24" s="4">
        <v>260</v>
      </c>
      <c r="AF24" s="6">
        <v>64</v>
      </c>
      <c r="AG24" s="6"/>
      <c r="AH24" s="7">
        <v>0.8242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13</v>
      </c>
      <c r="AQ24" s="8">
        <v>406.77</v>
      </c>
      <c r="AR24" s="4"/>
      <c r="AS24" s="8"/>
      <c r="AT24" s="7"/>
      <c r="AU24" s="7"/>
      <c r="AV24" s="4">
        <v>47</v>
      </c>
      <c r="AW24" s="8">
        <v>1907.87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0.2132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0.043</v>
      </c>
      <c r="BJ24" s="4">
        <v>46</v>
      </c>
      <c r="BK24" s="8">
        <v>1469.18</v>
      </c>
      <c r="BL24" s="2" t="s">
        <v>206</v>
      </c>
      <c r="BM24" s="7">
        <v>0.2826</v>
      </c>
      <c r="BN24" s="7">
        <v>0.2769</v>
      </c>
      <c r="BO24" s="4">
        <v>13</v>
      </c>
      <c r="BP24" s="8">
        <v>406.77</v>
      </c>
      <c r="BQ24" s="4"/>
      <c r="BR24" s="8"/>
      <c r="BS24" s="7"/>
      <c r="BT24" s="7"/>
      <c r="BU24" s="2" t="s">
        <v>110</v>
      </c>
      <c r="BV24" s="2" t="s">
        <v>97</v>
      </c>
      <c r="BW24" s="2" t="s">
        <v>181</v>
      </c>
      <c r="BX24" s="2" t="s">
        <v>182</v>
      </c>
      <c r="BY24" s="2" t="s">
        <v>113</v>
      </c>
      <c r="BZ24" s="2" t="s">
        <v>100</v>
      </c>
    </row>
    <row r="25">
      <c r="A25" s="2" t="s">
        <v>207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92</v>
      </c>
      <c r="H25" s="2" t="s">
        <v>93</v>
      </c>
      <c r="I25" s="2" t="s">
        <v>94</v>
      </c>
      <c r="J25" s="2" t="s">
        <v>115</v>
      </c>
      <c r="K25" s="2" t="s">
        <v>204</v>
      </c>
      <c r="L25" s="3">
        <v>36.72</v>
      </c>
      <c r="M25" s="3">
        <v>38.56</v>
      </c>
      <c r="N25" s="3">
        <v>69.99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205</v>
      </c>
      <c r="T25" s="2" t="s">
        <v>102</v>
      </c>
      <c r="U25" s="2" t="s">
        <v>116</v>
      </c>
      <c r="V25" s="2" t="s">
        <v>104</v>
      </c>
      <c r="W25" s="2" t="s">
        <v>105</v>
      </c>
      <c r="X25" s="2" t="s">
        <v>106</v>
      </c>
      <c r="Y25" s="2" t="s">
        <v>181</v>
      </c>
      <c r="Z25" s="4">
        <v>258</v>
      </c>
      <c r="AA25" s="4">
        <f>=ROUNDDOWN(9.92307692307692,0)</f>
      </c>
      <c r="AB25" s="5">
        <v>26</v>
      </c>
      <c r="AC25" s="2" t="s">
        <v>129</v>
      </c>
      <c r="AD25" s="4">
        <v>2</v>
      </c>
      <c r="AE25" s="4">
        <v>1110</v>
      </c>
      <c r="AF25" s="6">
        <v>64</v>
      </c>
      <c r="AG25" s="6">
        <v>47</v>
      </c>
      <c r="AH25" s="7">
        <v>0.0549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17</v>
      </c>
      <c r="BK25" s="8">
        <v>691.77</v>
      </c>
      <c r="BL25" s="2" t="s">
        <v>208</v>
      </c>
      <c r="BM25" s="7"/>
      <c r="BN25" s="7"/>
      <c r="BO25" s="4"/>
      <c r="BP25" s="8"/>
      <c r="BQ25" s="4"/>
      <c r="BR25" s="8"/>
      <c r="BS25" s="7"/>
      <c r="BT25" s="7"/>
      <c r="BU25" s="2" t="s">
        <v>110</v>
      </c>
      <c r="BV25" s="2" t="s">
        <v>97</v>
      </c>
      <c r="BW25" s="2" t="s">
        <v>181</v>
      </c>
      <c r="BX25" s="2" t="s">
        <v>182</v>
      </c>
      <c r="BY25" s="2" t="s">
        <v>113</v>
      </c>
      <c r="BZ25" s="2" t="s">
        <v>100</v>
      </c>
    </row>
    <row r="26">
      <c r="A26" s="2" t="s">
        <v>209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92</v>
      </c>
      <c r="H26" s="2" t="s">
        <v>93</v>
      </c>
      <c r="I26" s="2" t="s">
        <v>94</v>
      </c>
      <c r="J26" s="2" t="s">
        <v>120</v>
      </c>
      <c r="K26" s="2" t="s">
        <v>204</v>
      </c>
      <c r="L26" s="3">
        <v>40.5</v>
      </c>
      <c r="M26" s="3">
        <v>42.52</v>
      </c>
      <c r="N26" s="3">
        <v>79.99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205</v>
      </c>
      <c r="T26" s="2" t="s">
        <v>102</v>
      </c>
      <c r="U26" s="2" t="s">
        <v>116</v>
      </c>
      <c r="V26" s="2" t="s">
        <v>104</v>
      </c>
      <c r="W26" s="2" t="s">
        <v>105</v>
      </c>
      <c r="X26" s="2" t="s">
        <v>106</v>
      </c>
      <c r="Y26" s="2" t="s">
        <v>123</v>
      </c>
      <c r="Z26" s="4">
        <v>146</v>
      </c>
      <c r="AA26" s="4">
        <f>=ROUNDDOWN(5.84,0)</f>
      </c>
      <c r="AB26" s="5">
        <v>25</v>
      </c>
      <c r="AC26" s="2" t="s">
        <v>134</v>
      </c>
      <c r="AD26" s="4">
        <v>200</v>
      </c>
      <c r="AE26" s="4">
        <v>600</v>
      </c>
      <c r="AF26" s="6">
        <v>64</v>
      </c>
      <c r="AG26" s="6"/>
      <c r="AH26" s="7">
        <v>0.8242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34</v>
      </c>
      <c r="AQ26" s="8">
        <v>1501.1</v>
      </c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0.7868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201</v>
      </c>
      <c r="BK26" s="8">
        <v>9204.22</v>
      </c>
      <c r="BL26" s="2" t="s">
        <v>210</v>
      </c>
      <c r="BM26" s="7">
        <v>0.1692</v>
      </c>
      <c r="BN26" s="7">
        <v>0.1631</v>
      </c>
      <c r="BO26" s="4">
        <v>34</v>
      </c>
      <c r="BP26" s="8">
        <v>1501.1</v>
      </c>
      <c r="BQ26" s="4"/>
      <c r="BR26" s="8"/>
      <c r="BS26" s="7"/>
      <c r="BT26" s="7"/>
      <c r="BU26" s="2" t="s">
        <v>110</v>
      </c>
      <c r="BV26" s="2" t="s">
        <v>97</v>
      </c>
      <c r="BW26" s="2" t="s">
        <v>123</v>
      </c>
      <c r="BX26" s="2" t="s">
        <v>211</v>
      </c>
      <c r="BY26" s="2" t="s">
        <v>113</v>
      </c>
      <c r="BZ26" s="2" t="s">
        <v>100</v>
      </c>
    </row>
    <row r="27">
      <c r="A27" s="2" t="s">
        <v>212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213</v>
      </c>
      <c r="G27" s="2" t="s">
        <v>214</v>
      </c>
      <c r="H27" s="2" t="s">
        <v>215</v>
      </c>
      <c r="I27" s="2" t="s">
        <v>216</v>
      </c>
      <c r="J27" s="2" t="s">
        <v>95</v>
      </c>
      <c r="K27" s="2" t="s">
        <v>217</v>
      </c>
      <c r="L27" s="3">
        <v>31.25</v>
      </c>
      <c r="M27" s="3">
        <v>32.81</v>
      </c>
      <c r="N27" s="3">
        <v>69.99</v>
      </c>
      <c r="O27" s="2" t="s">
        <v>97</v>
      </c>
      <c r="P27" s="2" t="s">
        <v>126</v>
      </c>
      <c r="Q27" s="2" t="s">
        <v>99</v>
      </c>
      <c r="R27" s="2" t="s">
        <v>100</v>
      </c>
      <c r="S27" s="2" t="s">
        <v>218</v>
      </c>
      <c r="T27" s="2" t="s">
        <v>219</v>
      </c>
      <c r="U27" s="2" t="s">
        <v>103</v>
      </c>
      <c r="V27" s="2" t="s">
        <v>220</v>
      </c>
      <c r="W27" s="2" t="s">
        <v>221</v>
      </c>
      <c r="X27" s="2" t="s">
        <v>222</v>
      </c>
      <c r="Y27" s="2" t="s">
        <v>223</v>
      </c>
      <c r="Z27" s="4">
        <v>519</v>
      </c>
      <c r="AA27" s="4">
        <f>=ROUNDDOWN(8.94827586206896,0)</f>
      </c>
      <c r="AB27" s="5">
        <v>58</v>
      </c>
      <c r="AC27" s="2" t="s">
        <v>134</v>
      </c>
      <c r="AD27" s="4">
        <v>250</v>
      </c>
      <c r="AE27" s="4">
        <v>2070</v>
      </c>
      <c r="AF27" s="6">
        <v>65</v>
      </c>
      <c r="AG27" s="6">
        <v>48</v>
      </c>
      <c r="AH27" s="7">
        <v>0.956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126</v>
      </c>
      <c r="AQ27" s="8">
        <v>4465.44</v>
      </c>
      <c r="AR27" s="4"/>
      <c r="AS27" s="8"/>
      <c r="AT27" s="7"/>
      <c r="AU27" s="7"/>
      <c r="AV27" s="4">
        <v>258</v>
      </c>
      <c r="AW27" s="8">
        <v>9954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0.4486</v>
      </c>
      <c r="BC27" s="4">
        <v>265</v>
      </c>
      <c r="BD27" s="8">
        <v>10229.85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0.973</v>
      </c>
      <c r="BJ27" s="4">
        <v>497</v>
      </c>
      <c r="BK27" s="8">
        <v>17286.06</v>
      </c>
      <c r="BL27" s="2" t="s">
        <v>224</v>
      </c>
      <c r="BM27" s="7">
        <v>0.2535</v>
      </c>
      <c r="BN27" s="7">
        <v>0.2583</v>
      </c>
      <c r="BO27" s="4">
        <v>126</v>
      </c>
      <c r="BP27" s="8">
        <v>4465.44</v>
      </c>
      <c r="BQ27" s="4"/>
      <c r="BR27" s="8"/>
      <c r="BS27" s="7"/>
      <c r="BT27" s="7"/>
      <c r="BU27" s="2" t="s">
        <v>110</v>
      </c>
      <c r="BV27" s="2" t="s">
        <v>97</v>
      </c>
      <c r="BW27" s="2" t="s">
        <v>225</v>
      </c>
      <c r="BX27" s="2" t="s">
        <v>226</v>
      </c>
      <c r="BY27" s="2" t="s">
        <v>113</v>
      </c>
      <c r="BZ27" s="2" t="s">
        <v>100</v>
      </c>
    </row>
    <row r="28">
      <c r="A28" s="2" t="s">
        <v>227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213</v>
      </c>
      <c r="G28" s="2" t="s">
        <v>214</v>
      </c>
      <c r="H28" s="2" t="s">
        <v>215</v>
      </c>
      <c r="I28" s="2" t="s">
        <v>216</v>
      </c>
      <c r="J28" s="2" t="s">
        <v>115</v>
      </c>
      <c r="K28" s="2" t="s">
        <v>217</v>
      </c>
      <c r="L28" s="3">
        <v>36.67</v>
      </c>
      <c r="M28" s="3">
        <v>38.5</v>
      </c>
      <c r="N28" s="3">
        <v>79.99</v>
      </c>
      <c r="O28" s="2" t="s">
        <v>97</v>
      </c>
      <c r="P28" s="2" t="s">
        <v>126</v>
      </c>
      <c r="Q28" s="2" t="s">
        <v>99</v>
      </c>
      <c r="R28" s="2" t="s">
        <v>100</v>
      </c>
      <c r="S28" s="2" t="s">
        <v>218</v>
      </c>
      <c r="T28" s="2" t="s">
        <v>219</v>
      </c>
      <c r="U28" s="2" t="s">
        <v>116</v>
      </c>
      <c r="V28" s="2" t="s">
        <v>220</v>
      </c>
      <c r="W28" s="2" t="s">
        <v>221</v>
      </c>
      <c r="X28" s="2" t="s">
        <v>222</v>
      </c>
      <c r="Y28" s="2" t="s">
        <v>223</v>
      </c>
      <c r="Z28" s="4">
        <v>1006</v>
      </c>
      <c r="AA28" s="4">
        <f>=ROUNDDOWN(10.9347826086957,0)</f>
      </c>
      <c r="AB28" s="5">
        <v>92</v>
      </c>
      <c r="AC28" s="2" t="s">
        <v>134</v>
      </c>
      <c r="AD28" s="4">
        <v>120</v>
      </c>
      <c r="AE28" s="4">
        <v>3290</v>
      </c>
      <c r="AF28" s="6">
        <v>65</v>
      </c>
      <c r="AG28" s="6">
        <v>48</v>
      </c>
      <c r="AH28" s="7">
        <v>0.989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132</v>
      </c>
      <c r="AQ28" s="8">
        <v>5488.56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0.5514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858</v>
      </c>
      <c r="BK28" s="8">
        <v>35360.41</v>
      </c>
      <c r="BL28" s="2" t="s">
        <v>228</v>
      </c>
      <c r="BM28" s="7">
        <v>0.1538</v>
      </c>
      <c r="BN28" s="7">
        <v>0.1552</v>
      </c>
      <c r="BO28" s="4">
        <v>132</v>
      </c>
      <c r="BP28" s="8">
        <v>5488.56</v>
      </c>
      <c r="BQ28" s="4"/>
      <c r="BR28" s="8"/>
      <c r="BS28" s="7"/>
      <c r="BT28" s="7"/>
      <c r="BU28" s="2" t="s">
        <v>110</v>
      </c>
      <c r="BV28" s="2" t="s">
        <v>97</v>
      </c>
      <c r="BW28" s="2" t="s">
        <v>225</v>
      </c>
      <c r="BX28" s="2" t="s">
        <v>229</v>
      </c>
      <c r="BY28" s="2" t="s">
        <v>113</v>
      </c>
      <c r="BZ28" s="2" t="s">
        <v>100</v>
      </c>
    </row>
    <row r="29">
      <c r="A29" s="2" t="s">
        <v>230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213</v>
      </c>
      <c r="G29" s="2" t="s">
        <v>214</v>
      </c>
      <c r="H29" s="2" t="s">
        <v>215</v>
      </c>
      <c r="I29" s="2" t="s">
        <v>216</v>
      </c>
      <c r="J29" s="2" t="s">
        <v>120</v>
      </c>
      <c r="K29" s="2" t="s">
        <v>217</v>
      </c>
      <c r="L29" s="3">
        <v>39.5</v>
      </c>
      <c r="M29" s="3">
        <v>41.48</v>
      </c>
      <c r="N29" s="3">
        <v>89.99</v>
      </c>
      <c r="O29" s="2" t="s">
        <v>97</v>
      </c>
      <c r="P29" s="2" t="s">
        <v>126</v>
      </c>
      <c r="Q29" s="2" t="s">
        <v>99</v>
      </c>
      <c r="R29" s="2" t="s">
        <v>100</v>
      </c>
      <c r="S29" s="2" t="s">
        <v>231</v>
      </c>
      <c r="T29" s="2" t="s">
        <v>219</v>
      </c>
      <c r="U29" s="2" t="s">
        <v>116</v>
      </c>
      <c r="V29" s="2" t="s">
        <v>220</v>
      </c>
      <c r="W29" s="2" t="s">
        <v>221</v>
      </c>
      <c r="X29" s="2" t="s">
        <v>222</v>
      </c>
      <c r="Y29" s="2" t="s">
        <v>232</v>
      </c>
      <c r="Z29" s="4">
        <v>988</v>
      </c>
      <c r="AA29" s="4">
        <f>=ROUNDDOWN(49.4,0)</f>
      </c>
      <c r="AB29" s="5">
        <v>20</v>
      </c>
      <c r="AC29" s="2" t="s">
        <v>108</v>
      </c>
      <c r="AD29" s="4">
        <v>100</v>
      </c>
      <c r="AE29" s="4">
        <v>500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42</v>
      </c>
      <c r="BK29" s="8">
        <v>1857.05</v>
      </c>
      <c r="BL29" s="2" t="s">
        <v>233</v>
      </c>
      <c r="BM29" s="7"/>
      <c r="BN29" s="7"/>
      <c r="BO29" s="4"/>
      <c r="BP29" s="8"/>
      <c r="BQ29" s="4"/>
      <c r="BR29" s="8"/>
      <c r="BS29" s="7"/>
      <c r="BT29" s="7"/>
      <c r="BU29" s="2" t="s">
        <v>110</v>
      </c>
      <c r="BV29" s="2" t="s">
        <v>97</v>
      </c>
      <c r="BW29" s="2" t="s">
        <v>234</v>
      </c>
      <c r="BX29" s="2" t="s">
        <v>235</v>
      </c>
      <c r="BY29" s="2" t="s">
        <v>113</v>
      </c>
      <c r="BZ29" s="2" t="s">
        <v>100</v>
      </c>
    </row>
    <row r="30">
      <c r="A30" s="2" t="s">
        <v>236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213</v>
      </c>
      <c r="G30" s="2" t="s">
        <v>214</v>
      </c>
      <c r="H30" s="2" t="s">
        <v>215</v>
      </c>
      <c r="I30" s="2" t="s">
        <v>216</v>
      </c>
      <c r="J30" s="2" t="s">
        <v>95</v>
      </c>
      <c r="K30" s="2" t="s">
        <v>237</v>
      </c>
      <c r="L30" s="3">
        <v>31.25</v>
      </c>
      <c r="M30" s="3">
        <v>32.81</v>
      </c>
      <c r="N30" s="3">
        <v>69.99</v>
      </c>
      <c r="O30" s="2" t="s">
        <v>97</v>
      </c>
      <c r="P30" s="2" t="s">
        <v>177</v>
      </c>
      <c r="Q30" s="2" t="s">
        <v>99</v>
      </c>
      <c r="R30" s="2" t="s">
        <v>100</v>
      </c>
      <c r="S30" s="2" t="s">
        <v>238</v>
      </c>
      <c r="T30" s="2" t="s">
        <v>219</v>
      </c>
      <c r="U30" s="2" t="s">
        <v>103</v>
      </c>
      <c r="V30" s="2" t="s">
        <v>220</v>
      </c>
      <c r="W30" s="2" t="s">
        <v>221</v>
      </c>
      <c r="X30" s="2" t="s">
        <v>222</v>
      </c>
      <c r="Y30" s="2" t="s">
        <v>239</v>
      </c>
      <c r="Z30" s="4">
        <v>411</v>
      </c>
      <c r="AA30" s="4">
        <f>=ROUNDDOWN(25.6875,0)</f>
      </c>
      <c r="AB30" s="5">
        <v>16</v>
      </c>
      <c r="AC30" s="2" t="s">
        <v>240</v>
      </c>
      <c r="AD30" s="4">
        <v>200</v>
      </c>
      <c r="AE30" s="4">
        <v>800</v>
      </c>
      <c r="AF30" s="6">
        <v>65</v>
      </c>
      <c r="AG30" s="6"/>
      <c r="AH30" s="7">
        <v>0.5824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3</v>
      </c>
      <c r="AQ30" s="8">
        <v>106.32</v>
      </c>
      <c r="AR30" s="4"/>
      <c r="AS30" s="8"/>
      <c r="AT30" s="7"/>
      <c r="AU30" s="7"/>
      <c r="AV30" s="4">
        <v>7</v>
      </c>
      <c r="AW30" s="8">
        <v>275.85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>
        <v>0.3854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0.027</v>
      </c>
      <c r="BJ30" s="4">
        <v>40</v>
      </c>
      <c r="BK30" s="8">
        <v>1371.77</v>
      </c>
      <c r="BL30" s="2" t="s">
        <v>241</v>
      </c>
      <c r="BM30" s="7">
        <v>0.075</v>
      </c>
      <c r="BN30" s="7">
        <v>0.0775</v>
      </c>
      <c r="BO30" s="4">
        <v>3</v>
      </c>
      <c r="BP30" s="8">
        <v>106.32</v>
      </c>
      <c r="BQ30" s="4"/>
      <c r="BR30" s="8"/>
      <c r="BS30" s="7"/>
      <c r="BT30" s="7"/>
      <c r="BU30" s="2" t="s">
        <v>110</v>
      </c>
      <c r="BV30" s="2" t="s">
        <v>97</v>
      </c>
      <c r="BW30" s="2" t="s">
        <v>234</v>
      </c>
      <c r="BX30" s="2" t="s">
        <v>242</v>
      </c>
      <c r="BY30" s="2" t="s">
        <v>113</v>
      </c>
      <c r="BZ30" s="2" t="s">
        <v>100</v>
      </c>
    </row>
    <row r="31">
      <c r="A31" s="2" t="s">
        <v>243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213</v>
      </c>
      <c r="G31" s="2" t="s">
        <v>214</v>
      </c>
      <c r="H31" s="2" t="s">
        <v>215</v>
      </c>
      <c r="I31" s="2" t="s">
        <v>216</v>
      </c>
      <c r="J31" s="2" t="s">
        <v>115</v>
      </c>
      <c r="K31" s="2" t="s">
        <v>237</v>
      </c>
      <c r="L31" s="3">
        <v>36.67</v>
      </c>
      <c r="M31" s="3">
        <v>38.5</v>
      </c>
      <c r="N31" s="3">
        <v>79.99</v>
      </c>
      <c r="O31" s="2" t="s">
        <v>97</v>
      </c>
      <c r="P31" s="2" t="s">
        <v>177</v>
      </c>
      <c r="Q31" s="2" t="s">
        <v>99</v>
      </c>
      <c r="R31" s="2" t="s">
        <v>100</v>
      </c>
      <c r="S31" s="2" t="s">
        <v>238</v>
      </c>
      <c r="T31" s="2" t="s">
        <v>219</v>
      </c>
      <c r="U31" s="2" t="s">
        <v>116</v>
      </c>
      <c r="V31" s="2" t="s">
        <v>220</v>
      </c>
      <c r="W31" s="2" t="s">
        <v>221</v>
      </c>
      <c r="X31" s="2" t="s">
        <v>222</v>
      </c>
      <c r="Y31" s="2" t="s">
        <v>239</v>
      </c>
      <c r="Z31" s="4">
        <v>638</v>
      </c>
      <c r="AA31" s="4">
        <f>=ROUNDDOWN(21.2666666666667,0)</f>
      </c>
      <c r="AB31" s="5">
        <v>30</v>
      </c>
      <c r="AC31" s="2" t="s">
        <v>240</v>
      </c>
      <c r="AD31" s="4">
        <v>300</v>
      </c>
      <c r="AE31" s="4">
        <v>1200</v>
      </c>
      <c r="AF31" s="6">
        <v>65</v>
      </c>
      <c r="AG31" s="6"/>
      <c r="AH31" s="7">
        <v>0.5824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3</v>
      </c>
      <c r="AQ31" s="8">
        <v>124.74</v>
      </c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0.4522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>
        <v>92</v>
      </c>
      <c r="BK31" s="8">
        <v>3808.09</v>
      </c>
      <c r="BL31" s="2" t="s">
        <v>244</v>
      </c>
      <c r="BM31" s="7">
        <v>0.0326</v>
      </c>
      <c r="BN31" s="7">
        <v>0.0328</v>
      </c>
      <c r="BO31" s="4">
        <v>3</v>
      </c>
      <c r="BP31" s="8">
        <v>124.74</v>
      </c>
      <c r="BQ31" s="4"/>
      <c r="BR31" s="8"/>
      <c r="BS31" s="7"/>
      <c r="BT31" s="7"/>
      <c r="BU31" s="2" t="s">
        <v>110</v>
      </c>
      <c r="BV31" s="2" t="s">
        <v>97</v>
      </c>
      <c r="BW31" s="2" t="s">
        <v>234</v>
      </c>
      <c r="BX31" s="2" t="s">
        <v>245</v>
      </c>
      <c r="BY31" s="2" t="s">
        <v>113</v>
      </c>
      <c r="BZ31" s="2" t="s">
        <v>100</v>
      </c>
    </row>
    <row r="32">
      <c r="A32" s="2" t="s">
        <v>246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213</v>
      </c>
      <c r="G32" s="2" t="s">
        <v>214</v>
      </c>
      <c r="H32" s="2" t="s">
        <v>215</v>
      </c>
      <c r="I32" s="2" t="s">
        <v>216</v>
      </c>
      <c r="J32" s="2" t="s">
        <v>120</v>
      </c>
      <c r="K32" s="2" t="s">
        <v>237</v>
      </c>
      <c r="L32" s="3">
        <v>39.5</v>
      </c>
      <c r="M32" s="3">
        <v>41.48</v>
      </c>
      <c r="N32" s="3">
        <v>89.99</v>
      </c>
      <c r="O32" s="2" t="s">
        <v>97</v>
      </c>
      <c r="P32" s="2" t="s">
        <v>177</v>
      </c>
      <c r="Q32" s="2" t="s">
        <v>99</v>
      </c>
      <c r="R32" s="2" t="s">
        <v>100</v>
      </c>
      <c r="S32" s="2" t="s">
        <v>238</v>
      </c>
      <c r="T32" s="2" t="s">
        <v>219</v>
      </c>
      <c r="U32" s="2" t="s">
        <v>116</v>
      </c>
      <c r="V32" s="2" t="s">
        <v>220</v>
      </c>
      <c r="W32" s="2" t="s">
        <v>221</v>
      </c>
      <c r="X32" s="2" t="s">
        <v>222</v>
      </c>
      <c r="Y32" s="2" t="s">
        <v>239</v>
      </c>
      <c r="Z32" s="4">
        <v>423</v>
      </c>
      <c r="AA32" s="4">
        <f>=ROUNDDOWN(38.4545454545455,0)</f>
      </c>
      <c r="AB32" s="5">
        <v>11</v>
      </c>
      <c r="AC32" s="2" t="s">
        <v>240</v>
      </c>
      <c r="AD32" s="4">
        <v>150</v>
      </c>
      <c r="AE32" s="4">
        <v>370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1</v>
      </c>
      <c r="AQ32" s="8">
        <v>44.79</v>
      </c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>
        <v>0.1624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40</v>
      </c>
      <c r="BK32" s="8">
        <v>1757</v>
      </c>
      <c r="BL32" s="2" t="s">
        <v>247</v>
      </c>
      <c r="BM32" s="7">
        <v>0.025</v>
      </c>
      <c r="BN32" s="7">
        <v>0.0255</v>
      </c>
      <c r="BO32" s="4">
        <v>1</v>
      </c>
      <c r="BP32" s="8">
        <v>44.79</v>
      </c>
      <c r="BQ32" s="4"/>
      <c r="BR32" s="8"/>
      <c r="BS32" s="7"/>
      <c r="BT32" s="7"/>
      <c r="BU32" s="2" t="s">
        <v>110</v>
      </c>
      <c r="BV32" s="2" t="s">
        <v>97</v>
      </c>
      <c r="BW32" s="2" t="s">
        <v>234</v>
      </c>
      <c r="BX32" s="2" t="s">
        <v>248</v>
      </c>
      <c r="BY32" s="2" t="s">
        <v>113</v>
      </c>
      <c r="BZ32" s="2" t="s">
        <v>100</v>
      </c>
    </row>
    <row r="33">
      <c r="A33" s="2" t="s">
        <v>249</v>
      </c>
      <c r="B33" s="2" t="s">
        <v>87</v>
      </c>
      <c r="C33" s="2" t="s">
        <v>88</v>
      </c>
      <c r="D33" s="2" t="s">
        <v>89</v>
      </c>
      <c r="E33" s="2" t="s">
        <v>250</v>
      </c>
      <c r="F33" s="2" t="s">
        <v>251</v>
      </c>
      <c r="G33" s="2" t="s">
        <v>252</v>
      </c>
      <c r="H33" s="2" t="s">
        <v>253</v>
      </c>
      <c r="I33" s="2" t="s">
        <v>254</v>
      </c>
      <c r="J33" s="2" t="s">
        <v>95</v>
      </c>
      <c r="K33" s="2" t="s">
        <v>255</v>
      </c>
      <c r="L33" s="3">
        <v>33.33</v>
      </c>
      <c r="M33" s="3">
        <v>35</v>
      </c>
      <c r="N33" s="3">
        <v>69.99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256</v>
      </c>
      <c r="T33" s="2" t="s">
        <v>257</v>
      </c>
      <c r="U33" s="2" t="s">
        <v>258</v>
      </c>
      <c r="V33" s="2" t="s">
        <v>104</v>
      </c>
      <c r="W33" s="2" t="s">
        <v>221</v>
      </c>
      <c r="X33" s="2" t="s">
        <v>222</v>
      </c>
      <c r="Y33" s="2" t="s">
        <v>259</v>
      </c>
      <c r="Z33" s="4">
        <v>602</v>
      </c>
      <c r="AA33" s="4">
        <f>=ROUNDDOWN(21.5,0)</f>
      </c>
      <c r="AB33" s="5">
        <v>28</v>
      </c>
      <c r="AC33" s="2" t="s">
        <v>260</v>
      </c>
      <c r="AD33" s="4">
        <v>440</v>
      </c>
      <c r="AE33" s="4">
        <v>1010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150</v>
      </c>
      <c r="AQ33" s="8">
        <v>5670</v>
      </c>
      <c r="AR33" s="4"/>
      <c r="AS33" s="8"/>
      <c r="AT33" s="7"/>
      <c r="AU33" s="7"/>
      <c r="AV33" s="4">
        <v>323</v>
      </c>
      <c r="AW33" s="8">
        <v>13179.67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0.4302</v>
      </c>
      <c r="BC33" s="4">
        <v>634</v>
      </c>
      <c r="BD33" s="8">
        <v>26105.43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0.5049</v>
      </c>
      <c r="BJ33" s="4">
        <v>247</v>
      </c>
      <c r="BK33" s="8">
        <v>9162.1</v>
      </c>
      <c r="BL33" s="2" t="s">
        <v>261</v>
      </c>
      <c r="BM33" s="7">
        <v>0.6073</v>
      </c>
      <c r="BN33" s="7">
        <v>0.6189</v>
      </c>
      <c r="BO33" s="4">
        <v>150</v>
      </c>
      <c r="BP33" s="8">
        <v>5670</v>
      </c>
      <c r="BQ33" s="4"/>
      <c r="BR33" s="8"/>
      <c r="BS33" s="7"/>
      <c r="BT33" s="7"/>
      <c r="BU33" s="2" t="s">
        <v>110</v>
      </c>
      <c r="BV33" s="2" t="s">
        <v>97</v>
      </c>
      <c r="BW33" s="2" t="s">
        <v>262</v>
      </c>
      <c r="BX33" s="2" t="s">
        <v>263</v>
      </c>
      <c r="BY33" s="2" t="s">
        <v>113</v>
      </c>
      <c r="BZ33" s="2" t="s">
        <v>100</v>
      </c>
    </row>
    <row r="34">
      <c r="A34" s="2" t="s">
        <v>264</v>
      </c>
      <c r="B34" s="2" t="s">
        <v>87</v>
      </c>
      <c r="C34" s="2" t="s">
        <v>88</v>
      </c>
      <c r="D34" s="2" t="s">
        <v>89</v>
      </c>
      <c r="E34" s="2" t="s">
        <v>250</v>
      </c>
      <c r="F34" s="2" t="s">
        <v>251</v>
      </c>
      <c r="G34" s="2" t="s">
        <v>252</v>
      </c>
      <c r="H34" s="2" t="s">
        <v>253</v>
      </c>
      <c r="I34" s="2" t="s">
        <v>254</v>
      </c>
      <c r="J34" s="2" t="s">
        <v>115</v>
      </c>
      <c r="K34" s="2" t="s">
        <v>255</v>
      </c>
      <c r="L34" s="3">
        <v>38.09</v>
      </c>
      <c r="M34" s="3">
        <v>40</v>
      </c>
      <c r="N34" s="3">
        <v>79.99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256</v>
      </c>
      <c r="T34" s="2" t="s">
        <v>257</v>
      </c>
      <c r="U34" s="2" t="s">
        <v>103</v>
      </c>
      <c r="V34" s="2" t="s">
        <v>104</v>
      </c>
      <c r="W34" s="2" t="s">
        <v>221</v>
      </c>
      <c r="X34" s="2" t="s">
        <v>222</v>
      </c>
      <c r="Y34" s="2" t="s">
        <v>259</v>
      </c>
      <c r="Z34" s="4">
        <v>995</v>
      </c>
      <c r="AA34" s="4">
        <f>=ROUNDDOWN(24.2682926829268,0)</f>
      </c>
      <c r="AB34" s="5">
        <v>41</v>
      </c>
      <c r="AC34" s="2" t="s">
        <v>265</v>
      </c>
      <c r="AD34" s="4">
        <v>530</v>
      </c>
      <c r="AE34" s="4">
        <v>770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166</v>
      </c>
      <c r="AQ34" s="8">
        <v>7169.54</v>
      </c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0.544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>
        <v>379</v>
      </c>
      <c r="BK34" s="8">
        <v>16109.21</v>
      </c>
      <c r="BL34" s="2" t="s">
        <v>266</v>
      </c>
      <c r="BM34" s="7">
        <v>0.438</v>
      </c>
      <c r="BN34" s="7">
        <v>0.4451</v>
      </c>
      <c r="BO34" s="4">
        <v>166</v>
      </c>
      <c r="BP34" s="8">
        <v>7169.54</v>
      </c>
      <c r="BQ34" s="4"/>
      <c r="BR34" s="8"/>
      <c r="BS34" s="7"/>
      <c r="BT34" s="7"/>
      <c r="BU34" s="2" t="s">
        <v>110</v>
      </c>
      <c r="BV34" s="2" t="s">
        <v>97</v>
      </c>
      <c r="BW34" s="2" t="s">
        <v>262</v>
      </c>
      <c r="BX34" s="2" t="s">
        <v>267</v>
      </c>
      <c r="BY34" s="2" t="s">
        <v>113</v>
      </c>
      <c r="BZ34" s="2" t="s">
        <v>100</v>
      </c>
    </row>
    <row r="35">
      <c r="A35" s="2" t="s">
        <v>268</v>
      </c>
      <c r="B35" s="2" t="s">
        <v>87</v>
      </c>
      <c r="C35" s="2" t="s">
        <v>88</v>
      </c>
      <c r="D35" s="2" t="s">
        <v>89</v>
      </c>
      <c r="E35" s="2" t="s">
        <v>250</v>
      </c>
      <c r="F35" s="2" t="s">
        <v>251</v>
      </c>
      <c r="G35" s="2" t="s">
        <v>252</v>
      </c>
      <c r="H35" s="2" t="s">
        <v>253</v>
      </c>
      <c r="I35" s="2" t="s">
        <v>254</v>
      </c>
      <c r="J35" s="2" t="s">
        <v>120</v>
      </c>
      <c r="K35" s="2" t="s">
        <v>255</v>
      </c>
      <c r="L35" s="3">
        <v>42.85</v>
      </c>
      <c r="M35" s="3">
        <v>44.99</v>
      </c>
      <c r="N35" s="3">
        <v>89.99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256</v>
      </c>
      <c r="T35" s="2" t="s">
        <v>257</v>
      </c>
      <c r="U35" s="2" t="s">
        <v>103</v>
      </c>
      <c r="V35" s="2" t="s">
        <v>104</v>
      </c>
      <c r="W35" s="2" t="s">
        <v>221</v>
      </c>
      <c r="X35" s="2" t="s">
        <v>222</v>
      </c>
      <c r="Y35" s="2" t="s">
        <v>269</v>
      </c>
      <c r="Z35" s="4">
        <v>338</v>
      </c>
      <c r="AA35" s="4">
        <f>=ROUNDDOWN(56.3333333333333,0)</f>
      </c>
      <c r="AB35" s="5">
        <v>6</v>
      </c>
      <c r="AC35" s="2" t="s">
        <v>100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7</v>
      </c>
      <c r="AQ35" s="8">
        <v>340.13</v>
      </c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>
        <v>0.0258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>
        <v>47</v>
      </c>
      <c r="BK35" s="8">
        <v>2116.78</v>
      </c>
      <c r="BL35" s="2" t="s">
        <v>270</v>
      </c>
      <c r="BM35" s="7">
        <v>0.1489</v>
      </c>
      <c r="BN35" s="7">
        <v>0.1607</v>
      </c>
      <c r="BO35" s="4">
        <v>7</v>
      </c>
      <c r="BP35" s="8">
        <v>340.13</v>
      </c>
      <c r="BQ35" s="4"/>
      <c r="BR35" s="8"/>
      <c r="BS35" s="7"/>
      <c r="BT35" s="7"/>
      <c r="BU35" s="2" t="s">
        <v>110</v>
      </c>
      <c r="BV35" s="2" t="s">
        <v>97</v>
      </c>
      <c r="BW35" s="2" t="s">
        <v>271</v>
      </c>
      <c r="BX35" s="2" t="s">
        <v>272</v>
      </c>
      <c r="BY35" s="2" t="s">
        <v>113</v>
      </c>
      <c r="BZ35" s="2" t="s">
        <v>100</v>
      </c>
    </row>
    <row r="36">
      <c r="A36" s="2" t="s">
        <v>273</v>
      </c>
      <c r="B36" s="2" t="s">
        <v>87</v>
      </c>
      <c r="C36" s="2" t="s">
        <v>88</v>
      </c>
      <c r="D36" s="2" t="s">
        <v>89</v>
      </c>
      <c r="E36" s="2" t="s">
        <v>250</v>
      </c>
      <c r="F36" s="2" t="s">
        <v>251</v>
      </c>
      <c r="G36" s="2" t="s">
        <v>252</v>
      </c>
      <c r="H36" s="2" t="s">
        <v>253</v>
      </c>
      <c r="I36" s="2" t="s">
        <v>254</v>
      </c>
      <c r="J36" s="2" t="s">
        <v>95</v>
      </c>
      <c r="K36" s="2" t="s">
        <v>274</v>
      </c>
      <c r="L36" s="3">
        <v>33.33</v>
      </c>
      <c r="M36" s="3">
        <v>35</v>
      </c>
      <c r="N36" s="3">
        <v>69.99</v>
      </c>
      <c r="O36" s="2" t="s">
        <v>97</v>
      </c>
      <c r="P36" s="2" t="s">
        <v>191</v>
      </c>
      <c r="Q36" s="2" t="s">
        <v>99</v>
      </c>
      <c r="R36" s="2" t="s">
        <v>100</v>
      </c>
      <c r="S36" s="2" t="s">
        <v>275</v>
      </c>
      <c r="T36" s="2" t="s">
        <v>257</v>
      </c>
      <c r="U36" s="2" t="s">
        <v>258</v>
      </c>
      <c r="V36" s="2" t="s">
        <v>104</v>
      </c>
      <c r="W36" s="2" t="s">
        <v>221</v>
      </c>
      <c r="X36" s="2" t="s">
        <v>222</v>
      </c>
      <c r="Y36" s="2" t="s">
        <v>259</v>
      </c>
      <c r="Z36" s="4">
        <v>893</v>
      </c>
      <c r="AA36" s="4">
        <f>=ROUNDDOWN(52.5294117647059,0)</f>
      </c>
      <c r="AB36" s="5">
        <v>17</v>
      </c>
      <c r="AC36" s="2" t="s">
        <v>100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100</v>
      </c>
      <c r="AQ36" s="8">
        <v>3780</v>
      </c>
      <c r="AR36" s="4"/>
      <c r="AS36" s="8"/>
      <c r="AT36" s="7"/>
      <c r="AU36" s="7"/>
      <c r="AV36" s="4">
        <v>225</v>
      </c>
      <c r="AW36" s="8">
        <v>9248.95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0.4087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0.3543</v>
      </c>
      <c r="BJ36" s="4">
        <v>165</v>
      </c>
      <c r="BK36" s="8">
        <v>6136.56</v>
      </c>
      <c r="BL36" s="2" t="s">
        <v>276</v>
      </c>
      <c r="BM36" s="7">
        <v>0.6061</v>
      </c>
      <c r="BN36" s="7">
        <v>0.616</v>
      </c>
      <c r="BO36" s="4">
        <v>100</v>
      </c>
      <c r="BP36" s="8">
        <v>3780</v>
      </c>
      <c r="BQ36" s="4"/>
      <c r="BR36" s="8"/>
      <c r="BS36" s="7"/>
      <c r="BT36" s="7"/>
      <c r="BU36" s="2" t="s">
        <v>110</v>
      </c>
      <c r="BV36" s="2" t="s">
        <v>97</v>
      </c>
      <c r="BW36" s="2" t="s">
        <v>262</v>
      </c>
      <c r="BX36" s="2" t="s">
        <v>277</v>
      </c>
      <c r="BY36" s="2" t="s">
        <v>113</v>
      </c>
      <c r="BZ36" s="2" t="s">
        <v>100</v>
      </c>
    </row>
    <row r="37">
      <c r="A37" s="2" t="s">
        <v>278</v>
      </c>
      <c r="B37" s="2" t="s">
        <v>87</v>
      </c>
      <c r="C37" s="2" t="s">
        <v>88</v>
      </c>
      <c r="D37" s="2" t="s">
        <v>89</v>
      </c>
      <c r="E37" s="2" t="s">
        <v>250</v>
      </c>
      <c r="F37" s="2" t="s">
        <v>251</v>
      </c>
      <c r="G37" s="2" t="s">
        <v>252</v>
      </c>
      <c r="H37" s="2" t="s">
        <v>253</v>
      </c>
      <c r="I37" s="2" t="s">
        <v>254</v>
      </c>
      <c r="J37" s="2" t="s">
        <v>115</v>
      </c>
      <c r="K37" s="2" t="s">
        <v>274</v>
      </c>
      <c r="L37" s="3">
        <v>38.09</v>
      </c>
      <c r="M37" s="3">
        <v>40</v>
      </c>
      <c r="N37" s="3">
        <v>79.99</v>
      </c>
      <c r="O37" s="2" t="s">
        <v>97</v>
      </c>
      <c r="P37" s="2" t="s">
        <v>191</v>
      </c>
      <c r="Q37" s="2" t="s">
        <v>99</v>
      </c>
      <c r="R37" s="2" t="s">
        <v>100</v>
      </c>
      <c r="S37" s="2" t="s">
        <v>275</v>
      </c>
      <c r="T37" s="2" t="s">
        <v>257</v>
      </c>
      <c r="U37" s="2" t="s">
        <v>103</v>
      </c>
      <c r="V37" s="2" t="s">
        <v>104</v>
      </c>
      <c r="W37" s="2" t="s">
        <v>221</v>
      </c>
      <c r="X37" s="2" t="s">
        <v>222</v>
      </c>
      <c r="Y37" s="2" t="s">
        <v>259</v>
      </c>
      <c r="Z37" s="4">
        <v>901</v>
      </c>
      <c r="AA37" s="4">
        <f>=ROUNDDOWN(33.3703703703704,0)</f>
      </c>
      <c r="AB37" s="5">
        <v>27</v>
      </c>
      <c r="AC37" s="2" t="s">
        <v>279</v>
      </c>
      <c r="AD37" s="4">
        <v>420</v>
      </c>
      <c r="AE37" s="4">
        <v>420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112</v>
      </c>
      <c r="AQ37" s="8">
        <v>4837.28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0.523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239</v>
      </c>
      <c r="BK37" s="8">
        <v>10058.96</v>
      </c>
      <c r="BL37" s="2" t="s">
        <v>280</v>
      </c>
      <c r="BM37" s="7">
        <v>0.4686</v>
      </c>
      <c r="BN37" s="7">
        <v>0.4809</v>
      </c>
      <c r="BO37" s="4">
        <v>112</v>
      </c>
      <c r="BP37" s="8">
        <v>4837.28</v>
      </c>
      <c r="BQ37" s="4"/>
      <c r="BR37" s="8"/>
      <c r="BS37" s="7"/>
      <c r="BT37" s="7"/>
      <c r="BU37" s="2" t="s">
        <v>110</v>
      </c>
      <c r="BV37" s="2" t="s">
        <v>97</v>
      </c>
      <c r="BW37" s="2" t="s">
        <v>262</v>
      </c>
      <c r="BX37" s="2" t="s">
        <v>281</v>
      </c>
      <c r="BY37" s="2" t="s">
        <v>113</v>
      </c>
      <c r="BZ37" s="2" t="s">
        <v>100</v>
      </c>
    </row>
    <row r="38">
      <c r="A38" s="2" t="s">
        <v>282</v>
      </c>
      <c r="B38" s="2" t="s">
        <v>87</v>
      </c>
      <c r="C38" s="2" t="s">
        <v>88</v>
      </c>
      <c r="D38" s="2" t="s">
        <v>89</v>
      </c>
      <c r="E38" s="2" t="s">
        <v>250</v>
      </c>
      <c r="F38" s="2" t="s">
        <v>251</v>
      </c>
      <c r="G38" s="2" t="s">
        <v>252</v>
      </c>
      <c r="H38" s="2" t="s">
        <v>253</v>
      </c>
      <c r="I38" s="2" t="s">
        <v>254</v>
      </c>
      <c r="J38" s="2" t="s">
        <v>120</v>
      </c>
      <c r="K38" s="2" t="s">
        <v>274</v>
      </c>
      <c r="L38" s="3">
        <v>42.85</v>
      </c>
      <c r="M38" s="3">
        <v>44.99</v>
      </c>
      <c r="N38" s="3">
        <v>89.99</v>
      </c>
      <c r="O38" s="2" t="s">
        <v>97</v>
      </c>
      <c r="P38" s="2" t="s">
        <v>191</v>
      </c>
      <c r="Q38" s="2" t="s">
        <v>99</v>
      </c>
      <c r="R38" s="2" t="s">
        <v>100</v>
      </c>
      <c r="S38" s="2" t="s">
        <v>275</v>
      </c>
      <c r="T38" s="2" t="s">
        <v>257</v>
      </c>
      <c r="U38" s="2" t="s">
        <v>103</v>
      </c>
      <c r="V38" s="2" t="s">
        <v>104</v>
      </c>
      <c r="W38" s="2" t="s">
        <v>221</v>
      </c>
      <c r="X38" s="2" t="s">
        <v>222</v>
      </c>
      <c r="Y38" s="2" t="s">
        <v>283</v>
      </c>
      <c r="Z38" s="4">
        <v>478</v>
      </c>
      <c r="AA38" s="4">
        <f>=ROUNDDOWN(68.2857142857143,0)</f>
      </c>
      <c r="AB38" s="5">
        <v>7</v>
      </c>
      <c r="AC38" s="2" t="s">
        <v>100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13</v>
      </c>
      <c r="AQ38" s="8">
        <v>631.67</v>
      </c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0.0683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55</v>
      </c>
      <c r="BK38" s="8">
        <v>2597.36</v>
      </c>
      <c r="BL38" s="2" t="s">
        <v>241</v>
      </c>
      <c r="BM38" s="7">
        <v>0.2364</v>
      </c>
      <c r="BN38" s="7">
        <v>0.2432</v>
      </c>
      <c r="BO38" s="4">
        <v>13</v>
      </c>
      <c r="BP38" s="8">
        <v>631.67</v>
      </c>
      <c r="BQ38" s="4"/>
      <c r="BR38" s="8"/>
      <c r="BS38" s="7"/>
      <c r="BT38" s="7"/>
      <c r="BU38" s="2" t="s">
        <v>110</v>
      </c>
      <c r="BV38" s="2" t="s">
        <v>97</v>
      </c>
      <c r="BW38" s="2" t="s">
        <v>284</v>
      </c>
      <c r="BX38" s="2" t="s">
        <v>285</v>
      </c>
      <c r="BY38" s="2" t="s">
        <v>113</v>
      </c>
      <c r="BZ38" s="2" t="s">
        <v>100</v>
      </c>
    </row>
    <row r="39">
      <c r="A39" s="2" t="s">
        <v>286</v>
      </c>
      <c r="B39" s="2" t="s">
        <v>87</v>
      </c>
      <c r="C39" s="2" t="s">
        <v>88</v>
      </c>
      <c r="D39" s="2" t="s">
        <v>89</v>
      </c>
      <c r="E39" s="2" t="s">
        <v>250</v>
      </c>
      <c r="F39" s="2" t="s">
        <v>251</v>
      </c>
      <c r="G39" s="2" t="s">
        <v>252</v>
      </c>
      <c r="H39" s="2" t="s">
        <v>253</v>
      </c>
      <c r="I39" s="2" t="s">
        <v>254</v>
      </c>
      <c r="J39" s="2" t="s">
        <v>95</v>
      </c>
      <c r="K39" s="2" t="s">
        <v>287</v>
      </c>
      <c r="L39" s="3">
        <v>33.33</v>
      </c>
      <c r="M39" s="3">
        <v>35</v>
      </c>
      <c r="N39" s="3">
        <v>69.99</v>
      </c>
      <c r="O39" s="2" t="s">
        <v>97</v>
      </c>
      <c r="P39" s="2" t="s">
        <v>191</v>
      </c>
      <c r="Q39" s="2" t="s">
        <v>99</v>
      </c>
      <c r="R39" s="2" t="s">
        <v>100</v>
      </c>
      <c r="S39" s="2" t="s">
        <v>288</v>
      </c>
      <c r="T39" s="2" t="s">
        <v>257</v>
      </c>
      <c r="U39" s="2" t="s">
        <v>258</v>
      </c>
      <c r="V39" s="2" t="s">
        <v>104</v>
      </c>
      <c r="W39" s="2" t="s">
        <v>221</v>
      </c>
      <c r="X39" s="2" t="s">
        <v>222</v>
      </c>
      <c r="Y39" s="2" t="s">
        <v>269</v>
      </c>
      <c r="Z39" s="4">
        <v>437</v>
      </c>
      <c r="AA39" s="4">
        <f>=ROUNDDOWN(109.25,0)</f>
      </c>
      <c r="AB39" s="5">
        <v>4</v>
      </c>
      <c r="AC39" s="2" t="s">
        <v>100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8</v>
      </c>
      <c r="AQ39" s="8">
        <v>302.4</v>
      </c>
      <c r="AR39" s="4"/>
      <c r="AS39" s="8"/>
      <c r="AT39" s="7"/>
      <c r="AU39" s="7"/>
      <c r="AV39" s="4">
        <v>39</v>
      </c>
      <c r="AW39" s="8">
        <v>1695.29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>
        <v>0.1784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0.0649</v>
      </c>
      <c r="BJ39" s="4">
        <v>30</v>
      </c>
      <c r="BK39" s="8">
        <v>1087.46</v>
      </c>
      <c r="BL39" s="2" t="s">
        <v>241</v>
      </c>
      <c r="BM39" s="7">
        <v>0.2667</v>
      </c>
      <c r="BN39" s="7">
        <v>0.2781</v>
      </c>
      <c r="BO39" s="4">
        <v>8</v>
      </c>
      <c r="BP39" s="8">
        <v>302.4</v>
      </c>
      <c r="BQ39" s="4"/>
      <c r="BR39" s="8"/>
      <c r="BS39" s="7"/>
      <c r="BT39" s="7"/>
      <c r="BU39" s="2" t="s">
        <v>110</v>
      </c>
      <c r="BV39" s="2" t="s">
        <v>97</v>
      </c>
      <c r="BW39" s="2" t="s">
        <v>271</v>
      </c>
      <c r="BX39" s="2" t="s">
        <v>283</v>
      </c>
      <c r="BY39" s="2" t="s">
        <v>113</v>
      </c>
      <c r="BZ39" s="2" t="s">
        <v>100</v>
      </c>
    </row>
    <row r="40">
      <c r="A40" s="2" t="s">
        <v>289</v>
      </c>
      <c r="B40" s="2" t="s">
        <v>87</v>
      </c>
      <c r="C40" s="2" t="s">
        <v>88</v>
      </c>
      <c r="D40" s="2" t="s">
        <v>89</v>
      </c>
      <c r="E40" s="2" t="s">
        <v>250</v>
      </c>
      <c r="F40" s="2" t="s">
        <v>251</v>
      </c>
      <c r="G40" s="2" t="s">
        <v>252</v>
      </c>
      <c r="H40" s="2" t="s">
        <v>253</v>
      </c>
      <c r="I40" s="2" t="s">
        <v>254</v>
      </c>
      <c r="J40" s="2" t="s">
        <v>115</v>
      </c>
      <c r="K40" s="2" t="s">
        <v>287</v>
      </c>
      <c r="L40" s="3">
        <v>38.09</v>
      </c>
      <c r="M40" s="3">
        <v>40</v>
      </c>
      <c r="N40" s="3">
        <v>79.99</v>
      </c>
      <c r="O40" s="2" t="s">
        <v>97</v>
      </c>
      <c r="P40" s="2" t="s">
        <v>191</v>
      </c>
      <c r="Q40" s="2" t="s">
        <v>99</v>
      </c>
      <c r="R40" s="2" t="s">
        <v>100</v>
      </c>
      <c r="S40" s="2" t="s">
        <v>288</v>
      </c>
      <c r="T40" s="2" t="s">
        <v>257</v>
      </c>
      <c r="U40" s="2" t="s">
        <v>103</v>
      </c>
      <c r="V40" s="2" t="s">
        <v>104</v>
      </c>
      <c r="W40" s="2" t="s">
        <v>221</v>
      </c>
      <c r="X40" s="2" t="s">
        <v>222</v>
      </c>
      <c r="Y40" s="2" t="s">
        <v>269</v>
      </c>
      <c r="Z40" s="4">
        <v>804</v>
      </c>
      <c r="AA40" s="4">
        <f>=ROUNDDOWN(61.8461538461538,0)</f>
      </c>
      <c r="AB40" s="5">
        <v>13</v>
      </c>
      <c r="AC40" s="2" t="s">
        <v>100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21</v>
      </c>
      <c r="AQ40" s="8">
        <v>906.99</v>
      </c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0.535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96</v>
      </c>
      <c r="BK40" s="8">
        <v>4056.85</v>
      </c>
      <c r="BL40" s="2" t="s">
        <v>290</v>
      </c>
      <c r="BM40" s="7">
        <v>0.2188</v>
      </c>
      <c r="BN40" s="7">
        <v>0.2236</v>
      </c>
      <c r="BO40" s="4">
        <v>21</v>
      </c>
      <c r="BP40" s="8">
        <v>906.99</v>
      </c>
      <c r="BQ40" s="4"/>
      <c r="BR40" s="8"/>
      <c r="BS40" s="7"/>
      <c r="BT40" s="7"/>
      <c r="BU40" s="2" t="s">
        <v>110</v>
      </c>
      <c r="BV40" s="2" t="s">
        <v>97</v>
      </c>
      <c r="BW40" s="2" t="s">
        <v>271</v>
      </c>
      <c r="BX40" s="2" t="s">
        <v>284</v>
      </c>
      <c r="BY40" s="2" t="s">
        <v>113</v>
      </c>
      <c r="BZ40" s="2" t="s">
        <v>100</v>
      </c>
    </row>
    <row r="41">
      <c r="A41" s="2" t="s">
        <v>291</v>
      </c>
      <c r="B41" s="2" t="s">
        <v>87</v>
      </c>
      <c r="C41" s="2" t="s">
        <v>88</v>
      </c>
      <c r="D41" s="2" t="s">
        <v>89</v>
      </c>
      <c r="E41" s="2" t="s">
        <v>250</v>
      </c>
      <c r="F41" s="2" t="s">
        <v>251</v>
      </c>
      <c r="G41" s="2" t="s">
        <v>252</v>
      </c>
      <c r="H41" s="2" t="s">
        <v>253</v>
      </c>
      <c r="I41" s="2" t="s">
        <v>254</v>
      </c>
      <c r="J41" s="2" t="s">
        <v>120</v>
      </c>
      <c r="K41" s="2" t="s">
        <v>287</v>
      </c>
      <c r="L41" s="3">
        <v>42.85</v>
      </c>
      <c r="M41" s="3">
        <v>44.99</v>
      </c>
      <c r="N41" s="3">
        <v>89.99</v>
      </c>
      <c r="O41" s="2" t="s">
        <v>97</v>
      </c>
      <c r="P41" s="2" t="s">
        <v>191</v>
      </c>
      <c r="Q41" s="2" t="s">
        <v>99</v>
      </c>
      <c r="R41" s="2" t="s">
        <v>100</v>
      </c>
      <c r="S41" s="2" t="s">
        <v>288</v>
      </c>
      <c r="T41" s="2" t="s">
        <v>257</v>
      </c>
      <c r="U41" s="2" t="s">
        <v>103</v>
      </c>
      <c r="V41" s="2" t="s">
        <v>104</v>
      </c>
      <c r="W41" s="2" t="s">
        <v>221</v>
      </c>
      <c r="X41" s="2" t="s">
        <v>222</v>
      </c>
      <c r="Y41" s="2" t="s">
        <v>269</v>
      </c>
      <c r="Z41" s="4">
        <v>349</v>
      </c>
      <c r="AA41" s="4">
        <f>=ROUNDDOWN(34.9,0)</f>
      </c>
      <c r="AB41" s="5">
        <v>10</v>
      </c>
      <c r="AC41" s="2" t="s">
        <v>134</v>
      </c>
      <c r="AD41" s="4">
        <v>31</v>
      </c>
      <c r="AE41" s="4">
        <v>31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10</v>
      </c>
      <c r="AQ41" s="8">
        <v>485.9</v>
      </c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0.2866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64</v>
      </c>
      <c r="BK41" s="8">
        <v>2970.53</v>
      </c>
      <c r="BL41" s="2" t="s">
        <v>241</v>
      </c>
      <c r="BM41" s="7">
        <v>0.1562</v>
      </c>
      <c r="BN41" s="7">
        <v>0.1636</v>
      </c>
      <c r="BO41" s="4">
        <v>10</v>
      </c>
      <c r="BP41" s="8">
        <v>485.9</v>
      </c>
      <c r="BQ41" s="4"/>
      <c r="BR41" s="8"/>
      <c r="BS41" s="7"/>
      <c r="BT41" s="7"/>
      <c r="BU41" s="2" t="s">
        <v>110</v>
      </c>
      <c r="BV41" s="2" t="s">
        <v>97</v>
      </c>
      <c r="BW41" s="2" t="s">
        <v>269</v>
      </c>
      <c r="BX41" s="2" t="s">
        <v>292</v>
      </c>
      <c r="BY41" s="2" t="s">
        <v>113</v>
      </c>
      <c r="BZ41" s="2" t="s">
        <v>100</v>
      </c>
    </row>
    <row r="42">
      <c r="A42" s="2" t="s">
        <v>293</v>
      </c>
      <c r="B42" s="2" t="s">
        <v>87</v>
      </c>
      <c r="C42" s="2" t="s">
        <v>88</v>
      </c>
      <c r="D42" s="2" t="s">
        <v>89</v>
      </c>
      <c r="E42" s="2" t="s">
        <v>250</v>
      </c>
      <c r="F42" s="2" t="s">
        <v>251</v>
      </c>
      <c r="G42" s="2" t="s">
        <v>252</v>
      </c>
      <c r="H42" s="2" t="s">
        <v>253</v>
      </c>
      <c r="I42" s="2" t="s">
        <v>254</v>
      </c>
      <c r="J42" s="2" t="s">
        <v>95</v>
      </c>
      <c r="K42" s="2" t="s">
        <v>144</v>
      </c>
      <c r="L42" s="3">
        <v>33.33</v>
      </c>
      <c r="M42" s="3">
        <v>35</v>
      </c>
      <c r="N42" s="3">
        <v>69.99</v>
      </c>
      <c r="O42" s="2" t="s">
        <v>97</v>
      </c>
      <c r="P42" s="2" t="s">
        <v>191</v>
      </c>
      <c r="Q42" s="2" t="s">
        <v>99</v>
      </c>
      <c r="R42" s="2" t="s">
        <v>100</v>
      </c>
      <c r="S42" s="2" t="s">
        <v>294</v>
      </c>
      <c r="T42" s="2" t="s">
        <v>257</v>
      </c>
      <c r="U42" s="2" t="s">
        <v>258</v>
      </c>
      <c r="V42" s="2" t="s">
        <v>104</v>
      </c>
      <c r="W42" s="2" t="s">
        <v>221</v>
      </c>
      <c r="X42" s="2" t="s">
        <v>222</v>
      </c>
      <c r="Y42" s="2" t="s">
        <v>269</v>
      </c>
      <c r="Z42" s="4">
        <v>442</v>
      </c>
      <c r="AA42" s="4">
        <f>=ROUNDDOWN(88.4,0)</f>
      </c>
      <c r="AB42" s="5">
        <v>5</v>
      </c>
      <c r="AC42" s="2" t="s">
        <v>100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16</v>
      </c>
      <c r="AQ42" s="8">
        <v>604.8</v>
      </c>
      <c r="AR42" s="4"/>
      <c r="AS42" s="8"/>
      <c r="AT42" s="7"/>
      <c r="AU42" s="7"/>
      <c r="AV42" s="4">
        <v>34</v>
      </c>
      <c r="AW42" s="8">
        <v>1420.02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>
        <v>0.4259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0.0544</v>
      </c>
      <c r="BJ42" s="4">
        <v>36</v>
      </c>
      <c r="BK42" s="8">
        <v>1319.87</v>
      </c>
      <c r="BL42" s="2" t="s">
        <v>295</v>
      </c>
      <c r="BM42" s="7">
        <v>0.4444</v>
      </c>
      <c r="BN42" s="7">
        <v>0.4582</v>
      </c>
      <c r="BO42" s="4">
        <v>16</v>
      </c>
      <c r="BP42" s="8">
        <v>604.8</v>
      </c>
      <c r="BQ42" s="4"/>
      <c r="BR42" s="8"/>
      <c r="BS42" s="7"/>
      <c r="BT42" s="7"/>
      <c r="BU42" s="2" t="s">
        <v>110</v>
      </c>
      <c r="BV42" s="2" t="s">
        <v>97</v>
      </c>
      <c r="BW42" s="2" t="s">
        <v>271</v>
      </c>
      <c r="BX42" s="2" t="s">
        <v>296</v>
      </c>
      <c r="BY42" s="2" t="s">
        <v>113</v>
      </c>
      <c r="BZ42" s="2" t="s">
        <v>100</v>
      </c>
    </row>
    <row r="43">
      <c r="A43" s="2" t="s">
        <v>297</v>
      </c>
      <c r="B43" s="2" t="s">
        <v>87</v>
      </c>
      <c r="C43" s="2" t="s">
        <v>88</v>
      </c>
      <c r="D43" s="2" t="s">
        <v>89</v>
      </c>
      <c r="E43" s="2" t="s">
        <v>250</v>
      </c>
      <c r="F43" s="2" t="s">
        <v>251</v>
      </c>
      <c r="G43" s="2" t="s">
        <v>252</v>
      </c>
      <c r="H43" s="2" t="s">
        <v>253</v>
      </c>
      <c r="I43" s="2" t="s">
        <v>254</v>
      </c>
      <c r="J43" s="2" t="s">
        <v>115</v>
      </c>
      <c r="K43" s="2" t="s">
        <v>144</v>
      </c>
      <c r="L43" s="3">
        <v>38.09</v>
      </c>
      <c r="M43" s="3">
        <v>40</v>
      </c>
      <c r="N43" s="3">
        <v>79.99</v>
      </c>
      <c r="O43" s="2" t="s">
        <v>97</v>
      </c>
      <c r="P43" s="2" t="s">
        <v>191</v>
      </c>
      <c r="Q43" s="2" t="s">
        <v>99</v>
      </c>
      <c r="R43" s="2" t="s">
        <v>100</v>
      </c>
      <c r="S43" s="2" t="s">
        <v>294</v>
      </c>
      <c r="T43" s="2" t="s">
        <v>257</v>
      </c>
      <c r="U43" s="2" t="s">
        <v>103</v>
      </c>
      <c r="V43" s="2" t="s">
        <v>104</v>
      </c>
      <c r="W43" s="2" t="s">
        <v>221</v>
      </c>
      <c r="X43" s="2" t="s">
        <v>222</v>
      </c>
      <c r="Y43" s="2" t="s">
        <v>298</v>
      </c>
      <c r="Z43" s="4">
        <v>877</v>
      </c>
      <c r="AA43" s="4">
        <f>=ROUNDDOWN(79.7272727272727,0)</f>
      </c>
      <c r="AB43" s="5">
        <v>11</v>
      </c>
      <c r="AC43" s="2" t="s">
        <v>100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11</v>
      </c>
      <c r="AQ43" s="8">
        <v>475.09</v>
      </c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0.3346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78</v>
      </c>
      <c r="BK43" s="8">
        <v>3238.9</v>
      </c>
      <c r="BL43" s="2" t="s">
        <v>299</v>
      </c>
      <c r="BM43" s="7">
        <v>0.141</v>
      </c>
      <c r="BN43" s="7">
        <v>0.1467</v>
      </c>
      <c r="BO43" s="4">
        <v>11</v>
      </c>
      <c r="BP43" s="8">
        <v>475.09</v>
      </c>
      <c r="BQ43" s="4"/>
      <c r="BR43" s="8"/>
      <c r="BS43" s="7"/>
      <c r="BT43" s="7"/>
      <c r="BU43" s="2" t="s">
        <v>110</v>
      </c>
      <c r="BV43" s="2" t="s">
        <v>97</v>
      </c>
      <c r="BW43" s="2" t="s">
        <v>269</v>
      </c>
      <c r="BX43" s="2" t="s">
        <v>296</v>
      </c>
      <c r="BY43" s="2" t="s">
        <v>113</v>
      </c>
      <c r="BZ43" s="2" t="s">
        <v>100</v>
      </c>
    </row>
    <row r="44">
      <c r="A44" s="2" t="s">
        <v>300</v>
      </c>
      <c r="B44" s="2" t="s">
        <v>87</v>
      </c>
      <c r="C44" s="2" t="s">
        <v>88</v>
      </c>
      <c r="D44" s="2" t="s">
        <v>89</v>
      </c>
      <c r="E44" s="2" t="s">
        <v>250</v>
      </c>
      <c r="F44" s="2" t="s">
        <v>251</v>
      </c>
      <c r="G44" s="2" t="s">
        <v>252</v>
      </c>
      <c r="H44" s="2" t="s">
        <v>253</v>
      </c>
      <c r="I44" s="2" t="s">
        <v>254</v>
      </c>
      <c r="J44" s="2" t="s">
        <v>120</v>
      </c>
      <c r="K44" s="2" t="s">
        <v>144</v>
      </c>
      <c r="L44" s="3">
        <v>42.85</v>
      </c>
      <c r="M44" s="3">
        <v>44.99</v>
      </c>
      <c r="N44" s="3">
        <v>89.99</v>
      </c>
      <c r="O44" s="2" t="s">
        <v>97</v>
      </c>
      <c r="P44" s="2" t="s">
        <v>191</v>
      </c>
      <c r="Q44" s="2" t="s">
        <v>99</v>
      </c>
      <c r="R44" s="2" t="s">
        <v>100</v>
      </c>
      <c r="S44" s="2" t="s">
        <v>294</v>
      </c>
      <c r="T44" s="2" t="s">
        <v>257</v>
      </c>
      <c r="U44" s="2" t="s">
        <v>103</v>
      </c>
      <c r="V44" s="2" t="s">
        <v>104</v>
      </c>
      <c r="W44" s="2" t="s">
        <v>221</v>
      </c>
      <c r="X44" s="2" t="s">
        <v>222</v>
      </c>
      <c r="Y44" s="2" t="s">
        <v>298</v>
      </c>
      <c r="Z44" s="4">
        <v>371</v>
      </c>
      <c r="AA44" s="4">
        <f>=ROUNDDOWN(46.375,0)</f>
      </c>
      <c r="AB44" s="5">
        <v>8</v>
      </c>
      <c r="AC44" s="2" t="s">
        <v>100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7</v>
      </c>
      <c r="AQ44" s="8">
        <v>340.13</v>
      </c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0.2395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82</v>
      </c>
      <c r="BK44" s="8">
        <v>3802.13</v>
      </c>
      <c r="BL44" s="2" t="s">
        <v>301</v>
      </c>
      <c r="BM44" s="7">
        <v>0.0854</v>
      </c>
      <c r="BN44" s="7">
        <v>0.0895</v>
      </c>
      <c r="BO44" s="4">
        <v>7</v>
      </c>
      <c r="BP44" s="8">
        <v>340.13</v>
      </c>
      <c r="BQ44" s="4"/>
      <c r="BR44" s="8"/>
      <c r="BS44" s="7"/>
      <c r="BT44" s="7"/>
      <c r="BU44" s="2" t="s">
        <v>110</v>
      </c>
      <c r="BV44" s="2" t="s">
        <v>97</v>
      </c>
      <c r="BW44" s="2" t="s">
        <v>269</v>
      </c>
      <c r="BX44" s="2" t="s">
        <v>302</v>
      </c>
      <c r="BY44" s="2" t="s">
        <v>113</v>
      </c>
      <c r="BZ44" s="2" t="s">
        <v>100</v>
      </c>
    </row>
    <row r="45">
      <c r="A45" s="2" t="s">
        <v>303</v>
      </c>
      <c r="B45" s="2" t="s">
        <v>87</v>
      </c>
      <c r="C45" s="2" t="s">
        <v>88</v>
      </c>
      <c r="D45" s="2" t="s">
        <v>89</v>
      </c>
      <c r="E45" s="2" t="s">
        <v>250</v>
      </c>
      <c r="F45" s="2" t="s">
        <v>251</v>
      </c>
      <c r="G45" s="2" t="s">
        <v>252</v>
      </c>
      <c r="H45" s="2" t="s">
        <v>253</v>
      </c>
      <c r="I45" s="2" t="s">
        <v>254</v>
      </c>
      <c r="J45" s="2" t="s">
        <v>95</v>
      </c>
      <c r="K45" s="2" t="s">
        <v>96</v>
      </c>
      <c r="L45" s="3">
        <v>33.33</v>
      </c>
      <c r="M45" s="3">
        <v>35</v>
      </c>
      <c r="N45" s="3">
        <v>69.99</v>
      </c>
      <c r="O45" s="2" t="s">
        <v>97</v>
      </c>
      <c r="P45" s="2" t="s">
        <v>191</v>
      </c>
      <c r="Q45" s="2" t="s">
        <v>99</v>
      </c>
      <c r="R45" s="2" t="s">
        <v>100</v>
      </c>
      <c r="S45" s="2" t="s">
        <v>304</v>
      </c>
      <c r="T45" s="2" t="s">
        <v>257</v>
      </c>
      <c r="U45" s="2" t="s">
        <v>258</v>
      </c>
      <c r="V45" s="2" t="s">
        <v>104</v>
      </c>
      <c r="W45" s="2" t="s">
        <v>221</v>
      </c>
      <c r="X45" s="2" t="s">
        <v>222</v>
      </c>
      <c r="Y45" s="2" t="s">
        <v>269</v>
      </c>
      <c r="Z45" s="4">
        <v>264</v>
      </c>
      <c r="AA45" s="4">
        <f>=ROUNDDOWN(52.8,0)</f>
      </c>
      <c r="AB45" s="5">
        <v>5</v>
      </c>
      <c r="AC45" s="2" t="s">
        <v>260</v>
      </c>
      <c r="AD45" s="4">
        <v>200</v>
      </c>
      <c r="AE45" s="4">
        <v>200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3</v>
      </c>
      <c r="AQ45" s="8">
        <v>113.4</v>
      </c>
      <c r="AR45" s="4"/>
      <c r="AS45" s="8"/>
      <c r="AT45" s="7"/>
      <c r="AU45" s="7"/>
      <c r="AV45" s="4">
        <v>13</v>
      </c>
      <c r="AW45" s="8">
        <v>561.5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>
        <v>0.202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0.0215</v>
      </c>
      <c r="BJ45" s="4">
        <v>18</v>
      </c>
      <c r="BK45" s="8">
        <v>658.36</v>
      </c>
      <c r="BL45" s="2" t="s">
        <v>305</v>
      </c>
      <c r="BM45" s="7">
        <v>0.1667</v>
      </c>
      <c r="BN45" s="7">
        <v>0.1722</v>
      </c>
      <c r="BO45" s="4">
        <v>3</v>
      </c>
      <c r="BP45" s="8">
        <v>113.4</v>
      </c>
      <c r="BQ45" s="4"/>
      <c r="BR45" s="8"/>
      <c r="BS45" s="7"/>
      <c r="BT45" s="7"/>
      <c r="BU45" s="2" t="s">
        <v>110</v>
      </c>
      <c r="BV45" s="2" t="s">
        <v>97</v>
      </c>
      <c r="BW45" s="2" t="s">
        <v>271</v>
      </c>
      <c r="BX45" s="2" t="s">
        <v>298</v>
      </c>
      <c r="BY45" s="2" t="s">
        <v>113</v>
      </c>
      <c r="BZ45" s="2" t="s">
        <v>100</v>
      </c>
    </row>
    <row r="46">
      <c r="A46" s="2" t="s">
        <v>306</v>
      </c>
      <c r="B46" s="2" t="s">
        <v>87</v>
      </c>
      <c r="C46" s="2" t="s">
        <v>88</v>
      </c>
      <c r="D46" s="2" t="s">
        <v>89</v>
      </c>
      <c r="E46" s="2" t="s">
        <v>250</v>
      </c>
      <c r="F46" s="2" t="s">
        <v>251</v>
      </c>
      <c r="G46" s="2" t="s">
        <v>252</v>
      </c>
      <c r="H46" s="2" t="s">
        <v>253</v>
      </c>
      <c r="I46" s="2" t="s">
        <v>254</v>
      </c>
      <c r="J46" s="2" t="s">
        <v>115</v>
      </c>
      <c r="K46" s="2" t="s">
        <v>96</v>
      </c>
      <c r="L46" s="3">
        <v>38.09</v>
      </c>
      <c r="M46" s="3">
        <v>40</v>
      </c>
      <c r="N46" s="3">
        <v>79.99</v>
      </c>
      <c r="O46" s="2" t="s">
        <v>97</v>
      </c>
      <c r="P46" s="2" t="s">
        <v>191</v>
      </c>
      <c r="Q46" s="2" t="s">
        <v>99</v>
      </c>
      <c r="R46" s="2" t="s">
        <v>100</v>
      </c>
      <c r="S46" s="2" t="s">
        <v>304</v>
      </c>
      <c r="T46" s="2" t="s">
        <v>257</v>
      </c>
      <c r="U46" s="2" t="s">
        <v>103</v>
      </c>
      <c r="V46" s="2" t="s">
        <v>104</v>
      </c>
      <c r="W46" s="2" t="s">
        <v>221</v>
      </c>
      <c r="X46" s="2" t="s">
        <v>222</v>
      </c>
      <c r="Y46" s="2" t="s">
        <v>269</v>
      </c>
      <c r="Z46" s="4">
        <v>635</v>
      </c>
      <c r="AA46" s="4">
        <f>=ROUNDDOWN(79.375,0)</f>
      </c>
      <c r="AB46" s="5">
        <v>8</v>
      </c>
      <c r="AC46" s="2" t="s">
        <v>100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7</v>
      </c>
      <c r="AQ46" s="8">
        <v>302.33</v>
      </c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0.5384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35</v>
      </c>
      <c r="BK46" s="8">
        <v>1467.3</v>
      </c>
      <c r="BL46" s="2" t="s">
        <v>241</v>
      </c>
      <c r="BM46" s="7">
        <v>0.2</v>
      </c>
      <c r="BN46" s="7">
        <v>0.206</v>
      </c>
      <c r="BO46" s="4">
        <v>7</v>
      </c>
      <c r="BP46" s="8">
        <v>302.33</v>
      </c>
      <c r="BQ46" s="4"/>
      <c r="BR46" s="8"/>
      <c r="BS46" s="7"/>
      <c r="BT46" s="7"/>
      <c r="BU46" s="2" t="s">
        <v>110</v>
      </c>
      <c r="BV46" s="2" t="s">
        <v>97</v>
      </c>
      <c r="BW46" s="2" t="s">
        <v>271</v>
      </c>
      <c r="BX46" s="2" t="s">
        <v>292</v>
      </c>
      <c r="BY46" s="2" t="s">
        <v>113</v>
      </c>
      <c r="BZ46" s="2" t="s">
        <v>100</v>
      </c>
    </row>
    <row r="47">
      <c r="A47" s="2" t="s">
        <v>307</v>
      </c>
      <c r="B47" s="2" t="s">
        <v>87</v>
      </c>
      <c r="C47" s="2" t="s">
        <v>88</v>
      </c>
      <c r="D47" s="2" t="s">
        <v>89</v>
      </c>
      <c r="E47" s="2" t="s">
        <v>250</v>
      </c>
      <c r="F47" s="2" t="s">
        <v>251</v>
      </c>
      <c r="G47" s="2" t="s">
        <v>252</v>
      </c>
      <c r="H47" s="2" t="s">
        <v>253</v>
      </c>
      <c r="I47" s="2" t="s">
        <v>254</v>
      </c>
      <c r="J47" s="2" t="s">
        <v>120</v>
      </c>
      <c r="K47" s="2" t="s">
        <v>96</v>
      </c>
      <c r="L47" s="3">
        <v>42.85</v>
      </c>
      <c r="M47" s="3">
        <v>44.99</v>
      </c>
      <c r="N47" s="3">
        <v>89.99</v>
      </c>
      <c r="O47" s="2" t="s">
        <v>97</v>
      </c>
      <c r="P47" s="2" t="s">
        <v>191</v>
      </c>
      <c r="Q47" s="2" t="s">
        <v>99</v>
      </c>
      <c r="R47" s="2" t="s">
        <v>100</v>
      </c>
      <c r="S47" s="2" t="s">
        <v>304</v>
      </c>
      <c r="T47" s="2" t="s">
        <v>257</v>
      </c>
      <c r="U47" s="2" t="s">
        <v>103</v>
      </c>
      <c r="V47" s="2" t="s">
        <v>104</v>
      </c>
      <c r="W47" s="2" t="s">
        <v>221</v>
      </c>
      <c r="X47" s="2" t="s">
        <v>222</v>
      </c>
      <c r="Y47" s="2" t="s">
        <v>298</v>
      </c>
      <c r="Z47" s="4">
        <v>278</v>
      </c>
      <c r="AA47" s="4">
        <f>=ROUNDDOWN(55.6,0)</f>
      </c>
      <c r="AB47" s="5">
        <v>5</v>
      </c>
      <c r="AC47" s="2" t="s">
        <v>100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3</v>
      </c>
      <c r="AQ47" s="8">
        <v>145.77</v>
      </c>
      <c r="AR47" s="4"/>
      <c r="AS47" s="8"/>
      <c r="AT47" s="7"/>
      <c r="AU47" s="7"/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0.2596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>
        <v>32</v>
      </c>
      <c r="BK47" s="8">
        <v>1490.22</v>
      </c>
      <c r="BL47" s="2" t="s">
        <v>270</v>
      </c>
      <c r="BM47" s="7">
        <v>0.0938</v>
      </c>
      <c r="BN47" s="7">
        <v>0.0978</v>
      </c>
      <c r="BO47" s="4">
        <v>3</v>
      </c>
      <c r="BP47" s="8">
        <v>145.77</v>
      </c>
      <c r="BQ47" s="4"/>
      <c r="BR47" s="8"/>
      <c r="BS47" s="7"/>
      <c r="BT47" s="7"/>
      <c r="BU47" s="2" t="s">
        <v>110</v>
      </c>
      <c r="BV47" s="2" t="s">
        <v>97</v>
      </c>
      <c r="BW47" s="2" t="s">
        <v>269</v>
      </c>
      <c r="BX47" s="2" t="s">
        <v>308</v>
      </c>
      <c r="BY47" s="2" t="s">
        <v>113</v>
      </c>
      <c r="BZ47" s="2" t="s">
        <v>100</v>
      </c>
    </row>
    <row r="48">
      <c r="A48" s="2" t="s">
        <v>309</v>
      </c>
      <c r="B48" s="2" t="s">
        <v>87</v>
      </c>
      <c r="C48" s="2" t="s">
        <v>88</v>
      </c>
      <c r="D48" s="2" t="s">
        <v>89</v>
      </c>
      <c r="E48" s="2" t="s">
        <v>310</v>
      </c>
      <c r="F48" s="2" t="s">
        <v>311</v>
      </c>
      <c r="G48" s="2" t="s">
        <v>312</v>
      </c>
      <c r="H48" s="2" t="s">
        <v>313</v>
      </c>
      <c r="I48" s="2" t="s">
        <v>314</v>
      </c>
      <c r="J48" s="2" t="s">
        <v>315</v>
      </c>
      <c r="K48" s="2" t="s">
        <v>316</v>
      </c>
      <c r="L48" s="3">
        <v>33.6</v>
      </c>
      <c r="M48" s="3">
        <v>35.28</v>
      </c>
      <c r="N48" s="3">
        <v>74.99</v>
      </c>
      <c r="O48" s="2" t="s">
        <v>97</v>
      </c>
      <c r="P48" s="2" t="s">
        <v>160</v>
      </c>
      <c r="Q48" s="2" t="s">
        <v>99</v>
      </c>
      <c r="R48" s="2" t="s">
        <v>100</v>
      </c>
      <c r="S48" s="2" t="s">
        <v>317</v>
      </c>
      <c r="T48" s="2" t="s">
        <v>219</v>
      </c>
      <c r="U48" s="2" t="s">
        <v>318</v>
      </c>
      <c r="V48" s="2" t="s">
        <v>319</v>
      </c>
      <c r="W48" s="2" t="s">
        <v>222</v>
      </c>
      <c r="X48" s="2" t="s">
        <v>320</v>
      </c>
      <c r="Y48" s="2" t="s">
        <v>321</v>
      </c>
      <c r="Z48" s="4">
        <v>703</v>
      </c>
      <c r="AA48" s="4">
        <f>=ROUNDDOWN(46.8666666666667,0)</f>
      </c>
      <c r="AB48" s="5">
        <v>15</v>
      </c>
      <c r="AC48" s="2" t="s">
        <v>100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10</v>
      </c>
      <c r="AQ48" s="8">
        <v>416.4</v>
      </c>
      <c r="AR48" s="4"/>
      <c r="AS48" s="8"/>
      <c r="AT48" s="7"/>
      <c r="AU48" s="7"/>
      <c r="AV48" s="4">
        <v>160</v>
      </c>
      <c r="AW48" s="8">
        <v>7788.39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>
        <v>0.0535</v>
      </c>
      <c r="BC48" s="4">
        <v>160</v>
      </c>
      <c r="BD48" s="8">
        <v>7788.39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1</v>
      </c>
      <c r="BJ48" s="4">
        <v>126</v>
      </c>
      <c r="BK48" s="8">
        <v>4420.89</v>
      </c>
      <c r="BL48" s="2" t="s">
        <v>322</v>
      </c>
      <c r="BM48" s="7">
        <v>0.0794</v>
      </c>
      <c r="BN48" s="7">
        <v>0.0942</v>
      </c>
      <c r="BO48" s="4">
        <v>10</v>
      </c>
      <c r="BP48" s="8">
        <v>416.4</v>
      </c>
      <c r="BQ48" s="4"/>
      <c r="BR48" s="8"/>
      <c r="BS48" s="7"/>
      <c r="BT48" s="7"/>
      <c r="BU48" s="2" t="s">
        <v>110</v>
      </c>
      <c r="BV48" s="2" t="s">
        <v>97</v>
      </c>
      <c r="BW48" s="2" t="s">
        <v>323</v>
      </c>
      <c r="BX48" s="2" t="s">
        <v>324</v>
      </c>
      <c r="BY48" s="2" t="s">
        <v>113</v>
      </c>
      <c r="BZ48" s="2" t="s">
        <v>100</v>
      </c>
    </row>
    <row r="49">
      <c r="A49" s="2" t="s">
        <v>325</v>
      </c>
      <c r="B49" s="2" t="s">
        <v>87</v>
      </c>
      <c r="C49" s="2" t="s">
        <v>88</v>
      </c>
      <c r="D49" s="2" t="s">
        <v>89</v>
      </c>
      <c r="E49" s="2" t="s">
        <v>310</v>
      </c>
      <c r="F49" s="2" t="s">
        <v>311</v>
      </c>
      <c r="G49" s="2" t="s">
        <v>312</v>
      </c>
      <c r="H49" s="2" t="s">
        <v>313</v>
      </c>
      <c r="I49" s="2" t="s">
        <v>314</v>
      </c>
      <c r="J49" s="2" t="s">
        <v>326</v>
      </c>
      <c r="K49" s="2" t="s">
        <v>316</v>
      </c>
      <c r="L49" s="3">
        <v>35.52</v>
      </c>
      <c r="M49" s="3">
        <v>37.3</v>
      </c>
      <c r="N49" s="3">
        <v>78.99</v>
      </c>
      <c r="O49" s="2" t="s">
        <v>97</v>
      </c>
      <c r="P49" s="2" t="s">
        <v>160</v>
      </c>
      <c r="Q49" s="2" t="s">
        <v>99</v>
      </c>
      <c r="R49" s="2" t="s">
        <v>100</v>
      </c>
      <c r="S49" s="2" t="s">
        <v>317</v>
      </c>
      <c r="T49" s="2" t="s">
        <v>219</v>
      </c>
      <c r="U49" s="2" t="s">
        <v>318</v>
      </c>
      <c r="V49" s="2" t="s">
        <v>319</v>
      </c>
      <c r="W49" s="2" t="s">
        <v>222</v>
      </c>
      <c r="X49" s="2" t="s">
        <v>320</v>
      </c>
      <c r="Y49" s="2" t="s">
        <v>321</v>
      </c>
      <c r="Z49" s="4">
        <v>658</v>
      </c>
      <c r="AA49" s="4">
        <f>=ROUNDDOWN(32.9,0)</f>
      </c>
      <c r="AB49" s="5">
        <v>20</v>
      </c>
      <c r="AC49" s="2" t="s">
        <v>155</v>
      </c>
      <c r="AD49" s="4">
        <v>150</v>
      </c>
      <c r="AE49" s="4">
        <v>410</v>
      </c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48</v>
      </c>
      <c r="AQ49" s="8">
        <v>2131.68</v>
      </c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0.2737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223</v>
      </c>
      <c r="BK49" s="8">
        <v>8320.27</v>
      </c>
      <c r="BL49" s="2" t="s">
        <v>327</v>
      </c>
      <c r="BM49" s="7">
        <v>0.2152</v>
      </c>
      <c r="BN49" s="7">
        <v>0.2562</v>
      </c>
      <c r="BO49" s="4">
        <v>48</v>
      </c>
      <c r="BP49" s="8">
        <v>2131.68</v>
      </c>
      <c r="BQ49" s="4"/>
      <c r="BR49" s="8"/>
      <c r="BS49" s="7"/>
      <c r="BT49" s="7"/>
      <c r="BU49" s="2" t="s">
        <v>110</v>
      </c>
      <c r="BV49" s="2" t="s">
        <v>97</v>
      </c>
      <c r="BW49" s="2" t="s">
        <v>323</v>
      </c>
      <c r="BX49" s="2" t="s">
        <v>324</v>
      </c>
      <c r="BY49" s="2" t="s">
        <v>113</v>
      </c>
      <c r="BZ49" s="2" t="s">
        <v>100</v>
      </c>
    </row>
    <row r="50">
      <c r="A50" s="2" t="s">
        <v>328</v>
      </c>
      <c r="B50" s="2" t="s">
        <v>87</v>
      </c>
      <c r="C50" s="2" t="s">
        <v>88</v>
      </c>
      <c r="D50" s="2" t="s">
        <v>89</v>
      </c>
      <c r="E50" s="2" t="s">
        <v>310</v>
      </c>
      <c r="F50" s="2" t="s">
        <v>311</v>
      </c>
      <c r="G50" s="2" t="s">
        <v>312</v>
      </c>
      <c r="H50" s="2" t="s">
        <v>313</v>
      </c>
      <c r="I50" s="2" t="s">
        <v>314</v>
      </c>
      <c r="J50" s="2" t="s">
        <v>329</v>
      </c>
      <c r="K50" s="2" t="s">
        <v>316</v>
      </c>
      <c r="L50" s="3">
        <v>38.4</v>
      </c>
      <c r="M50" s="3">
        <v>40.32</v>
      </c>
      <c r="N50" s="3">
        <v>84.99</v>
      </c>
      <c r="O50" s="2" t="s">
        <v>97</v>
      </c>
      <c r="P50" s="2" t="s">
        <v>160</v>
      </c>
      <c r="Q50" s="2" t="s">
        <v>99</v>
      </c>
      <c r="R50" s="2" t="s">
        <v>100</v>
      </c>
      <c r="S50" s="2" t="s">
        <v>317</v>
      </c>
      <c r="T50" s="2" t="s">
        <v>219</v>
      </c>
      <c r="U50" s="2" t="s">
        <v>330</v>
      </c>
      <c r="V50" s="2" t="s">
        <v>319</v>
      </c>
      <c r="W50" s="2" t="s">
        <v>222</v>
      </c>
      <c r="X50" s="2" t="s">
        <v>320</v>
      </c>
      <c r="Y50" s="2" t="s">
        <v>321</v>
      </c>
      <c r="Z50" s="4">
        <v>1106</v>
      </c>
      <c r="AA50" s="4">
        <f>=ROUNDDOWN(34.5625,0)</f>
      </c>
      <c r="AB50" s="5">
        <v>32</v>
      </c>
      <c r="AC50" s="2" t="s">
        <v>155</v>
      </c>
      <c r="AD50" s="4">
        <v>100</v>
      </c>
      <c r="AE50" s="4">
        <v>300</v>
      </c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61</v>
      </c>
      <c r="AQ50" s="8">
        <v>2963.99</v>
      </c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0.3806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333</v>
      </c>
      <c r="BK50" s="8">
        <v>13735.95</v>
      </c>
      <c r="BL50" s="2" t="s">
        <v>331</v>
      </c>
      <c r="BM50" s="7">
        <v>0.1832</v>
      </c>
      <c r="BN50" s="7">
        <v>0.2158</v>
      </c>
      <c r="BO50" s="4">
        <v>61</v>
      </c>
      <c r="BP50" s="8">
        <v>2963.99</v>
      </c>
      <c r="BQ50" s="4"/>
      <c r="BR50" s="8"/>
      <c r="BS50" s="7"/>
      <c r="BT50" s="7"/>
      <c r="BU50" s="2" t="s">
        <v>110</v>
      </c>
      <c r="BV50" s="2" t="s">
        <v>97</v>
      </c>
      <c r="BW50" s="2" t="s">
        <v>323</v>
      </c>
      <c r="BX50" s="2" t="s">
        <v>332</v>
      </c>
      <c r="BY50" s="2" t="s">
        <v>113</v>
      </c>
      <c r="BZ50" s="2" t="s">
        <v>100</v>
      </c>
    </row>
    <row r="51">
      <c r="A51" s="2" t="s">
        <v>333</v>
      </c>
      <c r="B51" s="2" t="s">
        <v>87</v>
      </c>
      <c r="C51" s="2" t="s">
        <v>88</v>
      </c>
      <c r="D51" s="2" t="s">
        <v>89</v>
      </c>
      <c r="E51" s="2" t="s">
        <v>310</v>
      </c>
      <c r="F51" s="2" t="s">
        <v>311</v>
      </c>
      <c r="G51" s="2" t="s">
        <v>312</v>
      </c>
      <c r="H51" s="2" t="s">
        <v>313</v>
      </c>
      <c r="I51" s="2" t="s">
        <v>314</v>
      </c>
      <c r="J51" s="2" t="s">
        <v>334</v>
      </c>
      <c r="K51" s="2" t="s">
        <v>316</v>
      </c>
      <c r="L51" s="3">
        <v>44.1</v>
      </c>
      <c r="M51" s="3">
        <v>46.3</v>
      </c>
      <c r="N51" s="3">
        <v>94.99</v>
      </c>
      <c r="O51" s="2" t="s">
        <v>97</v>
      </c>
      <c r="P51" s="2" t="s">
        <v>160</v>
      </c>
      <c r="Q51" s="2" t="s">
        <v>99</v>
      </c>
      <c r="R51" s="2" t="s">
        <v>100</v>
      </c>
      <c r="S51" s="2" t="s">
        <v>317</v>
      </c>
      <c r="T51" s="2" t="s">
        <v>219</v>
      </c>
      <c r="U51" s="2" t="s">
        <v>330</v>
      </c>
      <c r="V51" s="2" t="s">
        <v>319</v>
      </c>
      <c r="W51" s="2" t="s">
        <v>222</v>
      </c>
      <c r="X51" s="2" t="s">
        <v>320</v>
      </c>
      <c r="Y51" s="2" t="s">
        <v>321</v>
      </c>
      <c r="Z51" s="4">
        <v>566</v>
      </c>
      <c r="AA51" s="4">
        <f>=ROUNDDOWN(17.1515151515151,0)</f>
      </c>
      <c r="AB51" s="5">
        <v>33</v>
      </c>
      <c r="AC51" s="2" t="s">
        <v>155</v>
      </c>
      <c r="AD51" s="4">
        <v>100</v>
      </c>
      <c r="AE51" s="4">
        <v>1000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41</v>
      </c>
      <c r="AQ51" s="8">
        <v>2276.32</v>
      </c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0.2923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 t="s">
        <v>100</v>
      </c>
      <c r="BJ51" s="4">
        <v>424</v>
      </c>
      <c r="BK51" s="8">
        <v>20233.93</v>
      </c>
      <c r="BL51" s="2" t="s">
        <v>335</v>
      </c>
      <c r="BM51" s="7">
        <v>0.0967</v>
      </c>
      <c r="BN51" s="7">
        <v>0.1125</v>
      </c>
      <c r="BO51" s="4">
        <v>41</v>
      </c>
      <c r="BP51" s="8">
        <v>2276.32</v>
      </c>
      <c r="BQ51" s="4"/>
      <c r="BR51" s="8"/>
      <c r="BS51" s="7"/>
      <c r="BT51" s="7"/>
      <c r="BU51" s="2" t="s">
        <v>110</v>
      </c>
      <c r="BV51" s="2" t="s">
        <v>97</v>
      </c>
      <c r="BW51" s="2" t="s">
        <v>323</v>
      </c>
      <c r="BX51" s="2" t="s">
        <v>324</v>
      </c>
      <c r="BY51" s="2" t="s">
        <v>113</v>
      </c>
      <c r="BZ51" s="2" t="s">
        <v>100</v>
      </c>
    </row>
    <row r="52">
      <c r="A52" s="2" t="s">
        <v>336</v>
      </c>
      <c r="B52" s="2" t="s">
        <v>87</v>
      </c>
      <c r="C52" s="2" t="s">
        <v>88</v>
      </c>
      <c r="D52" s="2" t="s">
        <v>89</v>
      </c>
      <c r="E52" s="2" t="s">
        <v>310</v>
      </c>
      <c r="F52" s="2" t="s">
        <v>311</v>
      </c>
      <c r="G52" s="2" t="s">
        <v>312</v>
      </c>
      <c r="H52" s="2" t="s">
        <v>313</v>
      </c>
      <c r="I52" s="2" t="s">
        <v>314</v>
      </c>
      <c r="J52" s="2" t="s">
        <v>315</v>
      </c>
      <c r="K52" s="2" t="s">
        <v>337</v>
      </c>
      <c r="L52" s="3">
        <v>33.6</v>
      </c>
      <c r="M52" s="3">
        <v>35.28</v>
      </c>
      <c r="N52" s="3">
        <v>74.99</v>
      </c>
      <c r="O52" s="2" t="s">
        <v>97</v>
      </c>
      <c r="P52" s="2" t="s">
        <v>191</v>
      </c>
      <c r="Q52" s="2" t="s">
        <v>99</v>
      </c>
      <c r="R52" s="2" t="s">
        <v>100</v>
      </c>
      <c r="S52" s="2" t="s">
        <v>338</v>
      </c>
      <c r="T52" s="2" t="s">
        <v>219</v>
      </c>
      <c r="U52" s="2" t="s">
        <v>318</v>
      </c>
      <c r="V52" s="2" t="s">
        <v>319</v>
      </c>
      <c r="W52" s="2" t="s">
        <v>222</v>
      </c>
      <c r="X52" s="2" t="s">
        <v>320</v>
      </c>
      <c r="Y52" s="2" t="s">
        <v>100</v>
      </c>
      <c r="Z52" s="4"/>
      <c r="AA52" s="4">
        <f>=ROUNDDOWN({0},0)</f>
      </c>
      <c r="AB52" s="5"/>
      <c r="AC52" s="2" t="s">
        <v>339</v>
      </c>
      <c r="AD52" s="4">
        <v>100</v>
      </c>
      <c r="AE52" s="4">
        <v>200</v>
      </c>
      <c r="AF52" s="6"/>
      <c r="AG52" s="6"/>
      <c r="AH52" s="7">
        <v>0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/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/>
      <c r="BK52" s="8"/>
      <c r="BL52" s="2" t="s">
        <v>100</v>
      </c>
      <c r="BM52" s="7"/>
      <c r="BN52" s="7"/>
      <c r="BO52" s="4"/>
      <c r="BP52" s="8"/>
      <c r="BQ52" s="4"/>
      <c r="BR52" s="8"/>
      <c r="BS52" s="7"/>
      <c r="BT52" s="7"/>
      <c r="BU52" s="2" t="s">
        <v>340</v>
      </c>
      <c r="BV52" s="2" t="s">
        <v>97</v>
      </c>
      <c r="BW52" s="2" t="s">
        <v>100</v>
      </c>
      <c r="BX52" s="2" t="s">
        <v>100</v>
      </c>
      <c r="BY52" s="2" t="s">
        <v>113</v>
      </c>
      <c r="BZ52" s="2" t="s">
        <v>100</v>
      </c>
    </row>
    <row r="53">
      <c r="A53" s="2" t="s">
        <v>341</v>
      </c>
      <c r="B53" s="2" t="s">
        <v>87</v>
      </c>
      <c r="C53" s="2" t="s">
        <v>88</v>
      </c>
      <c r="D53" s="2" t="s">
        <v>89</v>
      </c>
      <c r="E53" s="2" t="s">
        <v>310</v>
      </c>
      <c r="F53" s="2" t="s">
        <v>311</v>
      </c>
      <c r="G53" s="2" t="s">
        <v>312</v>
      </c>
      <c r="H53" s="2" t="s">
        <v>313</v>
      </c>
      <c r="I53" s="2" t="s">
        <v>314</v>
      </c>
      <c r="J53" s="2" t="s">
        <v>326</v>
      </c>
      <c r="K53" s="2" t="s">
        <v>337</v>
      </c>
      <c r="L53" s="3">
        <v>35.52</v>
      </c>
      <c r="M53" s="3">
        <v>37.3</v>
      </c>
      <c r="N53" s="3">
        <v>78.99</v>
      </c>
      <c r="O53" s="2" t="s">
        <v>97</v>
      </c>
      <c r="P53" s="2" t="s">
        <v>191</v>
      </c>
      <c r="Q53" s="2" t="s">
        <v>99</v>
      </c>
      <c r="R53" s="2" t="s">
        <v>100</v>
      </c>
      <c r="S53" s="2" t="s">
        <v>338</v>
      </c>
      <c r="T53" s="2" t="s">
        <v>219</v>
      </c>
      <c r="U53" s="2" t="s">
        <v>318</v>
      </c>
      <c r="V53" s="2" t="s">
        <v>319</v>
      </c>
      <c r="W53" s="2" t="s">
        <v>222</v>
      </c>
      <c r="X53" s="2" t="s">
        <v>320</v>
      </c>
      <c r="Y53" s="2" t="s">
        <v>100</v>
      </c>
      <c r="Z53" s="4"/>
      <c r="AA53" s="4">
        <f>=ROUNDDOWN({0},0)</f>
      </c>
      <c r="AB53" s="5"/>
      <c r="AC53" s="2" t="s">
        <v>339</v>
      </c>
      <c r="AD53" s="4">
        <v>140</v>
      </c>
      <c r="AE53" s="4">
        <v>280</v>
      </c>
      <c r="AF53" s="6"/>
      <c r="AG53" s="6"/>
      <c r="AH53" s="7">
        <v>0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/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/>
      <c r="BK53" s="8"/>
      <c r="BL53" s="2" t="s">
        <v>100</v>
      </c>
      <c r="BM53" s="7"/>
      <c r="BN53" s="7"/>
      <c r="BO53" s="4"/>
      <c r="BP53" s="8"/>
      <c r="BQ53" s="4"/>
      <c r="BR53" s="8"/>
      <c r="BS53" s="7"/>
      <c r="BT53" s="7"/>
      <c r="BU53" s="2" t="s">
        <v>340</v>
      </c>
      <c r="BV53" s="2" t="s">
        <v>97</v>
      </c>
      <c r="BW53" s="2" t="s">
        <v>100</v>
      </c>
      <c r="BX53" s="2" t="s">
        <v>100</v>
      </c>
      <c r="BY53" s="2" t="s">
        <v>113</v>
      </c>
      <c r="BZ53" s="2" t="s">
        <v>100</v>
      </c>
    </row>
    <row r="54">
      <c r="A54" s="2" t="s">
        <v>342</v>
      </c>
      <c r="B54" s="2" t="s">
        <v>87</v>
      </c>
      <c r="C54" s="2" t="s">
        <v>88</v>
      </c>
      <c r="D54" s="2" t="s">
        <v>89</v>
      </c>
      <c r="E54" s="2" t="s">
        <v>310</v>
      </c>
      <c r="F54" s="2" t="s">
        <v>311</v>
      </c>
      <c r="G54" s="2" t="s">
        <v>312</v>
      </c>
      <c r="H54" s="2" t="s">
        <v>313</v>
      </c>
      <c r="I54" s="2" t="s">
        <v>314</v>
      </c>
      <c r="J54" s="2" t="s">
        <v>329</v>
      </c>
      <c r="K54" s="2" t="s">
        <v>337</v>
      </c>
      <c r="L54" s="3">
        <v>38.4</v>
      </c>
      <c r="M54" s="3">
        <v>40.32</v>
      </c>
      <c r="N54" s="3">
        <v>84.99</v>
      </c>
      <c r="O54" s="2" t="s">
        <v>97</v>
      </c>
      <c r="P54" s="2" t="s">
        <v>191</v>
      </c>
      <c r="Q54" s="2" t="s">
        <v>99</v>
      </c>
      <c r="R54" s="2" t="s">
        <v>100</v>
      </c>
      <c r="S54" s="2" t="s">
        <v>338</v>
      </c>
      <c r="T54" s="2" t="s">
        <v>219</v>
      </c>
      <c r="U54" s="2" t="s">
        <v>330</v>
      </c>
      <c r="V54" s="2" t="s">
        <v>319</v>
      </c>
      <c r="W54" s="2" t="s">
        <v>222</v>
      </c>
      <c r="X54" s="2" t="s">
        <v>320</v>
      </c>
      <c r="Y54" s="2" t="s">
        <v>100</v>
      </c>
      <c r="Z54" s="4"/>
      <c r="AA54" s="4">
        <f>=ROUNDDOWN({0},0)</f>
      </c>
      <c r="AB54" s="5"/>
      <c r="AC54" s="2" t="s">
        <v>339</v>
      </c>
      <c r="AD54" s="4">
        <v>170</v>
      </c>
      <c r="AE54" s="4">
        <v>340</v>
      </c>
      <c r="AF54" s="6"/>
      <c r="AG54" s="6"/>
      <c r="AH54" s="7">
        <v>0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/>
      <c r="BK54" s="8"/>
      <c r="BL54" s="2" t="s">
        <v>100</v>
      </c>
      <c r="BM54" s="7"/>
      <c r="BN54" s="7"/>
      <c r="BO54" s="4"/>
      <c r="BP54" s="8"/>
      <c r="BQ54" s="4"/>
      <c r="BR54" s="8"/>
      <c r="BS54" s="7"/>
      <c r="BT54" s="7"/>
      <c r="BU54" s="2" t="s">
        <v>340</v>
      </c>
      <c r="BV54" s="2" t="s">
        <v>97</v>
      </c>
      <c r="BW54" s="2" t="s">
        <v>100</v>
      </c>
      <c r="BX54" s="2" t="s">
        <v>100</v>
      </c>
      <c r="BY54" s="2" t="s">
        <v>113</v>
      </c>
      <c r="BZ54" s="2" t="s">
        <v>100</v>
      </c>
    </row>
    <row r="55">
      <c r="A55" s="2" t="s">
        <v>343</v>
      </c>
      <c r="B55" s="2" t="s">
        <v>87</v>
      </c>
      <c r="C55" s="2" t="s">
        <v>88</v>
      </c>
      <c r="D55" s="2" t="s">
        <v>89</v>
      </c>
      <c r="E55" s="2" t="s">
        <v>310</v>
      </c>
      <c r="F55" s="2" t="s">
        <v>311</v>
      </c>
      <c r="G55" s="2" t="s">
        <v>312</v>
      </c>
      <c r="H55" s="2" t="s">
        <v>313</v>
      </c>
      <c r="I55" s="2" t="s">
        <v>314</v>
      </c>
      <c r="J55" s="2" t="s">
        <v>334</v>
      </c>
      <c r="K55" s="2" t="s">
        <v>337</v>
      </c>
      <c r="L55" s="3">
        <v>44.1</v>
      </c>
      <c r="M55" s="3">
        <v>46.31</v>
      </c>
      <c r="N55" s="3">
        <v>94.99</v>
      </c>
      <c r="O55" s="2" t="s">
        <v>97</v>
      </c>
      <c r="P55" s="2" t="s">
        <v>191</v>
      </c>
      <c r="Q55" s="2" t="s">
        <v>99</v>
      </c>
      <c r="R55" s="2" t="s">
        <v>100</v>
      </c>
      <c r="S55" s="2" t="s">
        <v>338</v>
      </c>
      <c r="T55" s="2" t="s">
        <v>219</v>
      </c>
      <c r="U55" s="2" t="s">
        <v>330</v>
      </c>
      <c r="V55" s="2" t="s">
        <v>319</v>
      </c>
      <c r="W55" s="2" t="s">
        <v>222</v>
      </c>
      <c r="X55" s="2" t="s">
        <v>320</v>
      </c>
      <c r="Y55" s="2" t="s">
        <v>100</v>
      </c>
      <c r="Z55" s="4"/>
      <c r="AA55" s="4">
        <f>=ROUNDDOWN({0},0)</f>
      </c>
      <c r="AB55" s="5"/>
      <c r="AC55" s="2" t="s">
        <v>339</v>
      </c>
      <c r="AD55" s="4">
        <v>190</v>
      </c>
      <c r="AE55" s="4">
        <v>380</v>
      </c>
      <c r="AF55" s="6"/>
      <c r="AG55" s="6"/>
      <c r="AH55" s="7">
        <v>0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/>
      <c r="BK55" s="8"/>
      <c r="BL55" s="2" t="s">
        <v>100</v>
      </c>
      <c r="BM55" s="7"/>
      <c r="BN55" s="7"/>
      <c r="BO55" s="4"/>
      <c r="BP55" s="8"/>
      <c r="BQ55" s="4"/>
      <c r="BR55" s="8"/>
      <c r="BS55" s="7"/>
      <c r="BT55" s="7"/>
      <c r="BU55" s="2" t="s">
        <v>340</v>
      </c>
      <c r="BV55" s="2" t="s">
        <v>97</v>
      </c>
      <c r="BW55" s="2" t="s">
        <v>100</v>
      </c>
      <c r="BX55" s="2" t="s">
        <v>100</v>
      </c>
      <c r="BY55" s="2" t="s">
        <v>113</v>
      </c>
      <c r="BZ55" s="2" t="s">
        <v>100</v>
      </c>
    </row>
    <row r="56">
      <c r="A56" s="2" t="s">
        <v>344</v>
      </c>
      <c r="B56" s="2" t="s">
        <v>87</v>
      </c>
      <c r="C56" s="2" t="s">
        <v>88</v>
      </c>
      <c r="D56" s="2" t="s">
        <v>345</v>
      </c>
      <c r="E56" s="2" t="s">
        <v>346</v>
      </c>
      <c r="F56" s="2" t="s">
        <v>91</v>
      </c>
      <c r="G56" s="2" t="s">
        <v>92</v>
      </c>
      <c r="H56" s="2" t="s">
        <v>93</v>
      </c>
      <c r="I56" s="2" t="s">
        <v>347</v>
      </c>
      <c r="J56" s="2" t="s">
        <v>95</v>
      </c>
      <c r="K56" s="2" t="s">
        <v>125</v>
      </c>
      <c r="L56" s="3">
        <v>27.6</v>
      </c>
      <c r="M56" s="3">
        <v>28.98</v>
      </c>
      <c r="N56" s="3">
        <v>59.99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127</v>
      </c>
      <c r="T56" s="2" t="s">
        <v>102</v>
      </c>
      <c r="U56" s="2" t="s">
        <v>103</v>
      </c>
      <c r="V56" s="2" t="s">
        <v>104</v>
      </c>
      <c r="W56" s="2" t="s">
        <v>105</v>
      </c>
      <c r="X56" s="2" t="s">
        <v>106</v>
      </c>
      <c r="Y56" s="2" t="s">
        <v>348</v>
      </c>
      <c r="Z56" s="4">
        <v>92</v>
      </c>
      <c r="AA56" s="4">
        <f>=ROUNDDOWN(5.41176470588235,0)</f>
      </c>
      <c r="AB56" s="5">
        <v>17</v>
      </c>
      <c r="AC56" s="2" t="s">
        <v>155</v>
      </c>
      <c r="AD56" s="4">
        <v>60</v>
      </c>
      <c r="AE56" s="4">
        <v>510</v>
      </c>
      <c r="AF56" s="6">
        <v>64</v>
      </c>
      <c r="AG56" s="6">
        <v>47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57</v>
      </c>
      <c r="AQ56" s="8">
        <v>1605.12</v>
      </c>
      <c r="AR56" s="4"/>
      <c r="AS56" s="8"/>
      <c r="AT56" s="7"/>
      <c r="AU56" s="7"/>
      <c r="AV56" s="4">
        <v>154</v>
      </c>
      <c r="AW56" s="8">
        <v>5015.11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0.3201</v>
      </c>
      <c r="BC56" s="4">
        <v>424</v>
      </c>
      <c r="BD56" s="8">
        <v>13910.18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0.3605</v>
      </c>
      <c r="BJ56" s="4">
        <v>147</v>
      </c>
      <c r="BK56" s="8">
        <v>4345.22</v>
      </c>
      <c r="BL56" s="2" t="s">
        <v>349</v>
      </c>
      <c r="BM56" s="7">
        <v>0.3878</v>
      </c>
      <c r="BN56" s="7">
        <v>0.3694</v>
      </c>
      <c r="BO56" s="4">
        <v>57</v>
      </c>
      <c r="BP56" s="8">
        <v>1605.12</v>
      </c>
      <c r="BQ56" s="4"/>
      <c r="BR56" s="8"/>
      <c r="BS56" s="7"/>
      <c r="BT56" s="7"/>
      <c r="BU56" s="2" t="s">
        <v>110</v>
      </c>
      <c r="BV56" s="2" t="s">
        <v>97</v>
      </c>
      <c r="BW56" s="2" t="s">
        <v>350</v>
      </c>
      <c r="BX56" s="2" t="s">
        <v>132</v>
      </c>
      <c r="BY56" s="2" t="s">
        <v>113</v>
      </c>
      <c r="BZ56" s="2" t="s">
        <v>100</v>
      </c>
    </row>
    <row r="57">
      <c r="A57" s="2" t="s">
        <v>351</v>
      </c>
      <c r="B57" s="2" t="s">
        <v>87</v>
      </c>
      <c r="C57" s="2" t="s">
        <v>88</v>
      </c>
      <c r="D57" s="2" t="s">
        <v>345</v>
      </c>
      <c r="E57" s="2" t="s">
        <v>346</v>
      </c>
      <c r="F57" s="2" t="s">
        <v>91</v>
      </c>
      <c r="G57" s="2" t="s">
        <v>92</v>
      </c>
      <c r="H57" s="2" t="s">
        <v>93</v>
      </c>
      <c r="I57" s="2" t="s">
        <v>347</v>
      </c>
      <c r="J57" s="2" t="s">
        <v>115</v>
      </c>
      <c r="K57" s="2" t="s">
        <v>125</v>
      </c>
      <c r="L57" s="3">
        <v>33.6</v>
      </c>
      <c r="M57" s="3">
        <v>35.28</v>
      </c>
      <c r="N57" s="3">
        <v>69.99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127</v>
      </c>
      <c r="T57" s="2" t="s">
        <v>102</v>
      </c>
      <c r="U57" s="2" t="s">
        <v>116</v>
      </c>
      <c r="V57" s="2" t="s">
        <v>104</v>
      </c>
      <c r="W57" s="2" t="s">
        <v>105</v>
      </c>
      <c r="X57" s="2" t="s">
        <v>106</v>
      </c>
      <c r="Y57" s="2" t="s">
        <v>348</v>
      </c>
      <c r="Z57" s="4"/>
      <c r="AA57" s="4">
        <f>=ROUNDDOWN({0},0)</f>
      </c>
      <c r="AB57" s="5">
        <v>14</v>
      </c>
      <c r="AC57" s="2" t="s">
        <v>134</v>
      </c>
      <c r="AD57" s="4">
        <v>100</v>
      </c>
      <c r="AE57" s="4">
        <v>520</v>
      </c>
      <c r="AF57" s="6">
        <v>64</v>
      </c>
      <c r="AG57" s="6">
        <v>47</v>
      </c>
      <c r="AH57" s="7">
        <v>0.8571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59</v>
      </c>
      <c r="AQ57" s="8">
        <v>2019.57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0.4027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184</v>
      </c>
      <c r="BK57" s="8">
        <v>6427.54</v>
      </c>
      <c r="BL57" s="2" t="s">
        <v>352</v>
      </c>
      <c r="BM57" s="7">
        <v>0.3207</v>
      </c>
      <c r="BN57" s="7">
        <v>0.3142</v>
      </c>
      <c r="BO57" s="4">
        <v>59</v>
      </c>
      <c r="BP57" s="8">
        <v>2019.57</v>
      </c>
      <c r="BQ57" s="4"/>
      <c r="BR57" s="8"/>
      <c r="BS57" s="7"/>
      <c r="BT57" s="7"/>
      <c r="BU57" s="2" t="s">
        <v>110</v>
      </c>
      <c r="BV57" s="2" t="s">
        <v>97</v>
      </c>
      <c r="BW57" s="2" t="s">
        <v>350</v>
      </c>
      <c r="BX57" s="2" t="s">
        <v>353</v>
      </c>
      <c r="BY57" s="2" t="s">
        <v>113</v>
      </c>
      <c r="BZ57" s="2" t="s">
        <v>100</v>
      </c>
    </row>
    <row r="58">
      <c r="A58" s="2" t="s">
        <v>354</v>
      </c>
      <c r="B58" s="2" t="s">
        <v>87</v>
      </c>
      <c r="C58" s="2" t="s">
        <v>88</v>
      </c>
      <c r="D58" s="2" t="s">
        <v>345</v>
      </c>
      <c r="E58" s="2" t="s">
        <v>346</v>
      </c>
      <c r="F58" s="2" t="s">
        <v>91</v>
      </c>
      <c r="G58" s="2" t="s">
        <v>92</v>
      </c>
      <c r="H58" s="2" t="s">
        <v>93</v>
      </c>
      <c r="I58" s="2" t="s">
        <v>347</v>
      </c>
      <c r="J58" s="2" t="s">
        <v>120</v>
      </c>
      <c r="K58" s="2" t="s">
        <v>125</v>
      </c>
      <c r="L58" s="3">
        <v>36.75</v>
      </c>
      <c r="M58" s="3">
        <v>38.59</v>
      </c>
      <c r="N58" s="3">
        <v>74.99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127</v>
      </c>
      <c r="T58" s="2" t="s">
        <v>102</v>
      </c>
      <c r="U58" s="2" t="s">
        <v>116</v>
      </c>
      <c r="V58" s="2" t="s">
        <v>104</v>
      </c>
      <c r="W58" s="2" t="s">
        <v>105</v>
      </c>
      <c r="X58" s="2" t="s">
        <v>106</v>
      </c>
      <c r="Y58" s="2" t="s">
        <v>139</v>
      </c>
      <c r="Z58" s="4">
        <v>238</v>
      </c>
      <c r="AA58" s="4">
        <f>=ROUNDDOWN(23.8,0)</f>
      </c>
      <c r="AB58" s="5">
        <v>10</v>
      </c>
      <c r="AC58" s="2" t="s">
        <v>355</v>
      </c>
      <c r="AD58" s="4">
        <v>30</v>
      </c>
      <c r="AE58" s="4">
        <v>150</v>
      </c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38</v>
      </c>
      <c r="AQ58" s="8">
        <v>1390.42</v>
      </c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0.2772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104</v>
      </c>
      <c r="BK58" s="8">
        <v>3867.26</v>
      </c>
      <c r="BL58" s="2" t="s">
        <v>356</v>
      </c>
      <c r="BM58" s="7">
        <v>0.3654</v>
      </c>
      <c r="BN58" s="7">
        <v>0.3595</v>
      </c>
      <c r="BO58" s="4">
        <v>38</v>
      </c>
      <c r="BP58" s="8">
        <v>1390.42</v>
      </c>
      <c r="BQ58" s="4"/>
      <c r="BR58" s="8"/>
      <c r="BS58" s="7"/>
      <c r="BT58" s="7"/>
      <c r="BU58" s="2" t="s">
        <v>110</v>
      </c>
      <c r="BV58" s="2" t="s">
        <v>97</v>
      </c>
      <c r="BW58" s="2" t="s">
        <v>139</v>
      </c>
      <c r="BX58" s="2" t="s">
        <v>357</v>
      </c>
      <c r="BY58" s="2" t="s">
        <v>113</v>
      </c>
      <c r="BZ58" s="2" t="s">
        <v>100</v>
      </c>
    </row>
    <row r="59">
      <c r="A59" s="2" t="s">
        <v>358</v>
      </c>
      <c r="B59" s="2" t="s">
        <v>87</v>
      </c>
      <c r="C59" s="2" t="s">
        <v>88</v>
      </c>
      <c r="D59" s="2" t="s">
        <v>345</v>
      </c>
      <c r="E59" s="2" t="s">
        <v>346</v>
      </c>
      <c r="F59" s="2" t="s">
        <v>91</v>
      </c>
      <c r="G59" s="2" t="s">
        <v>92</v>
      </c>
      <c r="H59" s="2" t="s">
        <v>93</v>
      </c>
      <c r="I59" s="2" t="s">
        <v>347</v>
      </c>
      <c r="J59" s="2" t="s">
        <v>95</v>
      </c>
      <c r="K59" s="2" t="s">
        <v>159</v>
      </c>
      <c r="L59" s="3">
        <v>27.6</v>
      </c>
      <c r="M59" s="3">
        <v>28.98</v>
      </c>
      <c r="N59" s="3">
        <v>59.99</v>
      </c>
      <c r="O59" s="2" t="s">
        <v>97</v>
      </c>
      <c r="P59" s="2" t="s">
        <v>191</v>
      </c>
      <c r="Q59" s="2" t="s">
        <v>99</v>
      </c>
      <c r="R59" s="2" t="s">
        <v>100</v>
      </c>
      <c r="S59" s="2" t="s">
        <v>161</v>
      </c>
      <c r="T59" s="2" t="s">
        <v>102</v>
      </c>
      <c r="U59" s="2" t="s">
        <v>103</v>
      </c>
      <c r="V59" s="2" t="s">
        <v>104</v>
      </c>
      <c r="W59" s="2" t="s">
        <v>105</v>
      </c>
      <c r="X59" s="2" t="s">
        <v>106</v>
      </c>
      <c r="Y59" s="2" t="s">
        <v>162</v>
      </c>
      <c r="Z59" s="4">
        <v>3</v>
      </c>
      <c r="AA59" s="4">
        <f>=ROUNDDOWN(0.375,0)</f>
      </c>
      <c r="AB59" s="5">
        <v>8</v>
      </c>
      <c r="AC59" s="2" t="s">
        <v>240</v>
      </c>
      <c r="AD59" s="4">
        <v>30</v>
      </c>
      <c r="AE59" s="4">
        <v>330</v>
      </c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39</v>
      </c>
      <c r="AQ59" s="8">
        <v>1098.24</v>
      </c>
      <c r="AR59" s="4"/>
      <c r="AS59" s="8"/>
      <c r="AT59" s="7"/>
      <c r="AU59" s="7"/>
      <c r="AV59" s="4">
        <v>113</v>
      </c>
      <c r="AW59" s="8">
        <v>3676.1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0.2988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>
        <v>0.2643</v>
      </c>
      <c r="BJ59" s="4">
        <v>68</v>
      </c>
      <c r="BK59" s="8">
        <v>1945.4</v>
      </c>
      <c r="BL59" s="2" t="s">
        <v>359</v>
      </c>
      <c r="BM59" s="7">
        <v>0.5735</v>
      </c>
      <c r="BN59" s="7">
        <v>0.5645</v>
      </c>
      <c r="BO59" s="4">
        <v>39</v>
      </c>
      <c r="BP59" s="8">
        <v>1098.24</v>
      </c>
      <c r="BQ59" s="4"/>
      <c r="BR59" s="8"/>
      <c r="BS59" s="7"/>
      <c r="BT59" s="7"/>
      <c r="BU59" s="2" t="s">
        <v>110</v>
      </c>
      <c r="BV59" s="2" t="s">
        <v>97</v>
      </c>
      <c r="BW59" s="2" t="s">
        <v>165</v>
      </c>
      <c r="BX59" s="2" t="s">
        <v>360</v>
      </c>
      <c r="BY59" s="2" t="s">
        <v>113</v>
      </c>
      <c r="BZ59" s="2" t="s">
        <v>100</v>
      </c>
    </row>
    <row r="60">
      <c r="A60" s="2" t="s">
        <v>361</v>
      </c>
      <c r="B60" s="2" t="s">
        <v>87</v>
      </c>
      <c r="C60" s="2" t="s">
        <v>88</v>
      </c>
      <c r="D60" s="2" t="s">
        <v>345</v>
      </c>
      <c r="E60" s="2" t="s">
        <v>346</v>
      </c>
      <c r="F60" s="2" t="s">
        <v>91</v>
      </c>
      <c r="G60" s="2" t="s">
        <v>92</v>
      </c>
      <c r="H60" s="2" t="s">
        <v>93</v>
      </c>
      <c r="I60" s="2" t="s">
        <v>347</v>
      </c>
      <c r="J60" s="2" t="s">
        <v>115</v>
      </c>
      <c r="K60" s="2" t="s">
        <v>159</v>
      </c>
      <c r="L60" s="3">
        <v>33.6</v>
      </c>
      <c r="M60" s="3">
        <v>35.28</v>
      </c>
      <c r="N60" s="3">
        <v>69.99</v>
      </c>
      <c r="O60" s="2" t="s">
        <v>97</v>
      </c>
      <c r="P60" s="2" t="s">
        <v>191</v>
      </c>
      <c r="Q60" s="2" t="s">
        <v>99</v>
      </c>
      <c r="R60" s="2" t="s">
        <v>100</v>
      </c>
      <c r="S60" s="2" t="s">
        <v>161</v>
      </c>
      <c r="T60" s="2" t="s">
        <v>102</v>
      </c>
      <c r="U60" s="2" t="s">
        <v>116</v>
      </c>
      <c r="V60" s="2" t="s">
        <v>104</v>
      </c>
      <c r="W60" s="2" t="s">
        <v>105</v>
      </c>
      <c r="X60" s="2" t="s">
        <v>106</v>
      </c>
      <c r="Y60" s="2" t="s">
        <v>162</v>
      </c>
      <c r="Z60" s="4">
        <v>99</v>
      </c>
      <c r="AA60" s="4">
        <f>=ROUNDDOWN(9,0)</f>
      </c>
      <c r="AB60" s="5">
        <v>11</v>
      </c>
      <c r="AC60" s="2" t="s">
        <v>163</v>
      </c>
      <c r="AD60" s="4">
        <v>60</v>
      </c>
      <c r="AE60" s="4">
        <v>550</v>
      </c>
      <c r="AF60" s="6">
        <v>64</v>
      </c>
      <c r="AG60" s="6"/>
      <c r="AH60" s="7">
        <v>0.8352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55</v>
      </c>
      <c r="AQ60" s="8">
        <v>1882.65</v>
      </c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>
        <v>0.5121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>
        <v>128</v>
      </c>
      <c r="BK60" s="8">
        <v>4497.47</v>
      </c>
      <c r="BL60" s="2" t="s">
        <v>362</v>
      </c>
      <c r="BM60" s="7">
        <v>0.4297</v>
      </c>
      <c r="BN60" s="7">
        <v>0.4186</v>
      </c>
      <c r="BO60" s="4">
        <v>55</v>
      </c>
      <c r="BP60" s="8">
        <v>1882.65</v>
      </c>
      <c r="BQ60" s="4"/>
      <c r="BR60" s="8"/>
      <c r="BS60" s="7"/>
      <c r="BT60" s="7"/>
      <c r="BU60" s="2" t="s">
        <v>110</v>
      </c>
      <c r="BV60" s="2" t="s">
        <v>97</v>
      </c>
      <c r="BW60" s="2" t="s">
        <v>165</v>
      </c>
      <c r="BX60" s="2" t="s">
        <v>363</v>
      </c>
      <c r="BY60" s="2" t="s">
        <v>113</v>
      </c>
      <c r="BZ60" s="2" t="s">
        <v>100</v>
      </c>
    </row>
    <row r="61">
      <c r="A61" s="2" t="s">
        <v>364</v>
      </c>
      <c r="B61" s="2" t="s">
        <v>87</v>
      </c>
      <c r="C61" s="2" t="s">
        <v>88</v>
      </c>
      <c r="D61" s="2" t="s">
        <v>345</v>
      </c>
      <c r="E61" s="2" t="s">
        <v>346</v>
      </c>
      <c r="F61" s="2" t="s">
        <v>91</v>
      </c>
      <c r="G61" s="2" t="s">
        <v>92</v>
      </c>
      <c r="H61" s="2" t="s">
        <v>93</v>
      </c>
      <c r="I61" s="2" t="s">
        <v>347</v>
      </c>
      <c r="J61" s="2" t="s">
        <v>120</v>
      </c>
      <c r="K61" s="2" t="s">
        <v>159</v>
      </c>
      <c r="L61" s="3">
        <v>36.75</v>
      </c>
      <c r="M61" s="3">
        <v>38.59</v>
      </c>
      <c r="N61" s="3">
        <v>74.99</v>
      </c>
      <c r="O61" s="2" t="s">
        <v>97</v>
      </c>
      <c r="P61" s="2" t="s">
        <v>191</v>
      </c>
      <c r="Q61" s="2" t="s">
        <v>99</v>
      </c>
      <c r="R61" s="2" t="s">
        <v>100</v>
      </c>
      <c r="S61" s="2" t="s">
        <v>161</v>
      </c>
      <c r="T61" s="2" t="s">
        <v>102</v>
      </c>
      <c r="U61" s="2" t="s">
        <v>116</v>
      </c>
      <c r="V61" s="2" t="s">
        <v>104</v>
      </c>
      <c r="W61" s="2" t="s">
        <v>105</v>
      </c>
      <c r="X61" s="2" t="s">
        <v>106</v>
      </c>
      <c r="Y61" s="2" t="s">
        <v>365</v>
      </c>
      <c r="Z61" s="4">
        <v>61</v>
      </c>
      <c r="AA61" s="4">
        <f>=ROUNDDOWN(7.625,0)</f>
      </c>
      <c r="AB61" s="5">
        <v>8</v>
      </c>
      <c r="AC61" s="2" t="s">
        <v>129</v>
      </c>
      <c r="AD61" s="4">
        <v>2</v>
      </c>
      <c r="AE61" s="4">
        <v>260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19</v>
      </c>
      <c r="AQ61" s="8">
        <v>695.21</v>
      </c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0.1891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58</v>
      </c>
      <c r="BK61" s="8">
        <v>2176.24</v>
      </c>
      <c r="BL61" s="2" t="s">
        <v>356</v>
      </c>
      <c r="BM61" s="7">
        <v>0.3276</v>
      </c>
      <c r="BN61" s="7">
        <v>0.3195</v>
      </c>
      <c r="BO61" s="4">
        <v>19</v>
      </c>
      <c r="BP61" s="8">
        <v>695.21</v>
      </c>
      <c r="BQ61" s="4"/>
      <c r="BR61" s="8"/>
      <c r="BS61" s="7"/>
      <c r="BT61" s="7"/>
      <c r="BU61" s="2" t="s">
        <v>110</v>
      </c>
      <c r="BV61" s="2" t="s">
        <v>97</v>
      </c>
      <c r="BW61" s="2" t="s">
        <v>173</v>
      </c>
      <c r="BX61" s="2" t="s">
        <v>174</v>
      </c>
      <c r="BY61" s="2" t="s">
        <v>113</v>
      </c>
      <c r="BZ61" s="2" t="s">
        <v>100</v>
      </c>
    </row>
    <row r="62">
      <c r="A62" s="2" t="s">
        <v>366</v>
      </c>
      <c r="B62" s="2" t="s">
        <v>87</v>
      </c>
      <c r="C62" s="2" t="s">
        <v>88</v>
      </c>
      <c r="D62" s="2" t="s">
        <v>345</v>
      </c>
      <c r="E62" s="2" t="s">
        <v>346</v>
      </c>
      <c r="F62" s="2" t="s">
        <v>91</v>
      </c>
      <c r="G62" s="2" t="s">
        <v>92</v>
      </c>
      <c r="H62" s="2" t="s">
        <v>93</v>
      </c>
      <c r="I62" s="2" t="s">
        <v>347</v>
      </c>
      <c r="J62" s="2" t="s">
        <v>95</v>
      </c>
      <c r="K62" s="2" t="s">
        <v>204</v>
      </c>
      <c r="L62" s="3">
        <v>27.6</v>
      </c>
      <c r="M62" s="3">
        <v>28.98</v>
      </c>
      <c r="N62" s="3">
        <v>59.99</v>
      </c>
      <c r="O62" s="2" t="s">
        <v>97</v>
      </c>
      <c r="P62" s="2" t="s">
        <v>191</v>
      </c>
      <c r="Q62" s="2" t="s">
        <v>99</v>
      </c>
      <c r="R62" s="2" t="s">
        <v>100</v>
      </c>
      <c r="S62" s="2" t="s">
        <v>205</v>
      </c>
      <c r="T62" s="2" t="s">
        <v>102</v>
      </c>
      <c r="U62" s="2" t="s">
        <v>103</v>
      </c>
      <c r="V62" s="2" t="s">
        <v>104</v>
      </c>
      <c r="W62" s="2" t="s">
        <v>105</v>
      </c>
      <c r="X62" s="2" t="s">
        <v>106</v>
      </c>
      <c r="Y62" s="2" t="s">
        <v>181</v>
      </c>
      <c r="Z62" s="4">
        <v>47</v>
      </c>
      <c r="AA62" s="4">
        <f>=ROUNDDOWN(7.83333333333333,0)</f>
      </c>
      <c r="AB62" s="5">
        <v>6</v>
      </c>
      <c r="AC62" s="2" t="s">
        <v>367</v>
      </c>
      <c r="AD62" s="4">
        <v>90</v>
      </c>
      <c r="AE62" s="4">
        <v>140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27</v>
      </c>
      <c r="AQ62" s="8">
        <v>760.32</v>
      </c>
      <c r="AR62" s="4"/>
      <c r="AS62" s="8"/>
      <c r="AT62" s="7"/>
      <c r="AU62" s="7"/>
      <c r="AV62" s="4">
        <v>73</v>
      </c>
      <c r="AW62" s="8">
        <v>2349.06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0.3237</v>
      </c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0.1689</v>
      </c>
      <c r="BJ62" s="4">
        <v>53</v>
      </c>
      <c r="BK62" s="8">
        <v>1556.2</v>
      </c>
      <c r="BL62" s="2" t="s">
        <v>368</v>
      </c>
      <c r="BM62" s="7">
        <v>0.5094</v>
      </c>
      <c r="BN62" s="7">
        <v>0.4886</v>
      </c>
      <c r="BO62" s="4">
        <v>27</v>
      </c>
      <c r="BP62" s="8">
        <v>760.32</v>
      </c>
      <c r="BQ62" s="4"/>
      <c r="BR62" s="8"/>
      <c r="BS62" s="7"/>
      <c r="BT62" s="7"/>
      <c r="BU62" s="2" t="s">
        <v>110</v>
      </c>
      <c r="BV62" s="2" t="s">
        <v>97</v>
      </c>
      <c r="BW62" s="2" t="s">
        <v>181</v>
      </c>
      <c r="BX62" s="2" t="s">
        <v>369</v>
      </c>
      <c r="BY62" s="2" t="s">
        <v>113</v>
      </c>
      <c r="BZ62" s="2" t="s">
        <v>100</v>
      </c>
    </row>
    <row r="63">
      <c r="A63" s="2" t="s">
        <v>370</v>
      </c>
      <c r="B63" s="2" t="s">
        <v>87</v>
      </c>
      <c r="C63" s="2" t="s">
        <v>88</v>
      </c>
      <c r="D63" s="2" t="s">
        <v>345</v>
      </c>
      <c r="E63" s="2" t="s">
        <v>346</v>
      </c>
      <c r="F63" s="2" t="s">
        <v>91</v>
      </c>
      <c r="G63" s="2" t="s">
        <v>92</v>
      </c>
      <c r="H63" s="2" t="s">
        <v>93</v>
      </c>
      <c r="I63" s="2" t="s">
        <v>347</v>
      </c>
      <c r="J63" s="2" t="s">
        <v>115</v>
      </c>
      <c r="K63" s="2" t="s">
        <v>204</v>
      </c>
      <c r="L63" s="3">
        <v>33.6</v>
      </c>
      <c r="M63" s="3">
        <v>35.28</v>
      </c>
      <c r="N63" s="3">
        <v>69.99</v>
      </c>
      <c r="O63" s="2" t="s">
        <v>97</v>
      </c>
      <c r="P63" s="2" t="s">
        <v>191</v>
      </c>
      <c r="Q63" s="2" t="s">
        <v>99</v>
      </c>
      <c r="R63" s="2" t="s">
        <v>100</v>
      </c>
      <c r="S63" s="2" t="s">
        <v>205</v>
      </c>
      <c r="T63" s="2" t="s">
        <v>102</v>
      </c>
      <c r="U63" s="2" t="s">
        <v>116</v>
      </c>
      <c r="V63" s="2" t="s">
        <v>104</v>
      </c>
      <c r="W63" s="2" t="s">
        <v>105</v>
      </c>
      <c r="X63" s="2" t="s">
        <v>106</v>
      </c>
      <c r="Y63" s="2" t="s">
        <v>181</v>
      </c>
      <c r="Z63" s="4">
        <v>101</v>
      </c>
      <c r="AA63" s="4">
        <f>=ROUNDDOWN(12.625,0)</f>
      </c>
      <c r="AB63" s="5">
        <v>8</v>
      </c>
      <c r="AC63" s="2" t="s">
        <v>367</v>
      </c>
      <c r="AD63" s="4">
        <v>160</v>
      </c>
      <c r="AE63" s="4">
        <v>240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40</v>
      </c>
      <c r="AQ63" s="8">
        <v>1369.2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0.5829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98</v>
      </c>
      <c r="BK63" s="8">
        <v>3418.42</v>
      </c>
      <c r="BL63" s="2" t="s">
        <v>371</v>
      </c>
      <c r="BM63" s="7">
        <v>0.4082</v>
      </c>
      <c r="BN63" s="7">
        <v>0.4005</v>
      </c>
      <c r="BO63" s="4">
        <v>40</v>
      </c>
      <c r="BP63" s="8">
        <v>1369.2</v>
      </c>
      <c r="BQ63" s="4"/>
      <c r="BR63" s="8"/>
      <c r="BS63" s="7"/>
      <c r="BT63" s="7"/>
      <c r="BU63" s="2" t="s">
        <v>110</v>
      </c>
      <c r="BV63" s="2" t="s">
        <v>97</v>
      </c>
      <c r="BW63" s="2" t="s">
        <v>181</v>
      </c>
      <c r="BX63" s="2" t="s">
        <v>372</v>
      </c>
      <c r="BY63" s="2" t="s">
        <v>113</v>
      </c>
      <c r="BZ63" s="2" t="s">
        <v>100</v>
      </c>
    </row>
    <row r="64">
      <c r="A64" s="2" t="s">
        <v>373</v>
      </c>
      <c r="B64" s="2" t="s">
        <v>87</v>
      </c>
      <c r="C64" s="2" t="s">
        <v>88</v>
      </c>
      <c r="D64" s="2" t="s">
        <v>345</v>
      </c>
      <c r="E64" s="2" t="s">
        <v>346</v>
      </c>
      <c r="F64" s="2" t="s">
        <v>91</v>
      </c>
      <c r="G64" s="2" t="s">
        <v>92</v>
      </c>
      <c r="H64" s="2" t="s">
        <v>93</v>
      </c>
      <c r="I64" s="2" t="s">
        <v>347</v>
      </c>
      <c r="J64" s="2" t="s">
        <v>120</v>
      </c>
      <c r="K64" s="2" t="s">
        <v>204</v>
      </c>
      <c r="L64" s="3">
        <v>36.75</v>
      </c>
      <c r="M64" s="3">
        <v>38.59</v>
      </c>
      <c r="N64" s="3">
        <v>74.99</v>
      </c>
      <c r="O64" s="2" t="s">
        <v>97</v>
      </c>
      <c r="P64" s="2" t="s">
        <v>191</v>
      </c>
      <c r="Q64" s="2" t="s">
        <v>99</v>
      </c>
      <c r="R64" s="2" t="s">
        <v>100</v>
      </c>
      <c r="S64" s="2" t="s">
        <v>205</v>
      </c>
      <c r="T64" s="2" t="s">
        <v>102</v>
      </c>
      <c r="U64" s="2" t="s">
        <v>116</v>
      </c>
      <c r="V64" s="2" t="s">
        <v>104</v>
      </c>
      <c r="W64" s="2" t="s">
        <v>105</v>
      </c>
      <c r="X64" s="2" t="s">
        <v>106</v>
      </c>
      <c r="Y64" s="2" t="s">
        <v>123</v>
      </c>
      <c r="Z64" s="4">
        <v>55</v>
      </c>
      <c r="AA64" s="4">
        <f>=ROUNDDOWN(9.16666666666667,0)</f>
      </c>
      <c r="AB64" s="5">
        <v>6</v>
      </c>
      <c r="AC64" s="2" t="s">
        <v>163</v>
      </c>
      <c r="AD64" s="4">
        <v>30</v>
      </c>
      <c r="AE64" s="4">
        <v>170</v>
      </c>
      <c r="AF64" s="6">
        <v>64</v>
      </c>
      <c r="AG64" s="6"/>
      <c r="AH64" s="7">
        <v>0.8242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6</v>
      </c>
      <c r="AQ64" s="8">
        <v>219.54</v>
      </c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0.0935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50</v>
      </c>
      <c r="BK64" s="8">
        <v>2067.24</v>
      </c>
      <c r="BL64" s="2" t="s">
        <v>374</v>
      </c>
      <c r="BM64" s="7">
        <v>0.12</v>
      </c>
      <c r="BN64" s="7">
        <v>0.1062</v>
      </c>
      <c r="BO64" s="4">
        <v>6</v>
      </c>
      <c r="BP64" s="8">
        <v>219.54</v>
      </c>
      <c r="BQ64" s="4"/>
      <c r="BR64" s="8"/>
      <c r="BS64" s="7"/>
      <c r="BT64" s="7"/>
      <c r="BU64" s="2" t="s">
        <v>110</v>
      </c>
      <c r="BV64" s="2" t="s">
        <v>97</v>
      </c>
      <c r="BW64" s="2" t="s">
        <v>123</v>
      </c>
      <c r="BX64" s="2" t="s">
        <v>375</v>
      </c>
      <c r="BY64" s="2" t="s">
        <v>113</v>
      </c>
      <c r="BZ64" s="2" t="s">
        <v>100</v>
      </c>
    </row>
    <row r="65">
      <c r="A65" s="2" t="s">
        <v>376</v>
      </c>
      <c r="B65" s="2" t="s">
        <v>87</v>
      </c>
      <c r="C65" s="2" t="s">
        <v>88</v>
      </c>
      <c r="D65" s="2" t="s">
        <v>345</v>
      </c>
      <c r="E65" s="2" t="s">
        <v>346</v>
      </c>
      <c r="F65" s="2" t="s">
        <v>91</v>
      </c>
      <c r="G65" s="2" t="s">
        <v>92</v>
      </c>
      <c r="H65" s="2" t="s">
        <v>93</v>
      </c>
      <c r="I65" s="2" t="s">
        <v>347</v>
      </c>
      <c r="J65" s="2" t="s">
        <v>95</v>
      </c>
      <c r="K65" s="2" t="s">
        <v>96</v>
      </c>
      <c r="L65" s="3">
        <v>27.6</v>
      </c>
      <c r="M65" s="3">
        <v>28.98</v>
      </c>
      <c r="N65" s="3">
        <v>59.99</v>
      </c>
      <c r="O65" s="2" t="s">
        <v>97</v>
      </c>
      <c r="P65" s="2" t="s">
        <v>191</v>
      </c>
      <c r="Q65" s="2" t="s">
        <v>99</v>
      </c>
      <c r="R65" s="2" t="s">
        <v>100</v>
      </c>
      <c r="S65" s="2" t="s">
        <v>101</v>
      </c>
      <c r="T65" s="2" t="s">
        <v>102</v>
      </c>
      <c r="U65" s="2" t="s">
        <v>103</v>
      </c>
      <c r="V65" s="2" t="s">
        <v>104</v>
      </c>
      <c r="W65" s="2" t="s">
        <v>105</v>
      </c>
      <c r="X65" s="2" t="s">
        <v>106</v>
      </c>
      <c r="Y65" s="2" t="s">
        <v>107</v>
      </c>
      <c r="Z65" s="4">
        <v>124</v>
      </c>
      <c r="AA65" s="4">
        <f>=ROUNDDOWN(41.3333333333333,0)</f>
      </c>
      <c r="AB65" s="5">
        <v>3</v>
      </c>
      <c r="AC65" s="2" t="s">
        <v>260</v>
      </c>
      <c r="AD65" s="4">
        <v>30</v>
      </c>
      <c r="AE65" s="4">
        <v>30</v>
      </c>
      <c r="AF65" s="6">
        <v>64</v>
      </c>
      <c r="AG65" s="6"/>
      <c r="AH65" s="7">
        <v>0.8242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6</v>
      </c>
      <c r="AQ65" s="8">
        <v>168.96</v>
      </c>
      <c r="AR65" s="4"/>
      <c r="AS65" s="8"/>
      <c r="AT65" s="7"/>
      <c r="AU65" s="7"/>
      <c r="AV65" s="4">
        <v>66</v>
      </c>
      <c r="AW65" s="8">
        <v>2272.32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0.0744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0.1634</v>
      </c>
      <c r="BJ65" s="4">
        <v>22</v>
      </c>
      <c r="BK65" s="8">
        <v>660.33</v>
      </c>
      <c r="BL65" s="2" t="s">
        <v>377</v>
      </c>
      <c r="BM65" s="7">
        <v>0.2727</v>
      </c>
      <c r="BN65" s="7">
        <v>0.2559</v>
      </c>
      <c r="BO65" s="4">
        <v>6</v>
      </c>
      <c r="BP65" s="8">
        <v>168.96</v>
      </c>
      <c r="BQ65" s="4"/>
      <c r="BR65" s="8"/>
      <c r="BS65" s="7"/>
      <c r="BT65" s="7"/>
      <c r="BU65" s="2" t="s">
        <v>110</v>
      </c>
      <c r="BV65" s="2" t="s">
        <v>97</v>
      </c>
      <c r="BW65" s="2" t="s">
        <v>378</v>
      </c>
      <c r="BX65" s="2" t="s">
        <v>379</v>
      </c>
      <c r="BY65" s="2" t="s">
        <v>113</v>
      </c>
      <c r="BZ65" s="2" t="s">
        <v>100</v>
      </c>
    </row>
    <row r="66">
      <c r="A66" s="2" t="s">
        <v>380</v>
      </c>
      <c r="B66" s="2" t="s">
        <v>87</v>
      </c>
      <c r="C66" s="2" t="s">
        <v>88</v>
      </c>
      <c r="D66" s="2" t="s">
        <v>345</v>
      </c>
      <c r="E66" s="2" t="s">
        <v>346</v>
      </c>
      <c r="F66" s="2" t="s">
        <v>91</v>
      </c>
      <c r="G66" s="2" t="s">
        <v>92</v>
      </c>
      <c r="H66" s="2" t="s">
        <v>93</v>
      </c>
      <c r="I66" s="2" t="s">
        <v>347</v>
      </c>
      <c r="J66" s="2" t="s">
        <v>115</v>
      </c>
      <c r="K66" s="2" t="s">
        <v>96</v>
      </c>
      <c r="L66" s="3">
        <v>33.6</v>
      </c>
      <c r="M66" s="3">
        <v>35.28</v>
      </c>
      <c r="N66" s="3">
        <v>69.99</v>
      </c>
      <c r="O66" s="2" t="s">
        <v>97</v>
      </c>
      <c r="P66" s="2" t="s">
        <v>191</v>
      </c>
      <c r="Q66" s="2" t="s">
        <v>99</v>
      </c>
      <c r="R66" s="2" t="s">
        <v>100</v>
      </c>
      <c r="S66" s="2" t="s">
        <v>101</v>
      </c>
      <c r="T66" s="2" t="s">
        <v>102</v>
      </c>
      <c r="U66" s="2" t="s">
        <v>116</v>
      </c>
      <c r="V66" s="2" t="s">
        <v>104</v>
      </c>
      <c r="W66" s="2" t="s">
        <v>105</v>
      </c>
      <c r="X66" s="2" t="s">
        <v>106</v>
      </c>
      <c r="Y66" s="2" t="s">
        <v>107</v>
      </c>
      <c r="Z66" s="4">
        <v>18</v>
      </c>
      <c r="AA66" s="4">
        <f>=ROUNDDOWN(2,0)</f>
      </c>
      <c r="AB66" s="5">
        <v>9</v>
      </c>
      <c r="AC66" s="2" t="s">
        <v>108</v>
      </c>
      <c r="AD66" s="4">
        <v>100</v>
      </c>
      <c r="AE66" s="4">
        <v>210</v>
      </c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39</v>
      </c>
      <c r="AQ66" s="8">
        <v>1334.97</v>
      </c>
      <c r="AR66" s="4"/>
      <c r="AS66" s="8"/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0.5875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 t="s">
        <v>100</v>
      </c>
      <c r="BJ66" s="4">
        <v>106</v>
      </c>
      <c r="BK66" s="8">
        <v>3748.23</v>
      </c>
      <c r="BL66" s="2" t="s">
        <v>381</v>
      </c>
      <c r="BM66" s="7">
        <v>0.3679</v>
      </c>
      <c r="BN66" s="7">
        <v>0.3562</v>
      </c>
      <c r="BO66" s="4">
        <v>39</v>
      </c>
      <c r="BP66" s="8">
        <v>1334.97</v>
      </c>
      <c r="BQ66" s="4"/>
      <c r="BR66" s="8"/>
      <c r="BS66" s="7"/>
      <c r="BT66" s="7"/>
      <c r="BU66" s="2" t="s">
        <v>110</v>
      </c>
      <c r="BV66" s="2" t="s">
        <v>97</v>
      </c>
      <c r="BW66" s="2" t="s">
        <v>378</v>
      </c>
      <c r="BX66" s="2" t="s">
        <v>382</v>
      </c>
      <c r="BY66" s="2" t="s">
        <v>113</v>
      </c>
      <c r="BZ66" s="2" t="s">
        <v>100</v>
      </c>
    </row>
    <row r="67">
      <c r="A67" s="2" t="s">
        <v>383</v>
      </c>
      <c r="B67" s="2" t="s">
        <v>87</v>
      </c>
      <c r="C67" s="2" t="s">
        <v>88</v>
      </c>
      <c r="D67" s="2" t="s">
        <v>345</v>
      </c>
      <c r="E67" s="2" t="s">
        <v>346</v>
      </c>
      <c r="F67" s="2" t="s">
        <v>91</v>
      </c>
      <c r="G67" s="2" t="s">
        <v>92</v>
      </c>
      <c r="H67" s="2" t="s">
        <v>93</v>
      </c>
      <c r="I67" s="2" t="s">
        <v>347</v>
      </c>
      <c r="J67" s="2" t="s">
        <v>120</v>
      </c>
      <c r="K67" s="2" t="s">
        <v>96</v>
      </c>
      <c r="L67" s="3">
        <v>36.75</v>
      </c>
      <c r="M67" s="3">
        <v>38.59</v>
      </c>
      <c r="N67" s="3">
        <v>74.99</v>
      </c>
      <c r="O67" s="2" t="s">
        <v>97</v>
      </c>
      <c r="P67" s="2" t="s">
        <v>191</v>
      </c>
      <c r="Q67" s="2" t="s">
        <v>99</v>
      </c>
      <c r="R67" s="2" t="s">
        <v>100</v>
      </c>
      <c r="S67" s="2" t="s">
        <v>101</v>
      </c>
      <c r="T67" s="2" t="s">
        <v>102</v>
      </c>
      <c r="U67" s="2" t="s">
        <v>116</v>
      </c>
      <c r="V67" s="2" t="s">
        <v>104</v>
      </c>
      <c r="W67" s="2" t="s">
        <v>105</v>
      </c>
      <c r="X67" s="2" t="s">
        <v>106</v>
      </c>
      <c r="Y67" s="2" t="s">
        <v>384</v>
      </c>
      <c r="Z67" s="4">
        <v>74</v>
      </c>
      <c r="AA67" s="4">
        <f>=ROUNDDOWN(12.3333333333333,0)</f>
      </c>
      <c r="AB67" s="5">
        <v>6</v>
      </c>
      <c r="AC67" s="2" t="s">
        <v>260</v>
      </c>
      <c r="AD67" s="4">
        <v>50</v>
      </c>
      <c r="AE67" s="4">
        <v>100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21</v>
      </c>
      <c r="AQ67" s="8">
        <v>768.39</v>
      </c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0.3382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61</v>
      </c>
      <c r="BK67" s="8">
        <v>2272.3</v>
      </c>
      <c r="BL67" s="2" t="s">
        <v>385</v>
      </c>
      <c r="BM67" s="7">
        <v>0.3443</v>
      </c>
      <c r="BN67" s="7">
        <v>0.3382</v>
      </c>
      <c r="BO67" s="4">
        <v>21</v>
      </c>
      <c r="BP67" s="8">
        <v>768.39</v>
      </c>
      <c r="BQ67" s="4"/>
      <c r="BR67" s="8"/>
      <c r="BS67" s="7"/>
      <c r="BT67" s="7"/>
      <c r="BU67" s="2" t="s">
        <v>110</v>
      </c>
      <c r="BV67" s="2" t="s">
        <v>97</v>
      </c>
      <c r="BW67" s="2" t="s">
        <v>386</v>
      </c>
      <c r="BX67" s="2" t="s">
        <v>387</v>
      </c>
      <c r="BY67" s="2" t="s">
        <v>113</v>
      </c>
      <c r="BZ67" s="2" t="s">
        <v>100</v>
      </c>
    </row>
    <row r="68">
      <c r="A68" s="2" t="s">
        <v>388</v>
      </c>
      <c r="B68" s="2" t="s">
        <v>87</v>
      </c>
      <c r="C68" s="2" t="s">
        <v>88</v>
      </c>
      <c r="D68" s="2" t="s">
        <v>345</v>
      </c>
      <c r="E68" s="2" t="s">
        <v>346</v>
      </c>
      <c r="F68" s="2" t="s">
        <v>91</v>
      </c>
      <c r="G68" s="2" t="s">
        <v>92</v>
      </c>
      <c r="H68" s="2" t="s">
        <v>93</v>
      </c>
      <c r="I68" s="2" t="s">
        <v>347</v>
      </c>
      <c r="J68" s="2" t="s">
        <v>95</v>
      </c>
      <c r="K68" s="2" t="s">
        <v>190</v>
      </c>
      <c r="L68" s="3">
        <v>27.6</v>
      </c>
      <c r="M68" s="3">
        <v>28.98</v>
      </c>
      <c r="N68" s="3">
        <v>59.99</v>
      </c>
      <c r="O68" s="2" t="s">
        <v>97</v>
      </c>
      <c r="P68" s="2" t="s">
        <v>191</v>
      </c>
      <c r="Q68" s="2" t="s">
        <v>99</v>
      </c>
      <c r="R68" s="2" t="s">
        <v>100</v>
      </c>
      <c r="S68" s="2" t="s">
        <v>192</v>
      </c>
      <c r="T68" s="2" t="s">
        <v>102</v>
      </c>
      <c r="U68" s="2" t="s">
        <v>103</v>
      </c>
      <c r="V68" s="2" t="s">
        <v>104</v>
      </c>
      <c r="W68" s="2" t="s">
        <v>105</v>
      </c>
      <c r="X68" s="2" t="s">
        <v>106</v>
      </c>
      <c r="Y68" s="2" t="s">
        <v>193</v>
      </c>
      <c r="Z68" s="4">
        <v>130</v>
      </c>
      <c r="AA68" s="4">
        <f>=ROUNDDOWN(43.3333333333333,0)</f>
      </c>
      <c r="AB68" s="5">
        <v>3</v>
      </c>
      <c r="AC68" s="2" t="s">
        <v>100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5</v>
      </c>
      <c r="AQ68" s="8">
        <v>140.8</v>
      </c>
      <c r="AR68" s="4"/>
      <c r="AS68" s="8"/>
      <c r="AT68" s="7"/>
      <c r="AU68" s="7"/>
      <c r="AV68" s="4">
        <v>18</v>
      </c>
      <c r="AW68" s="8">
        <v>597.59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0.2356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>
        <v>0.043</v>
      </c>
      <c r="BJ68" s="4">
        <v>11</v>
      </c>
      <c r="BK68" s="8">
        <v>313.99</v>
      </c>
      <c r="BL68" s="2" t="s">
        <v>389</v>
      </c>
      <c r="BM68" s="7">
        <v>0.4545</v>
      </c>
      <c r="BN68" s="7">
        <v>0.4484</v>
      </c>
      <c r="BO68" s="4">
        <v>5</v>
      </c>
      <c r="BP68" s="8">
        <v>140.8</v>
      </c>
      <c r="BQ68" s="4"/>
      <c r="BR68" s="8"/>
      <c r="BS68" s="7"/>
      <c r="BT68" s="7"/>
      <c r="BU68" s="2" t="s">
        <v>110</v>
      </c>
      <c r="BV68" s="2" t="s">
        <v>97</v>
      </c>
      <c r="BW68" s="2" t="s">
        <v>195</v>
      </c>
      <c r="BX68" s="2" t="s">
        <v>390</v>
      </c>
      <c r="BY68" s="2" t="s">
        <v>113</v>
      </c>
      <c r="BZ68" s="2" t="s">
        <v>100</v>
      </c>
    </row>
    <row r="69">
      <c r="A69" s="2" t="s">
        <v>391</v>
      </c>
      <c r="B69" s="2" t="s">
        <v>87</v>
      </c>
      <c r="C69" s="2" t="s">
        <v>88</v>
      </c>
      <c r="D69" s="2" t="s">
        <v>345</v>
      </c>
      <c r="E69" s="2" t="s">
        <v>346</v>
      </c>
      <c r="F69" s="2" t="s">
        <v>91</v>
      </c>
      <c r="G69" s="2" t="s">
        <v>92</v>
      </c>
      <c r="H69" s="2" t="s">
        <v>93</v>
      </c>
      <c r="I69" s="2" t="s">
        <v>347</v>
      </c>
      <c r="J69" s="2" t="s">
        <v>115</v>
      </c>
      <c r="K69" s="2" t="s">
        <v>190</v>
      </c>
      <c r="L69" s="3">
        <v>33.6</v>
      </c>
      <c r="M69" s="3">
        <v>35.28</v>
      </c>
      <c r="N69" s="3">
        <v>69.99</v>
      </c>
      <c r="O69" s="2" t="s">
        <v>97</v>
      </c>
      <c r="P69" s="2" t="s">
        <v>191</v>
      </c>
      <c r="Q69" s="2" t="s">
        <v>99</v>
      </c>
      <c r="R69" s="2" t="s">
        <v>100</v>
      </c>
      <c r="S69" s="2" t="s">
        <v>192</v>
      </c>
      <c r="T69" s="2" t="s">
        <v>102</v>
      </c>
      <c r="U69" s="2" t="s">
        <v>116</v>
      </c>
      <c r="V69" s="2" t="s">
        <v>104</v>
      </c>
      <c r="W69" s="2" t="s">
        <v>105</v>
      </c>
      <c r="X69" s="2" t="s">
        <v>106</v>
      </c>
      <c r="Y69" s="2" t="s">
        <v>193</v>
      </c>
      <c r="Z69" s="4">
        <v>113</v>
      </c>
      <c r="AA69" s="4">
        <f>=ROUNDDOWN(37.6666666666667,0)</f>
      </c>
      <c r="AB69" s="5">
        <v>3</v>
      </c>
      <c r="AC69" s="2" t="s">
        <v>100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8</v>
      </c>
      <c r="AQ69" s="8">
        <v>273.84</v>
      </c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>
        <v>0.4582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 t="s">
        <v>100</v>
      </c>
      <c r="BJ69" s="4">
        <v>40</v>
      </c>
      <c r="BK69" s="8">
        <v>1395.53</v>
      </c>
      <c r="BL69" s="2" t="s">
        <v>202</v>
      </c>
      <c r="BM69" s="7">
        <v>0.2</v>
      </c>
      <c r="BN69" s="7">
        <v>0.1962</v>
      </c>
      <c r="BO69" s="4">
        <v>8</v>
      </c>
      <c r="BP69" s="8">
        <v>273.84</v>
      </c>
      <c r="BQ69" s="4"/>
      <c r="BR69" s="8"/>
      <c r="BS69" s="7"/>
      <c r="BT69" s="7"/>
      <c r="BU69" s="2" t="s">
        <v>110</v>
      </c>
      <c r="BV69" s="2" t="s">
        <v>97</v>
      </c>
      <c r="BW69" s="2" t="s">
        <v>195</v>
      </c>
      <c r="BX69" s="2" t="s">
        <v>392</v>
      </c>
      <c r="BY69" s="2" t="s">
        <v>113</v>
      </c>
      <c r="BZ69" s="2" t="s">
        <v>100</v>
      </c>
    </row>
    <row r="70">
      <c r="A70" s="2" t="s">
        <v>393</v>
      </c>
      <c r="B70" s="2" t="s">
        <v>87</v>
      </c>
      <c r="C70" s="2" t="s">
        <v>88</v>
      </c>
      <c r="D70" s="2" t="s">
        <v>345</v>
      </c>
      <c r="E70" s="2" t="s">
        <v>346</v>
      </c>
      <c r="F70" s="2" t="s">
        <v>91</v>
      </c>
      <c r="G70" s="2" t="s">
        <v>92</v>
      </c>
      <c r="H70" s="2" t="s">
        <v>93</v>
      </c>
      <c r="I70" s="2" t="s">
        <v>347</v>
      </c>
      <c r="J70" s="2" t="s">
        <v>120</v>
      </c>
      <c r="K70" s="2" t="s">
        <v>190</v>
      </c>
      <c r="L70" s="3">
        <v>36.75</v>
      </c>
      <c r="M70" s="3">
        <v>38.59</v>
      </c>
      <c r="N70" s="3">
        <v>74.99</v>
      </c>
      <c r="O70" s="2" t="s">
        <v>97</v>
      </c>
      <c r="P70" s="2" t="s">
        <v>191</v>
      </c>
      <c r="Q70" s="2" t="s">
        <v>99</v>
      </c>
      <c r="R70" s="2" t="s">
        <v>100</v>
      </c>
      <c r="S70" s="2" t="s">
        <v>192</v>
      </c>
      <c r="T70" s="2" t="s">
        <v>102</v>
      </c>
      <c r="U70" s="2" t="s">
        <v>116</v>
      </c>
      <c r="V70" s="2" t="s">
        <v>104</v>
      </c>
      <c r="W70" s="2" t="s">
        <v>105</v>
      </c>
      <c r="X70" s="2" t="s">
        <v>106</v>
      </c>
      <c r="Y70" s="2" t="s">
        <v>193</v>
      </c>
      <c r="Z70" s="4">
        <v>84</v>
      </c>
      <c r="AA70" s="4">
        <f>=ROUNDDOWN(42,0)</f>
      </c>
      <c r="AB70" s="5">
        <v>2</v>
      </c>
      <c r="AC70" s="2" t="s">
        <v>100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5</v>
      </c>
      <c r="AQ70" s="8">
        <v>182.95</v>
      </c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0.3061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33</v>
      </c>
      <c r="BK70" s="8">
        <v>1257.56</v>
      </c>
      <c r="BL70" s="2" t="s">
        <v>394</v>
      </c>
      <c r="BM70" s="7">
        <v>0.1515</v>
      </c>
      <c r="BN70" s="7">
        <v>0.1455</v>
      </c>
      <c r="BO70" s="4">
        <v>5</v>
      </c>
      <c r="BP70" s="8">
        <v>182.95</v>
      </c>
      <c r="BQ70" s="4"/>
      <c r="BR70" s="8"/>
      <c r="BS70" s="7"/>
      <c r="BT70" s="7"/>
      <c r="BU70" s="2" t="s">
        <v>110</v>
      </c>
      <c r="BV70" s="2" t="s">
        <v>97</v>
      </c>
      <c r="BW70" s="2" t="s">
        <v>195</v>
      </c>
      <c r="BX70" s="2" t="s">
        <v>395</v>
      </c>
      <c r="BY70" s="2" t="s">
        <v>113</v>
      </c>
      <c r="BZ70" s="2" t="s">
        <v>100</v>
      </c>
    </row>
    <row r="71">
      <c r="A71" s="16" t="s">
        <v>396</v>
      </c>
      <c r="B71" s="9" t="s">
        <v>100</v>
      </c>
      <c r="C71" s="9" t="s">
        <v>100</v>
      </c>
      <c r="D71" s="9" t="s">
        <v>100</v>
      </c>
      <c r="E71" s="9" t="s">
        <v>100</v>
      </c>
      <c r="F71" s="9" t="s">
        <v>100</v>
      </c>
      <c r="G71" s="9" t="s">
        <v>100</v>
      </c>
      <c r="H71" s="9" t="s">
        <v>100</v>
      </c>
      <c r="I71" s="9" t="s">
        <v>100</v>
      </c>
      <c r="J71" s="9" t="s">
        <v>100</v>
      </c>
      <c r="K71" s="9" t="s">
        <v>100</v>
      </c>
      <c r="L71" s="10"/>
      <c r="M71" s="10"/>
      <c r="N71" s="10"/>
      <c r="O71" s="9" t="s">
        <v>100</v>
      </c>
      <c r="P71" s="9" t="s">
        <v>100</v>
      </c>
      <c r="Q71" s="9" t="s">
        <v>100</v>
      </c>
      <c r="R71" s="9" t="s">
        <v>100</v>
      </c>
      <c r="S71" s="9" t="s">
        <v>100</v>
      </c>
      <c r="T71" s="9" t="s">
        <v>100</v>
      </c>
      <c r="U71" s="9" t="s">
        <v>100</v>
      </c>
      <c r="V71" s="9" t="s">
        <v>100</v>
      </c>
      <c r="W71" s="9" t="s">
        <v>100</v>
      </c>
      <c r="X71" s="9" t="s">
        <v>100</v>
      </c>
      <c r="Y71" s="9" t="s">
        <v>100</v>
      </c>
      <c r="Z71" s="11">
        <v>22650</v>
      </c>
      <c r="AA71" s="11">
        <f>=ROUNDDOWN({0},0)</f>
      </c>
      <c r="AB71" s="12">
        <v>1098.4</v>
      </c>
      <c r="AC71" s="9" t="s">
        <v>100</v>
      </c>
      <c r="AD71" s="11"/>
      <c r="AE71" s="11">
        <v>31189</v>
      </c>
      <c r="AF71" s="13"/>
      <c r="AG71" s="13"/>
      <c r="AH71" s="14"/>
      <c r="AI71" s="11"/>
      <c r="AJ71" s="11">
        <f>=ROUNDDOWN({0},0)</f>
      </c>
      <c r="AK71" s="12"/>
      <c r="AL71" s="9" t="s">
        <v>100</v>
      </c>
      <c r="AM71" s="11"/>
      <c r="AN71" s="11"/>
      <c r="AO71" s="14"/>
      <c r="AP71" s="11">
        <v>2638</v>
      </c>
      <c r="AQ71" s="15">
        <v>102357.51</v>
      </c>
      <c r="AR71" s="11"/>
      <c r="AS71" s="15"/>
      <c r="AT71" s="14"/>
      <c r="AU71" s="14"/>
      <c r="AV71" s="11">
        <v>2638</v>
      </c>
      <c r="AW71" s="15">
        <v>102357.51</v>
      </c>
      <c r="AX71" s="11"/>
      <c r="AY71" s="15"/>
      <c r="AZ71" s="14"/>
      <c r="BA71" s="14"/>
      <c r="BB71" s="14"/>
      <c r="BC71" s="11">
        <v>2638</v>
      </c>
      <c r="BD71" s="15">
        <v>102357.51</v>
      </c>
      <c r="BE71" s="11"/>
      <c r="BF71" s="15"/>
      <c r="BG71" s="14"/>
      <c r="BH71" s="14"/>
      <c r="BI71" s="14"/>
      <c r="BJ71" s="11"/>
      <c r="BK71" s="15"/>
      <c r="BL71" s="9" t="s">
        <v>100</v>
      </c>
      <c r="BM71" s="14"/>
      <c r="BN71" s="14"/>
      <c r="BO71" s="11">
        <v>2638</v>
      </c>
      <c r="BP71" s="15">
        <v>102357.51</v>
      </c>
      <c r="BQ71" s="11"/>
      <c r="BR71" s="15"/>
      <c r="BS71" s="14"/>
      <c r="BT71" s="14"/>
      <c r="BU71" s="9" t="s">
        <v>100</v>
      </c>
      <c r="BV71" s="9" t="s">
        <v>100</v>
      </c>
      <c r="BW71" s="9" t="s">
        <v>100</v>
      </c>
      <c r="BX71" s="9" t="s">
        <v>100</v>
      </c>
      <c r="BY71" s="9" t="s">
        <v>100</v>
      </c>
      <c r="BZ71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6"/>
    <mergeCell ref="BD6:BD26"/>
    <mergeCell ref="BE6:BE26"/>
    <mergeCell ref="BF6:BF26"/>
    <mergeCell ref="BG6:BG26"/>
    <mergeCell ref="BH6:BH26"/>
    <mergeCell ref="BC27:BC32"/>
    <mergeCell ref="BD27:BD32"/>
    <mergeCell ref="BE27:BE32"/>
    <mergeCell ref="BF27:BF32"/>
    <mergeCell ref="BG27:BG32"/>
    <mergeCell ref="BH27:BH32"/>
    <mergeCell ref="BC33:BC47"/>
    <mergeCell ref="BD33:BD47"/>
    <mergeCell ref="BE33:BE47"/>
    <mergeCell ref="BF33:BF47"/>
    <mergeCell ref="BG33:BG47"/>
    <mergeCell ref="BH33:BH47"/>
    <mergeCell ref="BC48:BC55"/>
    <mergeCell ref="BD48:BD55"/>
    <mergeCell ref="BE48:BE55"/>
    <mergeCell ref="BF48:BF55"/>
    <mergeCell ref="BG48:BG55"/>
    <mergeCell ref="BH48:BH55"/>
    <mergeCell ref="BC56:BC70"/>
    <mergeCell ref="BD56:BD70"/>
    <mergeCell ref="BE56:BE70"/>
    <mergeCell ref="BF56:BF70"/>
    <mergeCell ref="BG56:BG70"/>
    <mergeCell ref="BH56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70"/>
    <mergeCell ref="AW68:AW70"/>
    <mergeCell ref="AX68:AX70"/>
    <mergeCell ref="AY68:AY70"/>
    <mergeCell ref="AZ68:AZ70"/>
    <mergeCell ref="BA68:BA70"/>
    <mergeCell ref="BI68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397</v>
      </c>
      <c r="D2" s="0" t="s">
        <v>398</v>
      </c>
      <c r="E2" s="0" t="s">
        <v>399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400</v>
      </c>
      <c r="J4" s="1" t="s">
        <v>401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402</v>
      </c>
      <c r="P4" s="1" t="s">
        <v>403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404</v>
      </c>
      <c r="F5" s="1" t="s">
        <v>405</v>
      </c>
      <c r="G5" s="1" t="s">
        <v>404</v>
      </c>
      <c r="H5" s="1" t="s">
        <v>405</v>
      </c>
      <c r="I5" s="1" t="s">
        <v>400</v>
      </c>
      <c r="J5" s="1" t="s">
        <v>401</v>
      </c>
      <c r="K5" s="1" t="s">
        <v>406</v>
      </c>
      <c r="L5" s="1" t="s">
        <v>407</v>
      </c>
      <c r="M5" s="1" t="s">
        <v>406</v>
      </c>
      <c r="N5" s="1" t="s">
        <v>407</v>
      </c>
      <c r="O5" s="1" t="s">
        <v>402</v>
      </c>
      <c r="P5" s="1" t="s">
        <v>403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2214</v>
      </c>
      <c r="F6" s="8">
        <v>88447.33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1420</v>
      </c>
      <c r="L6" s="8">
        <v>54553.51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250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634</v>
      </c>
      <c r="L7" s="8">
        <v>26105.43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310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160</v>
      </c>
      <c r="L8" s="8">
        <v>7788.39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345</v>
      </c>
      <c r="D9" s="2" t="s">
        <v>346</v>
      </c>
      <c r="E9" s="4">
        <v>424</v>
      </c>
      <c r="F9" s="8">
        <v>13910.18</v>
      </c>
      <c r="G9" s="4"/>
      <c r="H9" s="8"/>
      <c r="I9" s="7"/>
      <c r="J9" s="7"/>
      <c r="K9" s="4">
        <v>424</v>
      </c>
      <c r="L9" s="8">
        <v>13910.18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397</v>
      </c>
      <c r="D2" s="0" t="s">
        <v>398</v>
      </c>
      <c r="E2" s="0" t="s">
        <v>399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400</v>
      </c>
      <c r="I4" s="1" t="s">
        <v>401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402</v>
      </c>
      <c r="O4" s="1" t="s">
        <v>403</v>
      </c>
    </row>
    <row r="5">
      <c r="A5" s="1" t="s">
        <v>52</v>
      </c>
      <c r="B5" s="1" t="s">
        <v>54</v>
      </c>
      <c r="C5" s="1" t="s">
        <v>55</v>
      </c>
      <c r="D5" s="1" t="s">
        <v>404</v>
      </c>
      <c r="E5" s="1" t="s">
        <v>405</v>
      </c>
      <c r="F5" s="1" t="s">
        <v>404</v>
      </c>
      <c r="G5" s="1" t="s">
        <v>405</v>
      </c>
      <c r="H5" s="1" t="s">
        <v>400</v>
      </c>
      <c r="I5" s="1" t="s">
        <v>401</v>
      </c>
      <c r="J5" s="1" t="s">
        <v>406</v>
      </c>
      <c r="K5" s="1" t="s">
        <v>407</v>
      </c>
      <c r="L5" s="1" t="s">
        <v>406</v>
      </c>
      <c r="M5" s="1" t="s">
        <v>407</v>
      </c>
      <c r="N5" s="1" t="s">
        <v>402</v>
      </c>
      <c r="O5" s="1" t="s">
        <v>403</v>
      </c>
    </row>
    <row r="6">
      <c r="A6" s="2" t="s">
        <v>87</v>
      </c>
      <c r="B6" s="2" t="s">
        <v>89</v>
      </c>
      <c r="C6" s="2" t="s">
        <v>90</v>
      </c>
      <c r="D6" s="4">
        <v>2214</v>
      </c>
      <c r="E6" s="8">
        <v>88447.33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1420</v>
      </c>
      <c r="K6" s="8">
        <v>54553.51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250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634</v>
      </c>
      <c r="K7" s="8">
        <v>26105.43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310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160</v>
      </c>
      <c r="K8" s="8">
        <v>7788.39</v>
      </c>
      <c r="L8" s="4"/>
      <c r="M8" s="8"/>
      <c r="N8" s="7"/>
      <c r="O8" s="7"/>
    </row>
    <row r="9">
      <c r="A9" s="2" t="s">
        <v>87</v>
      </c>
      <c r="B9" s="2" t="s">
        <v>345</v>
      </c>
      <c r="C9" s="2" t="s">
        <v>346</v>
      </c>
      <c r="D9" s="4">
        <v>424</v>
      </c>
      <c r="E9" s="8">
        <v>13910.18</v>
      </c>
      <c r="F9" s="4"/>
      <c r="G9" s="8"/>
      <c r="H9" s="7"/>
      <c r="I9" s="7"/>
      <c r="J9" s="4">
        <v>424</v>
      </c>
      <c r="K9" s="8">
        <v>13910.18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