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<sst xmlns="http://schemas.openxmlformats.org/spreadsheetml/2006/main" count="3117" uniqueCount="3117">
  <si>
    <t>Date Type:</t>
  </si>
  <si>
    <t>Shipped Date</t>
  </si>
  <si>
    <t>Start Date:</t>
  </si>
  <si>
    <t>12/30/2023</t>
  </si>
  <si>
    <t>End Date:</t>
  </si>
  <si>
    <t>03/01/2024</t>
  </si>
  <si>
    <t>Report Run Date:</t>
  </si>
  <si>
    <t>03/04/2024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</si>
  <si>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</si>
  <si>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</si>
  <si>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</si>
  <si>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</si>
  <si>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</si>
  <si>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</si>
  <si>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</si>
  <si>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</si>
  <si>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</si>
  <si>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</si>
  <si>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</si>
  <si>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</si>
  <si>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</si>
  <si>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</si>
  <si>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</si>
  <si>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</si>
  <si>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</si>
  <si>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ASHFURNDS</t>
  </si>
  <si>
    <t>DESINC</t>
  </si>
  <si>
    <t>ROOMECOM</t>
  </si>
  <si>
    <t>HDDS</t>
  </si>
  <si>
    <t>MACY02</t>
  </si>
  <si>
    <t>LAMPDS</t>
  </si>
  <si>
    <t>BLK01</t>
  </si>
  <si>
    <t>ZOLA</t>
  </si>
  <si>
    <t>HOUZZ</t>
  </si>
  <si>
    <t>BEALLSDS</t>
  </si>
  <si>
    <t>BIGLOTSDS</t>
  </si>
  <si>
    <t>NRTPORT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</si>
  <si>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</si>
  <si>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</si>
  <si>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</si>
  <si>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</si>
  <si>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</si>
  <si>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</si>
  <si>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</si>
  <si>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</si>
  <si>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</si>
  <si>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</si>
  <si>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</si>
  <si>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</si>
  <si>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</si>
  <si>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</si>
  <si>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</si>
  <si>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</si>
  <si>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</si>
  <si>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</si>
  <si>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</si>
  <si>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</si>
  <si>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</si>
  <si>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</si>
  <si>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</si>
  <si>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</si>
  <si>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</si>
  <si>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</si>
  <si>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</si>
  <si>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</si>
  <si>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</si>
  <si>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</si>
  <si>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</si>
  <si>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</si>
  <si>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</si>
  <si>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</si>
  <si>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</si>
  <si>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</si>
  <si>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</si>
  <si>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</si>
  <si>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</si>
  <si>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</si>
  <si>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</si>
  <si>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</si>
  <si>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</si>
  <si>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</si>
  <si>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</si>
  <si>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</si>
  <si>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</si>
  <si>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</si>
  <si>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</si>
  <si>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</si>
  <si>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</si>
  <si>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</si>
  <si>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</si>
  <si>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</si>
  <si>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</si>
  <si>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</si>
  <si>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</si>
  <si>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</si>
  <si>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</si>
  <si>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</si>
  <si>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</si>
  <si>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</si>
  <si>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</si>
  <si>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</si>
  <si>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</si>
  <si>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</si>
  <si>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</si>
  <si>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</si>
  <si>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</si>
  <si>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</si>
  <si>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</si>
  <si>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</si>
  <si>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</si>
  <si>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</si>
  <si>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</si>
  <si>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</si>
  <si>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</si>
  <si>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</si>
  <si>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</si>
  <si>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</si>
  <si>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</si>
  <si>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</si>
  <si>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</si>
  <si>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</si>
  <si>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</si>
  <si>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</si>
  <si>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</si>
  <si>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</si>
  <si>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</si>
  <si>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</si>
  <si>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</si>
  <si>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</si>
  <si>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</si>
  <si>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</si>
  <si>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</si>
  <si>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</si>
  <si>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</si>
  <si>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</si>
  <si>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</si>
  <si>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</si>
  <si>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</si>
  <si>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</si>
  <si>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</si>
  <si>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AMAZON,AMERSIGNDS,BLK01,CSNSTORES,DESINC,JCPENNEY01,KIRKLANDDS,MACY02,NRTPORT,OLLIIX,OVERSTOCK01,TGTDVS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</si>
  <si>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</si>
  <si>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</si>
  <si>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</si>
  <si>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</si>
  <si>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</si>
  <si>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</si>
  <si>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</si>
  <si>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</si>
  <si>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</si>
  <si>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</si>
  <si>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</si>
  <si>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</si>
  <si>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</si>
  <si>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</si>
  <si>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</si>
  <si>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</si>
  <si>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</si>
  <si>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2/22/2023</t>
  </si>
  <si>
    <t>9/27/2021</t>
  </si>
  <si>
    <t>5/19/2022</t>
  </si>
  <si>
    <t>Offered</t>
  </si>
  <si>
    <t>Ready To Offer</t>
  </si>
  <si>
    <t>10/27/2022</t>
  </si>
  <si>
    <t>3/27/2023</t>
  </si>
  <si>
    <t>11/3/2022</t>
  </si>
  <si>
    <t>6/29/2022</t>
  </si>
  <si>
    <t>Open</t>
  </si>
  <si>
    <t>12/14/2023</t>
  </si>
  <si>
    <t>2/15/2024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</si>
  <si>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</si>
  <si>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</si>
  <si>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</si>
  <si>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</si>
  <si>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</si>
  <si>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</si>
  <si>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</si>
  <si>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</si>
  <si>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</si>
  <si>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</si>
  <si>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</si>
  <si>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</si>
  <si>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</si>
  <si>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</si>
  <si>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</si>
  <si>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</si>
  <si>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</si>
  <si>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5/19/2024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</si>
  <si>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</si>
  <si>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</si>
  <si>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</si>
  <si>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</si>
  <si>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</si>
  <si>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</si>
  <si>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</si>
  <si>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</si>
  <si>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</si>
  <si>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</si>
  <si>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</si>
  <si>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</si>
  <si>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</si>
  <si>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</si>
  <si>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</si>
  <si>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</si>
  <si>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</si>
  <si>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</si>
  <si>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</si>
  <si>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</si>
  <si>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</si>
  <si>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</si>
  <si>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</si>
  <si>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2/22/2022</t>
  </si>
  <si>
    <t>Declined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</si>
  <si>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</si>
  <si>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</si>
  <si>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</si>
  <si>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</si>
  <si>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</si>
  <si>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</si>
  <si>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</si>
  <si>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</si>
  <si>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</si>
  <si>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</si>
  <si>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</si>
  <si>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</si>
  <si>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</si>
  <si>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</si>
  <si>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</si>
  <si>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</si>
  <si>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</si>
  <si>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</si>
  <si>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</si>
  <si>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</si>
  <si>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</si>
  <si>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</si>
  <si>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</si>
  <si>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</si>
  <si>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</si>
  <si>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</si>
  <si>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</si>
  <si>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</si>
  <si>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</si>
  <si>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</si>
  <si>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</si>
  <si>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</si>
  <si>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</si>
  <si>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</si>
  <si>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</si>
  <si>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</si>
  <si>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</si>
  <si>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</si>
  <si>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5/12/2024</t>
  </si>
  <si>
    <t>AMAZON,AMAZONDS,CSNSTORES,JCPENNEY01,KIRKLANDDS,KOHLDSN,LAMPDS,MACY02,NRTPORT,OLLIIX,OVERSTOCK01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</si>
  <si>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</si>
  <si>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</si>
  <si>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</si>
  <si>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</si>
  <si>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</si>
  <si>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</si>
  <si>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</si>
  <si>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</si>
  <si>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</si>
  <si>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</si>
  <si>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</si>
  <si>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</si>
  <si>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</si>
  <si>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</si>
  <si>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</si>
  <si>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</si>
  <si>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1/31/2024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</si>
  <si>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</si>
  <si>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</si>
  <si>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</si>
  <si>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</si>
  <si>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</si>
  <si>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</si>
  <si>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4/6/2024</t>
  </si>
  <si>
    <t>AMAZON,AMAZONDS,AMERSIGNDS,BLK01,CSNSTORES,HOUZZ,JCPENNEY01,KIRKLANDDS,KOHLDSN,LAMPDS,OLLIIX,OVERSTOCK01,ROOMECOM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</si>
  <si>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</si>
  <si>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</si>
  <si>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</si>
  <si>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</si>
  <si>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</si>
  <si>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</si>
  <si>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</si>
  <si>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</si>
  <si>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</si>
  <si>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</si>
  <si>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4/28/2020</t>
  </si>
  <si>
    <t>11/25/2021</t>
  </si>
  <si>
    <t>9/18/2022</t>
  </si>
  <si>
    <t>6/10/2021</t>
  </si>
  <si>
    <t>3/12/2021</t>
  </si>
  <si>
    <t>3/24/2021</t>
  </si>
  <si>
    <t>9/18/2020</t>
  </si>
  <si>
    <t>3/24/2020</t>
  </si>
  <si>
    <t>3/30/2020</t>
  </si>
  <si>
    <t>9/19/2022</t>
  </si>
  <si>
    <t>12/9/2022</t>
  </si>
  <si>
    <t>8/25/2020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</si>
  <si>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</si>
  <si>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</si>
  <si>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</si>
  <si>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</si>
  <si>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</si>
  <si>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</si>
  <si>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</si>
  <si>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</si>
  <si>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</si>
  <si>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</si>
  <si>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5/8/2024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</si>
  <si>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</si>
  <si>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</si>
  <si>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</si>
  <si>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</si>
  <si>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</si>
  <si>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</si>
  <si>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</si>
  <si>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</si>
  <si>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</si>
  <si>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</si>
  <si>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</si>
  <si>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</si>
  <si>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</si>
  <si>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9/17/2021</t>
  </si>
  <si>
    <t>10/10/2021</t>
  </si>
  <si>
    <t>9/21/2021</t>
  </si>
  <si>
    <t>11/18/2021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</si>
  <si>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</si>
  <si>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</si>
  <si>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</si>
  <si>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</si>
  <si>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</si>
  <si>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</si>
  <si>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</si>
  <si>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</si>
  <si>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</si>
  <si>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</si>
  <si>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</si>
  <si>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</si>
  <si>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</si>
  <si>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</si>
  <si>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</si>
  <si>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</si>
  <si>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</si>
  <si>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</si>
  <si>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</si>
  <si>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</si>
  <si>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</si>
  <si>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</si>
  <si>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</si>
  <si>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</si>
  <si>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</si>
  <si>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</si>
  <si>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</si>
  <si>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</si>
  <si>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</si>
  <si>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12/30/2021</t>
  </si>
  <si>
    <t>8/18/2017</t>
  </si>
  <si>
    <t>8/15/2022</t>
  </si>
  <si>
    <t>9/7/2022</t>
  </si>
  <si>
    <t>3/5/2018</t>
  </si>
  <si>
    <t>4/11/2018</t>
  </si>
  <si>
    <t>9/12/2022</t>
  </si>
  <si>
    <t>4/20/2022</t>
  </si>
  <si>
    <t>6/12/2020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</si>
  <si>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</si>
  <si>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</si>
  <si>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</si>
  <si>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</si>
  <si>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</si>
  <si>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</si>
  <si>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</si>
  <si>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</si>
  <si>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</si>
  <si>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</si>
  <si>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BLK01,CSNSTORES,DESINC,KIRKLANDDS,KOHLDSN,OLLIIX,OVERSTOCK01,TGTDVS</t>
  </si>
  <si>
    <t>11/22/2021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</si>
  <si>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</si>
  <si>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</si>
  <si>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</si>
  <si>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</si>
  <si>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</si>
  <si>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</si>
  <si>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</si>
  <si>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</si>
  <si>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</si>
  <si>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</si>
  <si>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</si>
  <si>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</si>
  <si>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</si>
  <si>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</si>
  <si>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</si>
  <si>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</si>
  <si>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CSNSTORES,KIRKLANDDS,OLLIIX,OVERSTOCK01,TGTDVS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</si>
  <si>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</si>
  <si>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</si>
  <si>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</si>
  <si>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</si>
  <si>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</si>
  <si>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</si>
  <si>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</si>
  <si>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</si>
  <si>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</si>
  <si>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</si>
  <si>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</si>
  <si>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</si>
  <si>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</si>
  <si>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</si>
  <si>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10/26/2022</t>
  </si>
  <si>
    <t>1/1/2024</t>
  </si>
  <si>
    <t>6/24/2022</t>
  </si>
  <si>
    <t>8/9/2022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</si>
  <si>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</si>
  <si>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</si>
  <si>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</si>
  <si>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</si>
  <si>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</si>
  <si>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</si>
  <si>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</si>
  <si>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</si>
  <si>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</si>
  <si>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</si>
  <si>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</si>
  <si>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</si>
  <si>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</si>
  <si>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</si>
  <si>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</si>
  <si>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</si>
  <si>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</si>
  <si>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</si>
  <si>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</si>
  <si>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</si>
  <si>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</si>
  <si>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</si>
  <si>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</si>
  <si>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3/8/2022</t>
  </si>
  <si>
    <t>6/27/2023</t>
  </si>
  <si>
    <t>10/5/2021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</si>
  <si>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</si>
  <si>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</si>
  <si>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</si>
  <si>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</si>
  <si>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</si>
  <si>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</si>
  <si>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</si>
  <si>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</si>
  <si>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</si>
  <si>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</si>
  <si>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</si>
  <si>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</si>
  <si>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</si>
  <si>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</si>
  <si>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</si>
  <si>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</si>
  <si>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</si>
  <si>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</si>
  <si>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</si>
  <si>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</si>
  <si>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12/15/2023</t>
  </si>
  <si>
    <t>12/23/2021</t>
  </si>
  <si>
    <t>9/19/2021</t>
  </si>
  <si>
    <t>MP95B-0274</t>
  </si>
  <si>
    <t>PP001634</t>
  </si>
  <si>
    <t>3/26/2024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</si>
  <si>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</si>
  <si>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</si>
  <si>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</si>
  <si>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</si>
  <si>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</si>
  <si>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</si>
  <si>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</si>
  <si>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</si>
  <si>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</si>
  <si>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</si>
  <si>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</si>
  <si>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</si>
  <si>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</si>
  <si>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</si>
  <si>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</si>
  <si>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</si>
  <si>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</si>
  <si>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</si>
  <si>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</si>
  <si>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</si>
  <si>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</si>
  <si>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</si>
  <si>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</si>
  <si>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</si>
  <si>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</si>
  <si>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</si>
  <si>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</si>
  <si>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</si>
  <si>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</si>
  <si>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</si>
  <si>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</si>
  <si>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</si>
  <si>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</si>
  <si>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</si>
  <si>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</si>
  <si>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</si>
  <si>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</si>
  <si>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</si>
  <si>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</si>
  <si>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</si>
  <si>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</si>
  <si>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</si>
  <si>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</si>
  <si>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</si>
  <si>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</si>
  <si>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</si>
  <si>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</si>
  <si>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</si>
  <si>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</si>
  <si>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</si>
  <si>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</si>
  <si>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</si>
  <si>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</si>
  <si>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</si>
  <si>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</si>
  <si>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</si>
  <si>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</si>
  <si>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</si>
  <si>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</si>
  <si>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</si>
  <si>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</si>
  <si>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</si>
  <si>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</si>
  <si>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</si>
  <si>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</si>
  <si>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</si>
  <si>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</si>
  <si>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</si>
  <si>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</si>
  <si>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</si>
  <si>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</si>
  <si>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</si>
  <si>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</si>
  <si>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</si>
  <si>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</si>
  <si>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</si>
  <si>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</si>
  <si>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</si>
  <si>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</si>
  <si>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</si>
  <si>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</si>
  <si>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</si>
  <si>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</si>
  <si>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</si>
  <si>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</si>
  <si>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</si>
  <si>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12/28/2021</t>
  </si>
  <si>
    <t>5/13/2020</t>
  </si>
  <si>
    <t>8/30/2022</t>
  </si>
  <si>
    <t>10/7/2022</t>
  </si>
  <si>
    <t>1/27/2021</t>
  </si>
  <si>
    <t>2/9/2021</t>
  </si>
  <si>
    <t>9/8/2022</t>
  </si>
  <si>
    <t>3/19/2022</t>
  </si>
  <si>
    <t>9/8/2021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</si>
  <si>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</si>
  <si>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</si>
  <si>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</si>
  <si>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</si>
  <si>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</si>
  <si>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</si>
  <si>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</si>
  <si>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</si>
  <si>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</si>
  <si>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</si>
  <si>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</si>
  <si>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</si>
  <si>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</si>
  <si>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</si>
  <si>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</si>
  <si>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1/19/2022</t>
  </si>
  <si>
    <t>9/12/2019</t>
  </si>
  <si>
    <t>7/8/2020</t>
  </si>
  <si>
    <t>12/23/2020</t>
  </si>
  <si>
    <t>5/14/2021</t>
  </si>
  <si>
    <t>7/24/2022</t>
  </si>
  <si>
    <t>10/1/2020</t>
  </si>
  <si>
    <t>8/2/2023</t>
  </si>
  <si>
    <t>6/19/2020</t>
  </si>
  <si>
    <t>7/23/2020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</si>
  <si>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</si>
  <si>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</si>
  <si>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</si>
  <si>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</si>
  <si>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</si>
  <si>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</si>
  <si>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</si>
  <si>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</si>
  <si>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</si>
  <si>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6/1/2020</t>
  </si>
  <si>
    <t>5/11/2020</t>
  </si>
  <si>
    <t>3/17/2020</t>
  </si>
  <si>
    <t>4/6/2020</t>
  </si>
  <si>
    <t>7/3/2023</t>
  </si>
  <si>
    <t>12/15/2021</t>
  </si>
  <si>
    <t>7/6/2020</t>
  </si>
  <si>
    <t>10/18/2022</t>
  </si>
  <si>
    <t>7/26/2022</t>
  </si>
  <si>
    <t>5/11/2021</t>
  </si>
  <si>
    <t>10/27/2020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</si>
  <si>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</si>
  <si>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</si>
  <si>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</si>
  <si>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</si>
  <si>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</si>
  <si>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</si>
  <si>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</si>
  <si>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</si>
  <si>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</si>
  <si>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</si>
  <si>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</si>
  <si>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</si>
  <si>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</si>
  <si>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</si>
  <si>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</si>
  <si>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</si>
  <si>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</si>
  <si>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</si>
  <si>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</si>
  <si>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</si>
  <si>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</si>
  <si>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</si>
  <si>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</si>
  <si>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AMAZON,AMAZONDS,CSNSTORES,JCPENNEY01,KIRKLANDDS,KOHLDSN,OLLIIX,TGTDVS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</si>
  <si>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</si>
  <si>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</si>
  <si>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</si>
  <si>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</si>
  <si>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</si>
  <si>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</si>
  <si>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</si>
  <si>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</si>
  <si>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</si>
  <si>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</si>
  <si>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</si>
  <si>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</si>
  <si>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</si>
  <si>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</si>
  <si>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</si>
  <si>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</si>
  <si>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</si>
  <si>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</si>
  <si>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</si>
  <si>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</si>
  <si>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</si>
  <si>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</si>
  <si>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</si>
  <si>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</si>
  <si>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</si>
  <si>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</si>
  <si>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</si>
  <si>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</si>
  <si>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</si>
  <si>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</si>
  <si>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</si>
  <si>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</si>
  <si>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</si>
  <si>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</si>
  <si>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</si>
  <si>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</si>
  <si>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</si>
  <si>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</si>
  <si>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</si>
  <si>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</si>
  <si>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</si>
  <si>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</si>
  <si>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</si>
  <si>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</si>
  <si>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AMAZON,CSNSTORES,KOHLDSN,MACY02,OLLIIX,TGTDVS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</si>
  <si>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</si>
  <si>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</si>
  <si>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</si>
  <si>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</si>
  <si>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</si>
  <si>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</si>
  <si>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</si>
  <si>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</si>
  <si>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ASHFURNDS,JCPENNEY01,OLLIIX,OVERSTOCK01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</si>
  <si>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</si>
  <si>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</si>
  <si>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</si>
  <si>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</si>
  <si>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</si>
  <si>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</si>
  <si>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</si>
  <si>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</si>
  <si>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</si>
  <si>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</si>
  <si>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</si>
  <si>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</si>
  <si>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</si>
  <si>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</si>
  <si>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</si>
  <si>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</si>
  <si>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</si>
  <si>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</si>
  <si>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</si>
  <si>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</si>
  <si>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</si>
  <si>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</si>
  <si>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</si>
  <si>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</si>
  <si>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</si>
  <si>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</si>
  <si>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</si>
  <si>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</si>
  <si>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</si>
  <si>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</si>
  <si>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</si>
  <si>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</si>
  <si>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</si>
  <si>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</si>
  <si>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</si>
  <si>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</si>
  <si>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</si>
  <si>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</si>
  <si>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</si>
  <si>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</si>
  <si>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</si>
  <si>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</si>
  <si>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</si>
  <si>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</si>
  <si>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</si>
  <si>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</si>
  <si>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</si>
  <si>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</si>
  <si>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</si>
  <si>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</si>
  <si>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</si>
  <si>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</si>
  <si>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</si>
  <si>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9/13/2023</t>
  </si>
  <si>
    <t>10/10/2022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</si>
  <si>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</si>
  <si>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</si>
  <si>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</si>
  <si>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</si>
  <si>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</si>
  <si>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</si>
  <si>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</si>
  <si>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</si>
  <si>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AMAZONDS,CSNSTORES,KIRKLANDDS,OLLIIX,OVERSTOCK01,TGTDVS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</si>
  <si>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</si>
  <si>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</si>
  <si>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</si>
  <si>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</si>
  <si>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</si>
  <si>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</si>
  <si>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</si>
  <si>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</si>
  <si>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</si>
  <si>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</si>
  <si>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</si>
  <si>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</si>
  <si>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</si>
  <si>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</si>
  <si>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</si>
  <si>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</si>
  <si>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</si>
  <si>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</si>
  <si>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</si>
  <si>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</si>
  <si>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</si>
  <si>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</si>
  <si>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</si>
  <si>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</si>
  <si>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</si>
  <si>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</si>
  <si>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</si>
  <si>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</si>
  <si>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</si>
  <si>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</si>
  <si>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</si>
  <si>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</si>
  <si>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</si>
  <si>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</si>
  <si>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</si>
  <si>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</si>
  <si>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</si>
  <si>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</si>
  <si>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</si>
  <si>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</si>
  <si>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</si>
  <si>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</si>
  <si>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</si>
  <si>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</si>
  <si>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</si>
  <si>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</si>
  <si>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</si>
  <si>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</si>
  <si>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</si>
  <si>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</si>
  <si>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</si>
  <si>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</si>
  <si>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</si>
  <si>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</si>
  <si>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</si>
  <si>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</si>
  <si>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</si>
  <si>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</si>
  <si>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</si>
  <si>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</si>
  <si>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</si>
  <si>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</si>
  <si>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</si>
  <si>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</si>
  <si>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</si>
  <si>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</si>
  <si>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</si>
  <si>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</si>
  <si>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</si>
  <si>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</si>
  <si>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</si>
  <si>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</si>
  <si>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</si>
  <si>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</si>
  <si>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</si>
  <si>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</si>
  <si>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2/18/2022</t>
  </si>
  <si>
    <t>3/24/2016</t>
  </si>
  <si>
    <t>10/12/2022</t>
  </si>
  <si>
    <t>6/1/2017</t>
  </si>
  <si>
    <t>7/17/2017</t>
  </si>
  <si>
    <t>11/16/2018</t>
  </si>
  <si>
    <t>2/13/2019</t>
  </si>
  <si>
    <t>11/13/2019</t>
  </si>
  <si>
    <t>12/7/2019</t>
  </si>
  <si>
    <t>6/30/2020</t>
  </si>
  <si>
    <t>3/21/2021</t>
  </si>
  <si>
    <t>2/5/2024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</si>
  <si>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</si>
  <si>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</si>
  <si>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</si>
  <si>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</si>
  <si>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</si>
  <si>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</si>
  <si>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</si>
  <si>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</si>
  <si>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</si>
  <si>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</si>
  <si>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</si>
  <si>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</si>
  <si>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</si>
  <si>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</si>
  <si>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</si>
  <si>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</si>
  <si>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</si>
  <si>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</si>
  <si>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</si>
  <si>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</si>
  <si>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</si>
  <si>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</si>
  <si>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</si>
  <si>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</si>
  <si>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</si>
  <si>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</si>
  <si>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AMAZON,AMERSIGNDS,BIGLOTSDS,BLK01,CSNSTORES,DESINC,KIRKLANDDS,MACY02,OLLIIX,OVERSTOCK01,ROOMECOM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</si>
  <si>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</si>
  <si>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</si>
  <si>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</si>
  <si>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</si>
  <si>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</si>
  <si>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</si>
  <si>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</si>
  <si>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</si>
  <si>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</si>
  <si>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</si>
  <si>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</si>
  <si>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</si>
  <si>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</si>
  <si>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</si>
  <si>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</si>
  <si>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</si>
  <si>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</si>
  <si>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</si>
  <si>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</si>
  <si>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</si>
  <si>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</si>
  <si>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</si>
  <si>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</si>
  <si>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</si>
  <si>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</si>
  <si>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</si>
  <si>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</si>
  <si>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</si>
  <si>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</si>
  <si>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</si>
  <si>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</si>
  <si>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</si>
  <si>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</si>
  <si>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</si>
  <si>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</si>
  <si>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3/26/2020</t>
  </si>
  <si>
    <t>4/2/2020</t>
  </si>
  <si>
    <t>10/14/2019</t>
  </si>
  <si>
    <t>1/13/2022</t>
  </si>
  <si>
    <t>11/9/2022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</si>
  <si>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</si>
  <si>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</si>
  <si>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</si>
  <si>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</si>
  <si>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</si>
  <si>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</si>
  <si>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</si>
  <si>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</si>
  <si>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</si>
  <si>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</si>
  <si>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</si>
  <si>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</si>
  <si>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</si>
  <si>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</si>
  <si>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</si>
  <si>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</si>
  <si>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</si>
  <si>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</si>
  <si>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</si>
  <si>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</si>
  <si>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</si>
  <si>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</si>
  <si>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</si>
  <si>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</si>
  <si>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</si>
  <si>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</si>
  <si>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</si>
  <si>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</si>
  <si>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</si>
  <si>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</si>
  <si>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</si>
  <si>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</si>
  <si>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</si>
  <si>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</si>
  <si>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</si>
  <si>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</si>
  <si>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</si>
  <si>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</si>
  <si>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</si>
  <si>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</si>
  <si>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</si>
  <si>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</si>
  <si>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</si>
  <si>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</si>
  <si>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</si>
  <si>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</si>
  <si>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</si>
  <si>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</si>
  <si>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</si>
  <si>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</si>
  <si>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</si>
  <si>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</si>
  <si>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</si>
  <si>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</si>
  <si>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</si>
  <si>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</si>
  <si>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Silver</t>
  </si>
  <si>
    <t>PF005465</t>
  </si>
  <si>
    <t>4/23/2021</t>
  </si>
  <si>
    <t>3/30/2024</t>
  </si>
  <si>
    <t>AMAZON,AMERSIGNDS,CSNSTORES,JCPENNEY01,KIRKLANDDS,KOHLDSN,LAMPDS,OLLIIX,OVERSTOCK01,ROOMECOM,TGTDVS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</si>
  <si>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</si>
  <si>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</si>
  <si>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</si>
  <si>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</si>
  <si>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</si>
  <si>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</si>
  <si>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</si>
  <si>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</si>
  <si>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</si>
  <si>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</si>
  <si>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</si>
  <si>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</si>
  <si>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</si>
  <si>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</si>
  <si>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</si>
  <si>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</si>
  <si>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</si>
  <si>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</si>
  <si>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</si>
  <si>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</si>
  <si>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</si>
  <si>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</si>
  <si>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</si>
  <si>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</si>
  <si>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</si>
  <si>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</si>
  <si>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</si>
  <si>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</si>
  <si>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</si>
  <si>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</si>
  <si>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</si>
  <si>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</si>
  <si>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</si>
  <si>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</si>
  <si>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</si>
  <si>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</si>
  <si>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</si>
  <si>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</si>
  <si>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</si>
  <si>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</si>
  <si>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</si>
  <si>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</si>
  <si>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</si>
  <si>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</si>
  <si>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</si>
  <si>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</si>
  <si>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</si>
  <si>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</si>
  <si>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</si>
  <si>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</si>
  <si>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</si>
  <si>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</si>
  <si>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</si>
  <si>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</si>
  <si>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</si>
  <si>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</si>
  <si>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</si>
  <si>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</si>
  <si>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</si>
  <si>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</si>
  <si>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</si>
  <si>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</si>
  <si>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</si>
  <si>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</si>
  <si>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</si>
  <si>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</si>
  <si>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</si>
  <si>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</si>
  <si>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12/16/2023</t>
  </si>
  <si>
    <t>7/25/2018</t>
  </si>
  <si>
    <t>1/21/2019</t>
  </si>
  <si>
    <t>2/11/2019</t>
  </si>
  <si>
    <t>MP95C-0269</t>
  </si>
  <si>
    <t>AMAZON,AMERSIGNDS,CSNSTORES,JCPENNEY01,KIRKLANDDS,KOHLDSN,OLLIIX,OVERSTOCK01,ROOMECOM</t>
  </si>
  <si>
    <t>6/15/2021</t>
  </si>
  <si>
    <t>3/25/2022</t>
  </si>
  <si>
    <t>5/10/2023</t>
  </si>
  <si>
    <t>11/23/2021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</si>
  <si>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</si>
  <si>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</si>
  <si>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</si>
  <si>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</si>
  <si>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</si>
  <si>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</si>
  <si>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</si>
  <si>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</si>
  <si>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</si>
  <si>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</si>
  <si>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</si>
  <si>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</si>
  <si>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</si>
  <si>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</si>
  <si>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</si>
  <si>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</si>
  <si>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</si>
  <si>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</si>
  <si>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</si>
  <si>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</si>
  <si>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</si>
  <si>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</si>
  <si>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</si>
  <si>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</si>
  <si>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</si>
  <si>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3/12/2018</t>
  </si>
  <si>
    <t>11/9/2021</t>
  </si>
  <si>
    <t>8/30/2019</t>
  </si>
  <si>
    <t>8/29/2018</t>
  </si>
  <si>
    <t>12/12/2018</t>
  </si>
  <si>
    <t>MP95C-0041</t>
  </si>
  <si>
    <t>Forest Reflections</t>
  </si>
  <si>
    <t>Triptych 3-piece Canvas Wall Art Set</t>
  </si>
  <si>
    <t>PF001911</t>
  </si>
  <si>
    <t>Landscape</t>
  </si>
  <si>
    <t>3/14/2024</t>
  </si>
  <si>
    <t>AMAZON,AMERSIGNDS,ASHFURNDS,CSNSTORES,KIRKLANDDS,KOHLDSN,OLLIIX,TGTDVS</t>
  </si>
  <si>
    <t>9/23/2016</t>
  </si>
  <si>
    <t>3/10/2016</t>
  </si>
  <si>
    <t>11/26/2018</t>
  </si>
  <si>
    <t>12/22/2016</t>
  </si>
  <si>
    <t>5/17/2016</t>
  </si>
  <si>
    <t>5/1/2017</t>
  </si>
  <si>
    <t>2/24/2016</t>
  </si>
  <si>
    <t>10/25/2022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</si>
  <si>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</si>
  <si>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</si>
  <si>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</si>
  <si>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</si>
  <si>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</si>
  <si>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</si>
  <si>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</si>
  <si>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</si>
  <si>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</si>
  <si>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KL95C-0002</t>
  </si>
  <si>
    <t>3 Piece Wall Art Set</t>
  </si>
  <si>
    <t>N/A</t>
  </si>
  <si>
    <t>4/1/2024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</si>
  <si>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</si>
  <si>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</si>
  <si>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</si>
  <si>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</si>
  <si>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</si>
  <si>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</si>
  <si>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</si>
  <si>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</si>
  <si>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AMAZON,ASHFURNDS,BLK01,CSNSTORES,DESINC,KIRKLANDDS,LAMPDS,OLLIIX,OVERSTOCK01,ROOMECOM,TGTDVS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</si>
  <si>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</si>
  <si>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</si>
  <si>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</si>
  <si>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</si>
  <si>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</si>
  <si>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</si>
  <si>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</si>
  <si>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11/24/2021</t>
  </si>
  <si>
    <t>7/11/2016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</si>
  <si>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</si>
  <si>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</si>
  <si>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</si>
  <si>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</si>
  <si>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</si>
  <si>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</si>
  <si>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</si>
  <si>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</si>
  <si>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</si>
  <si>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</si>
  <si>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</si>
  <si>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</si>
  <si>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AMAZON,BLK01,CSNSTORES,DESINC,KIRKLANDDS,MACY02,OLLIIX,TGTDVS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</si>
  <si>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</si>
  <si>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</si>
  <si>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</si>
  <si>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</si>
  <si>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</si>
  <si>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</si>
  <si>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</si>
  <si>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</si>
  <si>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</si>
  <si>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</si>
  <si>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</si>
  <si>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</si>
  <si>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</si>
  <si>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</si>
  <si>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</si>
  <si>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</si>
  <si>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</si>
  <si>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</si>
  <si>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</si>
  <si>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</si>
  <si>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</si>
  <si>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</si>
  <si>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11/21/2015</t>
  </si>
  <si>
    <t>1/25/2023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</si>
  <si>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</si>
  <si>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</si>
  <si>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</si>
  <si>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</si>
  <si>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</si>
  <si>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</si>
  <si>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</si>
  <si>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</si>
  <si>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</si>
  <si>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</si>
  <si>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</si>
  <si>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</si>
  <si>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</si>
  <si>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</si>
  <si>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</si>
  <si>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</si>
  <si>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</si>
  <si>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</si>
  <si>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</si>
  <si>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</si>
  <si>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</si>
  <si>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</si>
  <si>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</si>
  <si>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</si>
  <si>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</si>
  <si>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</si>
  <si>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</si>
  <si>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</si>
  <si>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</si>
  <si>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</si>
  <si>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</si>
  <si>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</si>
  <si>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</si>
  <si>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</si>
  <si>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</si>
  <si>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</si>
  <si>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</si>
  <si>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</si>
  <si>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</si>
  <si>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</si>
  <si>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</si>
  <si>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</si>
  <si>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</si>
  <si>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</si>
  <si>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</si>
  <si>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</si>
  <si>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</si>
  <si>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</si>
  <si>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</si>
  <si>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</si>
  <si>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</si>
  <si>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</si>
  <si>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</si>
  <si>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</si>
  <si>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</si>
  <si>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</si>
  <si>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</si>
  <si>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</si>
  <si>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</si>
  <si>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</si>
  <si>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</si>
  <si>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</si>
  <si>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</si>
  <si>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</si>
  <si>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</si>
  <si>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</si>
  <si>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2/13/2023</t>
  </si>
  <si>
    <t>10/5/2022</t>
  </si>
  <si>
    <t>6/26/2023</t>
  </si>
  <si>
    <t>8/31/2022</t>
  </si>
  <si>
    <t>6/25/2021</t>
  </si>
  <si>
    <t>MP95C-0197</t>
  </si>
  <si>
    <t>Winter Glaze</t>
  </si>
  <si>
    <t>Blue/White</t>
  </si>
  <si>
    <t>PP001172;PF004665</t>
  </si>
  <si>
    <t>AMAZON,AMERSIGNDS,CSNSTORES,KIRKLANDDS,KOHLDSN,OLLIIX,TGTDVS,ZOLA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</si>
  <si>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</si>
  <si>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</si>
  <si>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</si>
  <si>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</si>
  <si>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</si>
  <si>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</si>
  <si>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</si>
  <si>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</si>
  <si>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</si>
  <si>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</si>
  <si>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</si>
  <si>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</si>
  <si>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</si>
  <si>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</si>
  <si>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</si>
  <si>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</si>
  <si>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</si>
  <si>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</si>
  <si>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</si>
  <si>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</si>
  <si>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</si>
  <si>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</si>
  <si>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</si>
  <si>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</si>
  <si>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</si>
  <si>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</si>
  <si>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MP95C-0308</t>
  </si>
  <si>
    <t>Fields</t>
  </si>
  <si>
    <t>Framed Embellished Canvas 2 Piece Set</t>
  </si>
  <si>
    <t>11/11/2022</t>
  </si>
  <si>
    <t>12/20/2023</t>
  </si>
  <si>
    <t>MP95C-0311</t>
  </si>
  <si>
    <t>Jana</t>
  </si>
  <si>
    <t>Double Embelished Canvas - Golden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</si>
  <si>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</si>
  <si>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</si>
  <si>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</si>
  <si>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</si>
  <si>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</si>
  <si>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</si>
  <si>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</si>
  <si>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</si>
  <si>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</si>
  <si>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</si>
  <si>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</si>
  <si>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</si>
  <si>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</si>
  <si>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</si>
  <si>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</si>
  <si>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6/22/2022</t>
  </si>
  <si>
    <t>11/23/2022</t>
  </si>
  <si>
    <t>7/15/2022</t>
  </si>
  <si>
    <t>12/18/2022</t>
  </si>
  <si>
    <t>MP95C-0337</t>
  </si>
  <si>
    <t>Jungle Feline</t>
  </si>
  <si>
    <t>Jungle Cheetah Canvas Wall Art</t>
  </si>
  <si>
    <t>Cheetah Green Multi</t>
  </si>
  <si>
    <t>1/6/2024</t>
  </si>
  <si>
    <t>AMAZON,AMAZONDS,OLLIIX</t>
  </si>
  <si>
    <t>1/15/2024</t>
  </si>
  <si>
    <t>1/5/2024</t>
  </si>
  <si>
    <t>1/12/2024</t>
  </si>
  <si>
    <t>1/19/2024</t>
  </si>
  <si>
    <t>1/8/2024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</si>
  <si>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</si>
  <si>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</si>
  <si>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</si>
  <si>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</si>
  <si>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</si>
  <si>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</si>
  <si>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MP95C-0205</t>
  </si>
  <si>
    <t>Radiant Flatland</t>
  </si>
  <si>
    <t>Hand Embellished Glitter 2-piece Canvas Wall Art Set</t>
  </si>
  <si>
    <t>5/14/2019</t>
  </si>
  <si>
    <t>5/22/2024</t>
  </si>
  <si>
    <t>AMAZON,AMAZONDS,ASHFURNDS,CSNSTORES,KIRKLANDDS,KOHLDSN,LAMPDS,OLLIIX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</si>
  <si>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</si>
  <si>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</si>
  <si>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</si>
  <si>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</si>
  <si>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</si>
  <si>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</si>
  <si>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</si>
  <si>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</si>
  <si>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</si>
  <si>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</si>
  <si>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</si>
  <si>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</si>
  <si>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MP95C-0330</t>
  </si>
  <si>
    <t>Grumpy Cats</t>
  </si>
  <si>
    <t>I Don't Care Canvas Wall Art</t>
  </si>
  <si>
    <t>I Don't Care/Multi</t>
  </si>
  <si>
    <t>Transitional|Modern/Contemporary</t>
  </si>
  <si>
    <t>AMAZON,AMAZONDS</t>
  </si>
  <si>
    <t>MP95C-0329</t>
  </si>
  <si>
    <t>Not Today Canvas Wall Art</t>
  </si>
  <si>
    <t>Not Today/Multi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</si>
  <si>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</si>
  <si>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</si>
  <si>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</si>
  <si>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</si>
  <si>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</si>
  <si>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</si>
  <si>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</si>
  <si>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</si>
  <si>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</si>
  <si>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</si>
  <si>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</si>
  <si>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</si>
  <si>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</si>
  <si>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</si>
  <si>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</si>
  <si>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</si>
  <si>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</si>
  <si>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</si>
  <si>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</si>
  <si>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</si>
  <si>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</si>
  <si>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</si>
  <si>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</si>
  <si>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</si>
  <si>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</si>
  <si>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</si>
  <si>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</si>
  <si>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</si>
  <si>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</si>
  <si>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1/7/2019</t>
  </si>
  <si>
    <t>1/27/2023</t>
  </si>
  <si>
    <t>12/3/2018</t>
  </si>
  <si>
    <t>4/26/2019</t>
  </si>
  <si>
    <t>5/12/2019</t>
  </si>
  <si>
    <t>MP95C-0316</t>
  </si>
  <si>
    <t>Hallie</t>
  </si>
  <si>
    <t>Moulding With Liner Straight Fit Canvas - Evening</t>
  </si>
  <si>
    <t>Charcoal</t>
  </si>
  <si>
    <t>Still Life</t>
  </si>
  <si>
    <t>MP95C-0037</t>
  </si>
  <si>
    <t>Linen Botanicals</t>
  </si>
  <si>
    <t>Illustration 3-piece Canvas Wall Art Set</t>
  </si>
  <si>
    <t>PF001908</t>
  </si>
  <si>
    <t>ASHFURNDS,BIGLOTSDS,DESINC,KIRKLANDDS,KOHLDSN,LAMPDS,OLLIIX,ROOMECOM,TGTDVS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</si>
  <si>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</si>
  <si>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</si>
  <si>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</si>
  <si>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</si>
  <si>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</si>
  <si>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</si>
  <si>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</si>
  <si>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</si>
  <si>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</si>
  <si>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</si>
  <si>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</si>
  <si>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</si>
  <si>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</si>
  <si>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</si>
  <si>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</si>
  <si>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</si>
  <si>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ASHFURNDS,CSNSTORES,KIRKLANDDS,KOHLDSN,OLLIIX,OVERSTOCK01,ROOMECOM</t>
  </si>
  <si>
    <t>2/1/2019</t>
  </si>
  <si>
    <t>3/10/2020</t>
  </si>
  <si>
    <t>2/11/2020</t>
  </si>
  <si>
    <t>4/10/2019</t>
  </si>
  <si>
    <t>11/15/2023</t>
  </si>
  <si>
    <t>2/12/2019</t>
  </si>
  <si>
    <t>9/1/2022</t>
  </si>
  <si>
    <t>7/10/2020</t>
  </si>
  <si>
    <t>MP95C-0120</t>
  </si>
  <si>
    <t>Teal Tides</t>
  </si>
  <si>
    <t>PF002038</t>
  </si>
  <si>
    <t>BEALLSDS,KOHLDSN,OLLIIX,ROOMECOM,TGTDVS</t>
  </si>
  <si>
    <t>9/5/2017</t>
  </si>
  <si>
    <t>3/14/2018</t>
  </si>
  <si>
    <t>6/7/2017</t>
  </si>
  <si>
    <t>9/19/2017</t>
  </si>
  <si>
    <t>5/29/2019</t>
  </si>
  <si>
    <t>1/8/2018</t>
  </si>
  <si>
    <t>8/15/2017</t>
  </si>
  <si>
    <t>5/6/2018</t>
  </si>
  <si>
    <t>6/11/2018</t>
  </si>
  <si>
    <t>11/7/2017</t>
  </si>
  <si>
    <t>3/26/2023</t>
  </si>
  <si>
    <t>8/9/2017</t>
  </si>
  <si>
    <t>4/3/2018</t>
  </si>
  <si>
    <t>6/1/2018</t>
  </si>
  <si>
    <t>6/13/2019</t>
  </si>
  <si>
    <t>1/29/2019</t>
  </si>
  <si>
    <t>MP95C-0207</t>
  </si>
  <si>
    <t>Autumn Forest</t>
  </si>
  <si>
    <t>Triptych 3-piece Textured Canvas Wall Art Set</t>
  </si>
  <si>
    <t>Red</t>
  </si>
  <si>
    <t>4/17/2019</t>
  </si>
  <si>
    <t>AMAZON,AMERSIGNDS,CSNSTORES,KIRKLANDDS,KOHLDSN,OLLIIX,TGTDVS</t>
  </si>
  <si>
    <t>2/4/2021</t>
  </si>
  <si>
    <t>5/9/2019</t>
  </si>
  <si>
    <t>10/8/2019</t>
  </si>
  <si>
    <t>11/29/2019</t>
  </si>
  <si>
    <t>5/24/2019</t>
  </si>
  <si>
    <t>2/8/2022</t>
  </si>
  <si>
    <t>4/18/2019</t>
  </si>
  <si>
    <t>8/21/2020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</si>
  <si>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</si>
  <si>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</si>
  <si>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</si>
  <si>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</si>
  <si>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</si>
  <si>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</si>
  <si>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</si>
  <si>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</si>
  <si>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</si>
  <si>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</si>
  <si>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</si>
  <si>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</si>
  <si>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</si>
  <si>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</si>
  <si>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</si>
  <si>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</si>
  <si>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MP95C-0208</t>
  </si>
  <si>
    <t>Luminous Bloom</t>
  </si>
  <si>
    <t>Gold Foil and Hand Embellished Floral Canvas Wall Art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</si>
  <si>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</si>
  <si>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</si>
  <si>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</si>
  <si>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</si>
  <si>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</si>
  <si>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</si>
  <si>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11/12/2019</t>
  </si>
  <si>
    <t>9/24/2019</t>
  </si>
  <si>
    <t>4/15/2022</t>
  </si>
  <si>
    <t>9/28/2020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</si>
  <si>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</si>
  <si>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</si>
  <si>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</si>
  <si>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</si>
  <si>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</si>
  <si>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ASHFURNDS,DESINC,KIRKLANDDS,KOHLDSN,OVERSTOCK01,TGTDVS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</si>
  <si>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</si>
  <si>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</si>
  <si>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</si>
  <si>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</si>
  <si>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</si>
  <si>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</si>
  <si>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</si>
  <si>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</si>
  <si>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MP95C-0125</t>
  </si>
  <si>
    <t>Midnight Tide Blue</t>
  </si>
  <si>
    <t>Abstract 5-piece Canvas Wall Art Set</t>
  </si>
  <si>
    <t>PP000603</t>
  </si>
  <si>
    <t>5</t>
  </si>
  <si>
    <t>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</si>
  <si>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</si>
  <si>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</si>
  <si>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</si>
  <si>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</si>
  <si>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</si>
  <si>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</si>
  <si>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</si>
  <si>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6/5/2018</t>
  </si>
  <si>
    <t>1/29/2018</t>
  </si>
  <si>
    <t>10/19/2017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</si>
  <si>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</si>
  <si>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</si>
  <si>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</si>
  <si>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</si>
  <si>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</si>
  <si>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</si>
  <si>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</si>
  <si>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MP95C-0312</t>
  </si>
  <si>
    <t>Janice</t>
  </si>
  <si>
    <t>Framed Embelished Canvas - Swift</t>
  </si>
  <si>
    <t>Blue/Grey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</si>
  <si>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</si>
  <si>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</si>
  <si>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</si>
  <si>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</si>
  <si>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</si>
  <si>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</si>
  <si>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</si>
  <si>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</si>
  <si>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</si>
  <si>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</si>
  <si>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</si>
  <si>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</si>
  <si>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</si>
  <si>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</si>
  <si>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AMAZON,AMAZONDS,DESINC,MACY02,OLLIIX</t>
  </si>
  <si>
    <t>10/19/2023</t>
  </si>
  <si>
    <t>10/6/2023</t>
  </si>
  <si>
    <t>10/17/2023</t>
  </si>
  <si>
    <t>1/9/2024</t>
  </si>
  <si>
    <t>ID95C-0051</t>
  </si>
  <si>
    <t>Chicks Canvas Wall Art</t>
  </si>
  <si>
    <t>Chicks/Green Multi</t>
  </si>
  <si>
    <t>AMAZONDS,DESINC,MACY02,OLLIIX</t>
  </si>
  <si>
    <t>2/16/2024</t>
  </si>
  <si>
    <t>ID95C-0050</t>
  </si>
  <si>
    <t>Llama Canvas Wall Art</t>
  </si>
  <si>
    <t>Llama/Green Multi</t>
  </si>
  <si>
    <t>AMAZON,AMAZONDS,DESINC,MACY02</t>
  </si>
  <si>
    <t>11/24/2023</t>
  </si>
  <si>
    <t>2/26/2024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</si>
  <si>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</si>
  <si>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</si>
  <si>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</si>
  <si>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</si>
  <si>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</si>
  <si>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</si>
  <si>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</si>
  <si>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AMAZON,MACY02,OLLIIX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</si>
  <si>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</si>
  <si>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</si>
  <si>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</si>
  <si>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</si>
  <si>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</si>
  <si>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</si>
  <si>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</si>
  <si>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</si>
  <si>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MP95C-0310</t>
  </si>
  <si>
    <t>Bliss</t>
  </si>
  <si>
    <t>Framed Embellished Canvas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</si>
  <si>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</si>
  <si>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</si>
  <si>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</si>
  <si>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</si>
  <si>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</si>
  <si>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</si>
  <si>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</si>
  <si>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</si>
  <si>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</si>
  <si>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</si>
  <si>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</si>
  <si>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</si>
  <si>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4/5/2022</t>
  </si>
  <si>
    <t>4/5/2017</t>
  </si>
  <si>
    <t>7/7/2017</t>
  </si>
  <si>
    <t>7/24/2023</t>
  </si>
  <si>
    <t>4/23/2018</t>
  </si>
  <si>
    <t>5/16/2023</t>
  </si>
  <si>
    <t>9/22/2020</t>
  </si>
  <si>
    <t>2/1/2018</t>
  </si>
  <si>
    <t>7/23/2018</t>
  </si>
  <si>
    <t>2/7/2018</t>
  </si>
  <si>
    <t>ID95C-0054</t>
  </si>
  <si>
    <t>Beach Dogs</t>
  </si>
  <si>
    <t>Corgi Canvas Wall Art</t>
  </si>
  <si>
    <t>Corgi/Blue Multi</t>
  </si>
  <si>
    <t>AMAZON,MACY02,OLLIIX,OVERSTOCK01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</si>
  <si>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</si>
  <si>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</si>
  <si>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</si>
  <si>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</si>
  <si>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</si>
  <si>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</si>
  <si>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</si>
  <si>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</si>
  <si>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</si>
  <si>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</si>
  <si>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</si>
  <si>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</si>
  <si>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</si>
  <si>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</si>
  <si>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</si>
  <si>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</si>
  <si>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</si>
  <si>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</si>
  <si>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</si>
  <si>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ID95C-0059</t>
  </si>
  <si>
    <t>Chihuahua Canvas Wall Art</t>
  </si>
  <si>
    <t>Chihuahua/Blue Multi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</si>
  <si>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</si>
  <si>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</si>
  <si>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</si>
  <si>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</si>
  <si>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</si>
  <si>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</si>
  <si>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</si>
  <si>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</si>
  <si>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</si>
  <si>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</si>
  <si>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</si>
  <si>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2/15/2022</t>
  </si>
  <si>
    <t>7/14/2016</t>
  </si>
  <si>
    <t>8/27/2021</t>
  </si>
  <si>
    <t>10/23/2018</t>
  </si>
  <si>
    <t>8/24/2016</t>
  </si>
  <si>
    <t>3/30/2018</t>
  </si>
  <si>
    <t>1/3/2018</t>
  </si>
  <si>
    <t>KL95C-0003</t>
  </si>
  <si>
    <t>Pearlescent Succulent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</si>
  <si>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</si>
  <si>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</si>
  <si>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</si>
  <si>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</si>
  <si>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</si>
  <si>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</si>
  <si>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</si>
  <si>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</si>
  <si>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</si>
  <si>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</si>
  <si>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AMERSIGNDS,KOHLDSN,ROOMECOM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</si>
  <si>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</si>
  <si>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</si>
  <si>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</si>
  <si>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</si>
  <si>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</si>
  <si>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</si>
  <si>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</si>
  <si>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</si>
  <si>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</si>
  <si>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</si>
  <si>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</si>
  <si>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</si>
  <si>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</si>
  <si>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</si>
  <si>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</si>
  <si>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AMAZON,DESINC,OLLIIX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</si>
  <si>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</si>
  <si>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</si>
  <si>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</si>
  <si>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</si>
  <si>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</si>
  <si>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</si>
  <si>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</si>
  <si>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</si>
  <si>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</si>
  <si>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</si>
  <si>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</si>
  <si>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</si>
  <si>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</si>
  <si>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</si>
  <si>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</si>
  <si>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</si>
  <si>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</si>
  <si>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</si>
  <si>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</si>
  <si>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</si>
  <si>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</si>
  <si>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</si>
  <si>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</si>
  <si>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</si>
  <si>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</si>
  <si>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</si>
  <si>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</si>
  <si>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</si>
  <si>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</si>
  <si>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</si>
  <si>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</si>
  <si>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</si>
  <si>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</si>
  <si>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</si>
  <si>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</si>
  <si>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</si>
  <si>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</si>
  <si>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</si>
  <si>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</si>
  <si>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</si>
  <si>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</si>
  <si>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</si>
  <si>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</si>
  <si>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</si>
  <si>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</si>
  <si>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</si>
  <si>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</si>
  <si>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</si>
  <si>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</si>
  <si>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</si>
  <si>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</si>
  <si>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</si>
  <si>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</si>
  <si>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</si>
  <si>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</si>
  <si>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</si>
  <si>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</si>
  <si>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</si>
  <si>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</si>
  <si>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</si>
  <si>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</si>
  <si>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</si>
  <si>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</si>
  <si>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</si>
  <si>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</si>
  <si>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</si>
  <si>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1/10/2018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</si>
  <si>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</si>
  <si>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</si>
  <si>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</si>
  <si>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</si>
  <si>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</si>
  <si>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</si>
  <si>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</si>
  <si>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</si>
  <si>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</si>
  <si>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</si>
  <si>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</si>
  <si>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</si>
  <si>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</si>
  <si>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</si>
  <si>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</si>
  <si>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</si>
  <si>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AMERSIGNDS,ASHFURNDS,CSNSTORES,KIRKLANDDS,KOHLDSN,LAMPDS,OLLIIX,OVERSTOCK01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</si>
  <si>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</si>
  <si>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</si>
  <si>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</si>
  <si>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</si>
  <si>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</si>
  <si>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</si>
  <si>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</si>
  <si>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</si>
  <si>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</si>
  <si>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</si>
  <si>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</si>
  <si>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</si>
  <si>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</si>
  <si>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</si>
  <si>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</si>
  <si>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</si>
  <si>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</si>
  <si>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</si>
  <si>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</si>
  <si>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</si>
  <si>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</si>
  <si>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</si>
  <si>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</si>
  <si>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</si>
  <si>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</si>
  <si>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</si>
  <si>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</si>
  <si>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</si>
  <si>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</si>
  <si>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</si>
  <si>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</si>
  <si>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</si>
  <si>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</si>
  <si>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AMAZON,AMERSIGNDS,BEALLSDS,BLK01,CSNSTORES,DESINC,KIRKLANDDS,KOHLDSN,OLLIIX,OVERSTOCK01,TGTDVS</t>
  </si>
  <si>
    <t>9/14/2016</t>
  </si>
  <si>
    <t>10/10/2016</t>
  </si>
  <si>
    <t>8/10/2016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</si>
  <si>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</si>
  <si>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</si>
  <si>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</si>
  <si>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</si>
  <si>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</si>
  <si>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</si>
  <si>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</si>
  <si>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</si>
  <si>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</si>
  <si>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</si>
  <si>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</si>
  <si>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</si>
  <si>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</si>
  <si>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</si>
  <si>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</si>
  <si>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</si>
  <si>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</si>
  <si>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</si>
  <si>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AMERSIGNDS,BEALLSDS,KIRKLANDDS,LAMPDS,MACY02,OLLIIX,ROOMECOM</t>
  </si>
  <si>
    <t>9/29/2017</t>
  </si>
  <si>
    <t>1/11/2018</t>
  </si>
  <si>
    <t>5/21/2018</t>
  </si>
  <si>
    <t>10/15/2019</t>
  </si>
  <si>
    <t>5/18/2019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</si>
  <si>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</si>
  <si>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</si>
  <si>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</si>
  <si>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</si>
  <si>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</si>
  <si>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</si>
  <si>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AMAZON,AMERSIGNDS,ASHFURNDS,KIRKLANDDS,KOHLDSN,OLLIIX,ROOMECOM,TGTDVS</t>
  </si>
  <si>
    <t>10/18/2019</t>
  </si>
  <si>
    <t>3/2/2020</t>
  </si>
  <si>
    <t>2/20/2019</t>
  </si>
  <si>
    <t>6/18/2019</t>
  </si>
  <si>
    <t>9/27/2019</t>
  </si>
  <si>
    <t>12/31/2018</t>
  </si>
  <si>
    <t>11/17/2022</t>
  </si>
  <si>
    <t>3/19/2019</t>
  </si>
  <si>
    <t>1/22/2019</t>
  </si>
  <si>
    <t>MP95C-0127</t>
  </si>
  <si>
    <t>Blue Embrace</t>
  </si>
  <si>
    <t>PP000601</t>
  </si>
  <si>
    <t>9/12/2017</t>
  </si>
  <si>
    <t>AMERSIGNDS,BEALLSDS,BLK01,CSNSTORES,KIRKLANDDS,KOHLDSN,LAMPDS,OLLIIX</t>
  </si>
  <si>
    <t>9/25/2017</t>
  </si>
  <si>
    <t>5/25/2018</t>
  </si>
  <si>
    <t>9/22/2017</t>
  </si>
  <si>
    <t>9/26/2018</t>
  </si>
  <si>
    <t>2/7/2023</t>
  </si>
  <si>
    <t>10/15/2018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</si>
  <si>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</si>
  <si>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</si>
  <si>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</si>
  <si>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</si>
  <si>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BEALLSDS,BIGLOTSDS,DESINC,KIRKLANDDS,KOHLDSN,MACY02,OLLIIX,OVERSTOCK01,TGTDVS</t>
  </si>
  <si>
    <t>12/5/2016</t>
  </si>
  <si>
    <t>11/29/2017</t>
  </si>
  <si>
    <t>12/13/2016</t>
  </si>
  <si>
    <t>8/31/2016</t>
  </si>
  <si>
    <t>12/1/2016</t>
  </si>
  <si>
    <t>6/2/2017</t>
  </si>
  <si>
    <t>3/1/2022</t>
  </si>
  <si>
    <t>7/20/2016</t>
  </si>
  <si>
    <t>9/1/2017</t>
  </si>
  <si>
    <t>1/30/2019</t>
  </si>
  <si>
    <t>7/27/2018</t>
  </si>
  <si>
    <t>MP95C-0143</t>
  </si>
  <si>
    <t>Strato</t>
  </si>
  <si>
    <t>Gold Foil and Hand Embellished Abstract Framed Canvas Wall Art</t>
  </si>
  <si>
    <t>PP000787</t>
  </si>
  <si>
    <t>BEALLSDS,KIRKLANDDS,KOHLDSN,OLLIIX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</si>
  <si>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</si>
  <si>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</si>
  <si>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</si>
  <si>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</si>
  <si>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</si>
  <si>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</si>
  <si>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</si>
  <si>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</si>
  <si>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</si>
  <si>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</si>
  <si>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</si>
  <si>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</si>
  <si>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</si>
  <si>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</si>
  <si>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</si>
  <si>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</si>
  <si>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</si>
  <si>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</si>
  <si>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</si>
  <si>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</si>
  <si>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</si>
  <si>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ID95C-0044</t>
  </si>
  <si>
    <t>Pet Portrait</t>
  </si>
  <si>
    <t>Bridger Kitty Framed Canvas Wall Art</t>
  </si>
  <si>
    <t>Queen Bridger</t>
  </si>
  <si>
    <t>Casual|Traditional</t>
  </si>
  <si>
    <t>1/30/2024</t>
  </si>
  <si>
    <t>ID95C-0047</t>
  </si>
  <si>
    <t>King Charles Spaniel III Framed Canvas Wall Art</t>
  </si>
  <si>
    <t>King Charles Spaniel III</t>
  </si>
  <si>
    <t>AMAZON,CSNSTORES,DESINC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</si>
  <si>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</si>
  <si>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</si>
  <si>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</si>
  <si>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</si>
  <si>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</si>
  <si>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ID95C-0042</t>
  </si>
  <si>
    <t>Kitty Queen Belle Framed Canvas Wall Art</t>
  </si>
  <si>
    <t>Queen Belle</t>
  </si>
  <si>
    <t>ID95C-0041</t>
  </si>
  <si>
    <t>Bohemian Cat In Forest Framed Canvas Wall Art</t>
  </si>
  <si>
    <t>Bohemian Cat</t>
  </si>
  <si>
    <t>Casual|Shabby Chic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</si>
  <si>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</si>
  <si>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</si>
  <si>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</si>
  <si>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</si>
  <si>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</si>
  <si>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</si>
  <si>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</si>
  <si>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</si>
  <si>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</si>
  <si>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</si>
  <si>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</si>
  <si>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</si>
  <si>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</si>
  <si>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AMAZON,AMERSIGNDS,CSNSTORES,JCPENNEY01,KIRKLANDDS,OLLIIX</t>
  </si>
  <si>
    <t>1/7/2020</t>
  </si>
  <si>
    <t>11/27/2019</t>
  </si>
  <si>
    <t>1/8/2020</t>
  </si>
  <si>
    <t>11/27/2020</t>
  </si>
  <si>
    <t>6/2/2020</t>
  </si>
  <si>
    <t>12/10/2019</t>
  </si>
  <si>
    <t>6/22/2020</t>
  </si>
  <si>
    <t>7/7/2020</t>
  </si>
  <si>
    <t>11/21/2022</t>
  </si>
  <si>
    <t>12/4/2023</t>
  </si>
  <si>
    <t>4/21/2020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</si>
  <si>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</si>
  <si>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</si>
  <si>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</si>
  <si>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</si>
  <si>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</si>
  <si>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</si>
  <si>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</si>
  <si>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</si>
  <si>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</si>
  <si>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</si>
  <si>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</si>
  <si>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</si>
  <si>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</si>
  <si>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</si>
  <si>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</si>
  <si>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</si>
  <si>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</si>
  <si>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10/6/2016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</si>
  <si>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</si>
  <si>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</si>
  <si>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</si>
  <si>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</si>
  <si>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</si>
  <si>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</si>
  <si>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</si>
  <si>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</si>
  <si>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</si>
  <si>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</si>
  <si>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</si>
  <si>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</si>
  <si>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</si>
  <si>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</si>
  <si>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</si>
  <si>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</si>
  <si>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</si>
  <si>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</si>
  <si>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AMAZONDS,CSNSTORES,KOHLDSN,OLLIIX,TGTDVS,ZOLA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</si>
  <si>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</si>
  <si>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</si>
  <si>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</si>
  <si>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</si>
  <si>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</si>
  <si>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</si>
  <si>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</si>
  <si>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</si>
  <si>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</si>
  <si>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</si>
  <si>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</si>
  <si>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</si>
  <si>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</si>
  <si>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</si>
  <si>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</si>
  <si>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</si>
  <si>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</si>
  <si>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</si>
  <si>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</si>
  <si>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</si>
  <si>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</si>
  <si>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AMAZON,AMERSIGNDS,ASHFURNDS,CSNSTORES,KOHLDSN,MACY02,OLLIIX,OVERSTOCK01,ROOMECOM,TGTDVS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</si>
  <si>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</si>
  <si>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</si>
  <si>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</si>
  <si>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</si>
  <si>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</si>
  <si>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</si>
  <si>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</si>
  <si>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</si>
  <si>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</si>
  <si>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</si>
  <si>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</si>
  <si>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</si>
  <si>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AMAZONDS,CSNSTORES,HOUZZ,KOHLDSN,OLLIIX,TGTDVS</t>
  </si>
  <si>
    <t>2/26/2016</t>
  </si>
  <si>
    <t>12/18/2015</t>
  </si>
  <si>
    <t>1/20/2017</t>
  </si>
  <si>
    <t>9/29/2015</t>
  </si>
  <si>
    <t>10/26/2015</t>
  </si>
  <si>
    <t>10/23/2015</t>
  </si>
  <si>
    <t>5/25/2023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</si>
  <si>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</si>
  <si>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</si>
  <si>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</si>
  <si>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</si>
  <si>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</si>
  <si>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</si>
  <si>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</si>
  <si>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AMAZON,AMAZONDS,ASHFURNDS,BLK01,CSNSTORES,DESINC,HOUZZ,KIRKLANDDS,KOHLDSN,LAMPDS,OLLIIX,OVERSTOCK01,TGTDVS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</si>
  <si>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</si>
  <si>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</si>
  <si>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</si>
  <si>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</si>
  <si>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</si>
  <si>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</si>
  <si>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</si>
  <si>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</si>
  <si>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</si>
  <si>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</si>
  <si>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</si>
  <si>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</si>
  <si>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</si>
  <si>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</si>
  <si>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AMAZON,AMAZONDS,BLK01,CSNSTORES,DESINC,HOUZZ,JCPENNEY01,KIRKLANDDS,KOHLDSN,OLLIIX,OVERSTOCK01,ROOMECOM,TGTDVS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</si>
  <si>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</si>
  <si>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</si>
  <si>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</si>
  <si>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</si>
  <si>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</si>
  <si>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</si>
  <si>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</si>
  <si>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</si>
  <si>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</si>
  <si>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</si>
  <si>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</si>
  <si>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</si>
  <si>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</si>
  <si>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</si>
  <si>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AMERSIGNDS,ASHFURNDS,BLK01,CSNSTORES,HDDS,JCPENNEY01,KIRKLANDDS,KOHLDSN,MACY02,OLLIIX,OVERSTOCK01,ROOMECOM,TGTDVS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</si>
  <si>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</si>
  <si>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</si>
  <si>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</si>
  <si>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</si>
  <si>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</si>
  <si>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</si>
  <si>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</si>
  <si>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</si>
  <si>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</si>
  <si>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</si>
  <si>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</si>
  <si>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</si>
  <si>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</si>
  <si>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</si>
  <si>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</si>
  <si>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</si>
  <si>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</si>
  <si>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</si>
  <si>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</si>
  <si>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</si>
  <si>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OLLIIX,TGTDVS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</si>
  <si>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</si>
  <si>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</si>
  <si>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</si>
  <si>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</si>
  <si>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</si>
  <si>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</si>
  <si>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</si>
  <si>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</si>
  <si>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</si>
  <si>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</si>
  <si>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</si>
  <si>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</si>
  <si>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</si>
  <si>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</si>
  <si>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</si>
  <si>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</si>
  <si>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</si>
  <si>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</si>
  <si>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</si>
  <si>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</si>
  <si>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</si>
  <si>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</si>
  <si>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</si>
  <si>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</si>
  <si>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</si>
  <si>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</si>
  <si>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</si>
  <si>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</si>
  <si>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</si>
  <si>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</si>
  <si>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</si>
  <si>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</si>
  <si>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</si>
  <si>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</si>
  <si>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</si>
  <si>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</si>
  <si>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</si>
  <si>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</si>
  <si>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</si>
  <si>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</si>
  <si>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</si>
  <si>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</si>
  <si>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</si>
  <si>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KOHLDSN,OLLIIX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</si>
  <si>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</si>
  <si>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</si>
  <si>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</si>
  <si>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</si>
  <si>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</si>
  <si>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</si>
  <si>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</si>
  <si>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</si>
  <si>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</si>
  <si>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</si>
  <si>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</si>
  <si>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</si>
  <si>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AMAZON,AMAZONDS,BLK01,DESINC,JCPENNEY01,KIRKLANDDS,KOHLDSN,MACY02,OLLIIX,TGTDVS,ZOLA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</si>
  <si>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</si>
  <si>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</si>
  <si>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</si>
  <si>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</si>
  <si>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</si>
  <si>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</si>
  <si>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</si>
  <si>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</si>
  <si>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</si>
  <si>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</si>
  <si>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</si>
  <si>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</si>
  <si>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</si>
  <si>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</si>
  <si>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</si>
  <si>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</si>
  <si>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</si>
  <si>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</si>
  <si>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</si>
  <si>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</si>
  <si>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</si>
  <si>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</si>
  <si>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</si>
  <si>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</si>
  <si>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</si>
  <si>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</si>
  <si>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</si>
  <si>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</si>
  <si>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</si>
  <si>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</si>
  <si>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AMAZON,AMERSIGNDS,ASHFURNDS,CSNSTORES,DESINC,KIRKLANDDS,KOHLDSN,LAMPDS,OLLIIX,OVERSTOCK01</t>
  </si>
  <si>
    <t>1/21/2018</t>
  </si>
  <si>
    <t>6/20/2019</t>
  </si>
  <si>
    <t>11/25/2019</t>
  </si>
  <si>
    <t>8/31/2019</t>
  </si>
  <si>
    <t>12/26/2023</t>
  </si>
  <si>
    <t>12/22/2023</t>
  </si>
  <si>
    <t>9/14/2018</t>
  </si>
  <si>
    <t>MP95F-0265</t>
  </si>
  <si>
    <t>PF005437</t>
  </si>
  <si>
    <t>AMAZON,AMAZONDS,CSNSTORES,DESINC,JCPENNEY01,KOHLDSN,LAMPDS,MACY02,OLLIIX,ROOMECOM,TGTDVS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</si>
  <si>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</si>
  <si>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</si>
  <si>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</si>
  <si>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</si>
  <si>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</si>
  <si>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</si>
  <si>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</si>
  <si>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</si>
  <si>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</si>
  <si>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AMAZON,AMAZONDS,AMERSIGNDS,BLK01,CSNSTORES,JCPENNEY01,KIRKLANDDS,LAMPDS,OLLIIX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</si>
  <si>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</si>
  <si>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</si>
  <si>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</si>
  <si>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</si>
  <si>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</si>
  <si>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</si>
  <si>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</si>
  <si>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</si>
  <si>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</si>
  <si>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</si>
  <si>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</si>
  <si>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</si>
  <si>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</si>
  <si>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</si>
  <si>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</si>
  <si>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</si>
  <si>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</si>
  <si>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</si>
  <si>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</si>
  <si>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</si>
  <si>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</si>
  <si>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</si>
  <si>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</si>
  <si>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</si>
  <si>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</si>
  <si>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</si>
  <si>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</si>
  <si>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</si>
  <si>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</si>
  <si>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</si>
  <si>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</si>
  <si>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</si>
  <si>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</si>
  <si>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</si>
  <si>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</si>
  <si>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</si>
  <si>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</si>
  <si>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</si>
  <si>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</si>
  <si>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</si>
  <si>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</si>
  <si>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</si>
  <si>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</si>
  <si>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</si>
  <si>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</si>
  <si>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</si>
  <si>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</si>
  <si>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</si>
  <si>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</si>
  <si>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</si>
  <si>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</si>
  <si>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</si>
  <si>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</si>
  <si>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</si>
  <si>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AMAZON,CSNSTORES,JCPENNEY01,KIRKLANDDS,KOHLDSN,OLLIIX,OVERSTOCK01,TGTDVS,ZOLA</t>
  </si>
  <si>
    <t>9/2/2022</t>
  </si>
  <si>
    <t>1/13/2023</t>
  </si>
  <si>
    <t>9/23/2022</t>
  </si>
  <si>
    <t>12/4/2022</t>
  </si>
  <si>
    <t>MP95D-0303</t>
  </si>
  <si>
    <t>Natural/Black</t>
  </si>
  <si>
    <t>AMAZON,BLK01,CSNSTORES,HOUZZ,JCPENNEY01,KIRKLANDDS,KOHLDSN,OLLIIX,TGTDVS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</si>
  <si>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</si>
  <si>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</si>
  <si>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</si>
  <si>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</si>
  <si>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</si>
  <si>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</si>
  <si>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</si>
  <si>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</si>
  <si>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ASHFURNDS,CSNSTORES,HDDS,KIRKLANDDS,KOHLDSN,LAMPDS,OLLIIX,OVERSTOCK01,TGTDVS</t>
  </si>
  <si>
    <t>12/1/2017</t>
  </si>
  <si>
    <t>8/17/2017</t>
  </si>
  <si>
    <t>6/4/2018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</si>
  <si>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</si>
  <si>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</si>
  <si>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</si>
  <si>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</si>
  <si>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</si>
  <si>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</si>
  <si>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</si>
  <si>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</si>
  <si>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</si>
  <si>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</si>
  <si>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</si>
  <si>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</si>
  <si>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AMERSIGNDS,ASHFURNDS,CSNSTORES,HDDS,HOUZZ,HSNDS,OLLIIX,OVERSTOCK01,TGTDVS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</si>
  <si>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</si>
  <si>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</si>
  <si>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</si>
  <si>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</si>
  <si>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</si>
  <si>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</si>
  <si>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</si>
  <si>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</si>
  <si>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</si>
  <si>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</si>
  <si>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</si>
  <si>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</si>
  <si>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</si>
  <si>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</si>
  <si>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</si>
  <si>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</si>
  <si>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</si>
  <si>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</si>
  <si>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</si>
  <si>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</si>
  <si>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</si>
  <si>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</si>
  <si>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</si>
  <si>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</si>
  <si>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</si>
  <si>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</si>
  <si>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</si>
  <si>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</si>
  <si>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</si>
  <si>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</si>
  <si>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</si>
  <si>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</si>
  <si>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</si>
  <si>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</si>
  <si>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</si>
  <si>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</si>
  <si>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</si>
  <si>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</si>
  <si>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</si>
  <si>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</si>
  <si>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</si>
  <si>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</si>
  <si>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</si>
  <si>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</si>
  <si>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</si>
  <si>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</si>
  <si>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</si>
  <si>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</si>
  <si>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</si>
  <si>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</si>
  <si>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</si>
  <si>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</si>
  <si>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</si>
  <si>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</si>
  <si>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</si>
  <si>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</si>
  <si>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</si>
  <si>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</si>
  <si>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</si>
  <si>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</si>
  <si>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</si>
  <si>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</si>
  <si>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</si>
  <si>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</si>
  <si>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</si>
  <si>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</si>
  <si>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</si>
  <si>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</si>
  <si>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</si>
  <si>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</si>
  <si>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</si>
  <si>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AMAZON,AMAZONDS,AMERSIGNDS,ASHFURNDS,CSNSTORES,HDDS,KOHLDSN,LAMPDS,OLLIIX,OVERSTOCK01,TGTDVS</t>
  </si>
  <si>
    <t>7/17/2020</t>
  </si>
  <si>
    <t>3/27/2017</t>
  </si>
  <si>
    <t>8/3/2020</t>
  </si>
  <si>
    <t>9/30/2017</t>
  </si>
  <si>
    <t>6/24/2019</t>
  </si>
  <si>
    <t>7/2/2019</t>
  </si>
  <si>
    <t>1/12/2022</t>
  </si>
  <si>
    <t>3/26/2017</t>
  </si>
  <si>
    <t>11/10/2017</t>
  </si>
  <si>
    <t>8/16/2017</t>
  </si>
  <si>
    <t>12/4/2017</t>
  </si>
  <si>
    <t>3/28/2021</t>
  </si>
  <si>
    <t>MPS95F-0036</t>
  </si>
  <si>
    <t>PF005436</t>
  </si>
  <si>
    <t>AMAZON,CSNSTORES,HDDS,KOHLDSN,OLLIIX,OVERSTOCK01,TGTDVS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</si>
  <si>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</si>
  <si>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</si>
  <si>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</si>
  <si>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</si>
  <si>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</si>
  <si>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</si>
  <si>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</si>
  <si>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</si>
  <si>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</si>
  <si>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</si>
  <si>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</si>
  <si>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</si>
  <si>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</si>
  <si>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AMAZON,AMAZONDS,AMERSIGNDS,CSNSTORES,HDDS,HOUZZ,JCPENNEY01,KIRKLANDDS,KOHLDSN,LAMPDS,OLLIIX,OVERSTOCK01,TGTDVS</t>
  </si>
  <si>
    <t>11/9/2020</t>
  </si>
  <si>
    <t>MPS160-339</t>
  </si>
  <si>
    <t>AMAZON,AMAZONDS,CSNSTORES,HOUZZ,KOHLDSN,LAMPDS,OLLIIX,OVERSTOCK01,TGTDVS</t>
  </si>
  <si>
    <t>11/20/2018</t>
  </si>
  <si>
    <t>11/11/2018</t>
  </si>
  <si>
    <t>6/25/2020</t>
  </si>
  <si>
    <t>8/12/2022</t>
  </si>
  <si>
    <t>11/14/2018</t>
  </si>
  <si>
    <t>6/4/2023</t>
  </si>
  <si>
    <t>7/4/2022</t>
  </si>
  <si>
    <t>8/28/2022</t>
  </si>
  <si>
    <t>7/31/2019</t>
  </si>
  <si>
    <t>9/7/2019</t>
  </si>
  <si>
    <t>MPS95F-0042</t>
  </si>
  <si>
    <t>11/26/2022</t>
  </si>
  <si>
    <t>CSNSTORES,HDDS,KOHLDSN,MACY02,OLLIIX,OVERSTOCK01,TGTDVS</t>
  </si>
  <si>
    <t>12/12/2022</t>
  </si>
  <si>
    <t>MPS95F-0043</t>
  </si>
  <si>
    <t>AMERSIGNDS,CSNSTORES,HDDS,OLLIIX,OVERSTOCK01</t>
  </si>
  <si>
    <t>12/6/2023</t>
  </si>
  <si>
    <t>7/9/2023</t>
  </si>
  <si>
    <t>MPS95F-0039</t>
  </si>
  <si>
    <t>Eclipse</t>
  </si>
  <si>
    <t>Gold Trio Wall Mirror</t>
  </si>
  <si>
    <t>PP001769</t>
  </si>
  <si>
    <t>CSNSTORES,DESINC,MACY02,OLLIIX,OVERSTOCK01,TGTDVS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</si>
  <si>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</si>
  <si>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</si>
  <si>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</si>
  <si>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</si>
  <si>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</si>
  <si>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</si>
  <si>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</si>
  <si>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</si>
  <si>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</si>
  <si>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</si>
  <si>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</si>
  <si>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</si>
  <si>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</si>
  <si>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</si>
  <si>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</si>
  <si>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</si>
  <si>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AMAZONDS,CSNSTORES,OLLIIX,TGTDVS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</si>
  <si>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</si>
  <si>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</si>
  <si>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</si>
  <si>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</si>
  <si>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</si>
  <si>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</si>
  <si>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</si>
  <si>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5/1/2024</t>
  </si>
  <si>
    <t>AMAZON,AMAZONDS,AMERSIGNDS,BLK01,CSNSTORES,HDDS,KOHLDSN,LAMPDS,MACY02,NRTPORT,OLLIIX,OVERSTOCK01,ROOMECOM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</si>
  <si>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</si>
  <si>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</si>
  <si>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</si>
  <si>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</si>
  <si>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</si>
  <si>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</si>
  <si>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</si>
  <si>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</si>
  <si>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</si>
  <si>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</si>
  <si>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</si>
  <si>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AMAZON,AMERSIGNDS,CSNSTORES,HDDS,HOUZZ,KOHLDSN,LAMPDS,MACY02,NRTPORT,OLLIIX,OVERSTOCK01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</si>
  <si>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</si>
  <si>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</si>
  <si>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</si>
  <si>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</si>
  <si>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</si>
  <si>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</si>
  <si>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</si>
  <si>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</si>
  <si>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</si>
  <si>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</si>
  <si>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</si>
  <si>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</si>
  <si>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</si>
  <si>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</si>
  <si>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</si>
  <si>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</si>
  <si>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AMAZON,AMERSIGNDS,CSNSTORES,KOHLDSN,MACY02,OLLIIX,OVERSTOCK01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</si>
  <si>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</si>
  <si>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</si>
  <si>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</si>
  <si>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</si>
  <si>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</si>
  <si>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</si>
  <si>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</si>
  <si>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</si>
  <si>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AMAZON,AMAZONDS,CSNSTORES,KIRKLANDDS,OLLIIX,ROOMECOM,TGTDVS</t>
  </si>
  <si>
    <t>12/7/2023</t>
  </si>
  <si>
    <t>3/13/2023</t>
  </si>
  <si>
    <t>11/4/2022</t>
  </si>
  <si>
    <t>3/16/2022</t>
  </si>
  <si>
    <t>MPS95A-0022</t>
  </si>
  <si>
    <t>PF002028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</si>
  <si>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</si>
  <si>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</si>
  <si>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</si>
  <si>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</si>
  <si>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</si>
  <si>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</si>
  <si>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</si>
  <si>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</si>
  <si>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</si>
  <si>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</si>
  <si>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</si>
  <si>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</si>
  <si>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</si>
  <si>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</si>
  <si>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</si>
  <si>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</si>
  <si>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</si>
  <si>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</si>
  <si>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</si>
  <si>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</si>
  <si>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</si>
  <si>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AMAZONDS,CSNSTORES,KIRKLANDDS,MACY02,OLLIIX,TGTDVS,ZOLA</t>
  </si>
  <si>
    <t>2/23/2023</t>
  </si>
  <si>
    <t>MPS95B-0044</t>
  </si>
  <si>
    <t>CSNSTORES,OLLIIX,OVERSTOCK01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</si>
  <si>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</si>
  <si>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</si>
  <si>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</si>
  <si>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</si>
  <si>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</si>
  <si>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</si>
  <si>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</si>
  <si>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KOHLDSN,LAMPDS,OLLIIX,ROOMECOM,TGTDVS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</si>
  <si>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</si>
  <si>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</si>
  <si>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</si>
  <si>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</si>
  <si>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</si>
  <si>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</si>
  <si>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</si>
  <si>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</si>
  <si>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</si>
  <si>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</si>
  <si>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</si>
  <si>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</si>
  <si>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</si>
  <si>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</si>
  <si>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</si>
  <si>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</si>
  <si>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</si>
  <si>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</si>
  <si>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</si>
  <si>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</si>
  <si>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</si>
  <si>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</si>
  <si>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AMAZON,AMERSIGNDS,BLK01,CSNSTORES,HDDS,JCPENNEY01,KIRKLANDDS,KOHLDSN,OLLIIX,OVERSTOCK01,ROOMECOM,TGTDVS,ZOLA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</si>
  <si>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</si>
  <si>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</si>
  <si>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</si>
  <si>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</si>
  <si>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</si>
  <si>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</si>
  <si>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</si>
  <si>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4/18/2022</t>
  </si>
  <si>
    <t>3/11/2020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</si>
  <si>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</si>
  <si>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</si>
  <si>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</si>
  <si>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</si>
  <si>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</si>
  <si>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</si>
  <si>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</si>
  <si>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</si>
  <si>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</si>
  <si>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</si>
  <si>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</si>
  <si>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</si>
  <si>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</si>
  <si>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</si>
  <si>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</si>
  <si>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</si>
  <si>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</si>
  <si>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</si>
  <si>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</si>
  <si>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</si>
  <si>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</si>
  <si>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</si>
  <si>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</si>
  <si>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</si>
  <si>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</si>
  <si>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</si>
  <si>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MT95C-0035</t>
  </si>
  <si>
    <t>Vista</t>
  </si>
  <si>
    <t>Abstract Landscape 5-piece Gallery Canvas Wall Art Set</t>
  </si>
  <si>
    <t>PF005278</t>
  </si>
  <si>
    <t>AMAZON,CSNSTORES,DESINC,HDDS,JCPENNEY01,KIRKLANDDS,KOHLDSN,OLLIIX,OVERSTOCK01,TGTDVS,ZOLA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</si>
  <si>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</si>
  <si>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</si>
  <si>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</si>
  <si>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</si>
  <si>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</si>
  <si>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</si>
  <si>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</si>
  <si>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AMAZON,ASHFURNDS,CSNSTORES,DESINC,JCPENNEY01,KIRKLANDDS,OLLIIX,ROOMECOM,TGTDVS,ZOLA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</si>
  <si>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</si>
  <si>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</si>
  <si>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</si>
  <si>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</si>
  <si>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</si>
  <si>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</si>
  <si>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</si>
  <si>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DESINC,KOHLDSN,MACY02,OLLIIX,TGTDVS,ZOLA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</si>
  <si>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</si>
  <si>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</si>
  <si>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</si>
  <si>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</si>
  <si>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</si>
  <si>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</si>
  <si>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</si>
  <si>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</si>
  <si>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</si>
  <si>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</si>
  <si>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</si>
  <si>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</si>
  <si>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</si>
  <si>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</si>
  <si>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</si>
  <si>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</si>
  <si>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</si>
  <si>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</si>
  <si>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</si>
  <si>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</si>
  <si>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</si>
  <si>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</si>
  <si>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</si>
  <si>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</si>
  <si>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</si>
  <si>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</si>
  <si>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</si>
  <si>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</si>
  <si>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</si>
  <si>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</si>
  <si>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AMAZON,AMAZONDS,CSNSTORES,HDDS,JCPENNEY01,KIRKLANDDS,KOHLDSN,OLLIIX,OVERSTOCK01,ROOMECOM,TGTDVS,ZOLA</t>
  </si>
  <si>
    <t>12/18/2020</t>
  </si>
  <si>
    <t>4/3/2020</t>
  </si>
  <si>
    <t>7/20/2020</t>
  </si>
  <si>
    <t>4/12/2023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</si>
  <si>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</si>
  <si>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</si>
  <si>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</si>
  <si>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</si>
  <si>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</si>
  <si>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</si>
  <si>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</si>
  <si>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</si>
  <si>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</si>
  <si>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AMAZON,ASHFURNDS,CSNSTORES,MACY02,OLLIIX,OVERSTOCK01,ZOLA</t>
  </si>
  <si>
    <t>7/9/2019</t>
  </si>
  <si>
    <t>7/27/2020</t>
  </si>
  <si>
    <t>12/19/2021</t>
  </si>
  <si>
    <t>10/9/2020</t>
  </si>
  <si>
    <t>2/25/2020</t>
  </si>
  <si>
    <t>5/25/2020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</si>
  <si>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</si>
  <si>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</si>
  <si>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</si>
  <si>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</si>
  <si>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</si>
  <si>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</si>
  <si>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</si>
  <si>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</si>
  <si>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</si>
  <si>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</si>
  <si>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</si>
  <si>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</si>
  <si>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</si>
  <si>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</si>
  <si>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</si>
  <si>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</si>
  <si>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</si>
  <si>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</si>
  <si>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10/9/2023</t>
  </si>
  <si>
    <t>MT95F-0088</t>
  </si>
  <si>
    <t>Playa</t>
  </si>
  <si>
    <t>Gray Rectangular Wood and Rattan Wall Mirror</t>
  </si>
  <si>
    <t>Gray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</si>
  <si>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</si>
  <si>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</si>
  <si>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</si>
  <si>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</si>
  <si>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</si>
  <si>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</si>
  <si>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AMAZON,CSNSTORES,HDDS,JCPENNEY01,KIRKLANDDS,KOHLDSN,MACY02,OLLIIX,OVERSTOCK01,TGTDVS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</si>
  <si>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</si>
  <si>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</si>
  <si>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</si>
  <si>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</si>
  <si>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</si>
  <si>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</si>
  <si>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</si>
  <si>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</si>
  <si>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</si>
  <si>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</si>
  <si>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</si>
  <si>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</si>
  <si>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</si>
  <si>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</si>
  <si>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</si>
  <si>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</si>
  <si>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</si>
  <si>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</si>
  <si>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</si>
  <si>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</si>
  <si>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</si>
  <si>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</si>
  <si>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</si>
  <si>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</si>
  <si>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</si>
  <si>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</si>
  <si>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</si>
  <si>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</si>
  <si>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</si>
  <si>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AMAZONDS,ASHFURNDS,BLK01,CSNSTORES,OLLIIX,OVERSTOCK01,TGTDVS</t>
  </si>
  <si>
    <t>MT95B-0079</t>
  </si>
  <si>
    <t>Lillian</t>
  </si>
  <si>
    <t>Framed Rice Paper Shadow Box Gingko Leaf Wall Decor Art</t>
  </si>
  <si>
    <t>AMAZON,AMAZONDS,OLLIIX,OVERSTOCK01,TGTDVS</t>
  </si>
  <si>
    <t>MT95B-0084</t>
  </si>
  <si>
    <t>Double Mat Single V-Groove Natural Element Shadow Box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</si>
  <si>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</si>
  <si>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</si>
  <si>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</si>
  <si>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</si>
  <si>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</si>
  <si>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</si>
  <si>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</si>
  <si>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</si>
  <si>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</si>
  <si>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</si>
  <si>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</si>
  <si>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</si>
  <si>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</si>
  <si>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</si>
  <si>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</si>
  <si>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</si>
  <si>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</si>
  <si>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</si>
  <si>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</si>
  <si>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AMAZONDS,CSNSTORES,DESINC,JCPENNEY01,KIRKLANDDS,KOHLDSN,OLLIIX,OVERSTOCK01,ROOMECOM</t>
  </si>
  <si>
    <t>5/8/2020</t>
  </si>
  <si>
    <t>1/20/2020</t>
  </si>
  <si>
    <t>3/5/2023</t>
  </si>
  <si>
    <t>2/2/2024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</si>
  <si>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</si>
  <si>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</si>
  <si>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</si>
  <si>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</si>
  <si>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</si>
  <si>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</si>
  <si>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</si>
  <si>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</si>
  <si>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</si>
  <si>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</si>
  <si>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</si>
  <si>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</si>
  <si>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</si>
  <si>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</si>
  <si>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</si>
  <si>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</si>
  <si>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</si>
  <si>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</si>
  <si>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II95C-0154</t>
  </si>
  <si>
    <t>INK+IVY</t>
  </si>
  <si>
    <t>Botanical Waterfall</t>
  </si>
  <si>
    <t>Eucalyptus 2-piece Framed Canvas Wall Decor Set</t>
  </si>
  <si>
    <t>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</si>
  <si>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</si>
  <si>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</si>
  <si>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</si>
  <si>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</si>
  <si>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</si>
  <si>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</si>
  <si>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</si>
  <si>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</si>
  <si>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</si>
  <si>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</si>
  <si>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</si>
  <si>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</si>
  <si>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</si>
  <si>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</si>
  <si>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</si>
  <si>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</si>
  <si>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</si>
  <si>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</si>
  <si>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II95C-0149</t>
  </si>
  <si>
    <t>Misty</t>
  </si>
  <si>
    <t>Embelished Canvas - Sunset</t>
  </si>
  <si>
    <t>II95C-0142</t>
  </si>
  <si>
    <t>Celestial Orbit Navy</t>
  </si>
  <si>
    <t>Silver Foil Abstract 2-piece Canvas Wall Art Set</t>
  </si>
  <si>
    <t>PP000800</t>
  </si>
  <si>
    <t>AMAZON,AMERSIGNDS,ASHFURNDS,KIRKLANDDS,KOHLDSN,OLLIIX,OVERSTOCK01,ROOMECOM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</si>
  <si>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</si>
  <si>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</si>
  <si>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</si>
  <si>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</si>
  <si>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</si>
  <si>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</si>
  <si>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</si>
  <si>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</si>
  <si>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</si>
  <si>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II95C-0061</t>
  </si>
  <si>
    <t>Rolling Waves</t>
  </si>
  <si>
    <t>PF001917</t>
  </si>
  <si>
    <t>AMERSIGNDS,ASHFURNDS,BLK01,CSNSTORES,DESINC,KIRKLANDDS,OLLIIX,ROOMECOM,TGTDVS</t>
  </si>
  <si>
    <t>9/28/2016</t>
  </si>
  <si>
    <t>4/28/2016</t>
  </si>
  <si>
    <t>6/6/2016</t>
  </si>
  <si>
    <t>5/5/2017</t>
  </si>
  <si>
    <t>9/12/2016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</si>
  <si>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</si>
  <si>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</si>
  <si>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</si>
  <si>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</si>
  <si>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</si>
  <si>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</si>
  <si>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</si>
  <si>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</si>
  <si>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</si>
  <si>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</si>
  <si>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</si>
  <si>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</si>
  <si>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</si>
  <si>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</si>
  <si>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</si>
  <si>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</si>
  <si>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</si>
  <si>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</si>
  <si>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</si>
  <si>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</si>
  <si>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II95C-0148</t>
  </si>
  <si>
    <t>Kent</t>
  </si>
  <si>
    <t>Framed Embelished Canvas - Iron</t>
  </si>
  <si>
    <t>Orange</t>
  </si>
  <si>
    <t>HOUZZ,OLLIIX</t>
  </si>
  <si>
    <t>II95C-0086</t>
  </si>
  <si>
    <t>Shattering Rock Yellow</t>
  </si>
  <si>
    <t>Abstract Canvas Wall Art</t>
  </si>
  <si>
    <t>PF001886</t>
  </si>
  <si>
    <t>AMERSIGNDS,BEALLSDS,DESINC,KOHLDSN,OLLIIX,ROOMECOM,TGTDVS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</si>
  <si>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</si>
  <si>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</si>
  <si>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</si>
  <si>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</si>
  <si>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</si>
  <si>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</si>
  <si>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</si>
  <si>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</si>
  <si>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</si>
  <si>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</si>
  <si>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</si>
  <si>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</si>
  <si>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</si>
  <si>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</si>
  <si>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</si>
  <si>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</si>
  <si>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</si>
  <si>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</si>
  <si>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</si>
  <si>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</si>
  <si>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</si>
  <si>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</si>
  <si>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</si>
  <si>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</si>
  <si>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</si>
  <si>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</si>
  <si>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</si>
  <si>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</si>
  <si>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</si>
  <si>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</si>
  <si>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</si>
  <si>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</si>
  <si>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</si>
  <si>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</si>
  <si>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</si>
  <si>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</si>
  <si>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</si>
  <si>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</si>
  <si>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</si>
  <si>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</si>
  <si>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</si>
  <si>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</si>
  <si>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</si>
  <si>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</si>
  <si>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</si>
  <si>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</si>
  <si>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</si>
  <si>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</si>
  <si>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</si>
  <si>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</si>
  <si>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</si>
  <si>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</si>
  <si>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</si>
  <si>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</si>
  <si>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</si>
  <si>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</si>
  <si>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</si>
  <si>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</si>
  <si>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</si>
  <si>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</si>
  <si>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</si>
  <si>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</si>
  <si>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</si>
  <si>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</si>
  <si>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</si>
  <si>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</si>
  <si>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</si>
  <si>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</si>
  <si>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</si>
  <si>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</si>
  <si>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</si>
  <si>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</si>
  <si>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</si>
  <si>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</si>
  <si>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</si>
  <si>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</si>
  <si>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</si>
  <si>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DESINC,LAMPDS,OLLIIX,OVERSTOCK01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</si>
  <si>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</si>
  <si>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</si>
  <si>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</si>
  <si>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</si>
  <si>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</si>
  <si>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</si>
  <si>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</si>
  <si>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</si>
  <si>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</si>
  <si>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</si>
  <si>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</si>
  <si>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</si>
  <si>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AMAZON,AMERSIGNDS,ASHFURNDS,CSNSTORES,KIRKLANDDS,KOHLDSN,MACY02,OLLIIX</t>
  </si>
  <si>
    <t>6/22/2017</t>
  </si>
  <si>
    <t>2/11/2018</t>
  </si>
  <si>
    <t>12/22/2017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</si>
  <si>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</si>
  <si>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</si>
  <si>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</si>
  <si>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</si>
  <si>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</si>
  <si>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</si>
  <si>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</si>
  <si>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</si>
  <si>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</si>
  <si>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</si>
  <si>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</si>
  <si>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</si>
  <si>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</si>
  <si>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</si>
  <si>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</si>
  <si>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</si>
  <si>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</si>
  <si>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</si>
  <si>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</si>
  <si>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</si>
  <si>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</si>
  <si>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</si>
  <si>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</si>
  <si>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</si>
  <si>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</si>
  <si>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</si>
  <si>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</si>
  <si>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</si>
  <si>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AMERSIGNDS,CSNSTORES,KIRKLANDDS,KOHLDSN,OLLIIX,ROOMECOM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</si>
  <si>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</si>
  <si>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</si>
  <si>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</si>
  <si>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</si>
  <si>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</si>
  <si>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</si>
  <si>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</si>
  <si>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</si>
  <si>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</si>
  <si>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</si>
  <si>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</si>
  <si>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</si>
  <si>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</si>
  <si>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</si>
  <si>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</si>
  <si>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</si>
  <si>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</si>
  <si>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</si>
  <si>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</si>
  <si>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</si>
  <si>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</si>
  <si>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CSNSTORES,OLLIIX,OVERSTOCK01,TGTDVS,ZOLA</t>
  </si>
  <si>
    <t>II95F-0153</t>
  </si>
  <si>
    <t>Remi</t>
  </si>
  <si>
    <t>Arched Wood Wall Mirror</t>
  </si>
  <si>
    <t>AMAZON,AMAZONDS,LAMPDS,OLLIIX,ZOLA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</si>
  <si>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</si>
  <si>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</si>
  <si>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</si>
  <si>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</si>
  <si>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</si>
  <si>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</si>
  <si>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CSNSTORES,OLLIIX,ZOLA</t>
  </si>
  <si>
    <t>3/1/2024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</si>
  <si>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</si>
  <si>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</si>
  <si>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</si>
  <si>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</si>
  <si>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</si>
  <si>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</si>
  <si>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</si>
  <si>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</si>
  <si>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</si>
  <si>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</si>
  <si>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</si>
  <si>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</si>
  <si>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</si>
  <si>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</si>
  <si>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</si>
  <si>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</si>
  <si>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</si>
  <si>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</si>
  <si>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</si>
  <si>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</si>
  <si>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</si>
  <si>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</si>
  <si>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</si>
  <si>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</si>
  <si>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</si>
  <si>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</si>
  <si>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</si>
  <si>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</si>
  <si>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</si>
  <si>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</si>
  <si>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</si>
  <si>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</si>
  <si>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</si>
  <si>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</si>
  <si>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</si>
  <si>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</si>
  <si>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</si>
  <si>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</si>
  <si>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</si>
  <si>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</si>
  <si>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</si>
  <si>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</si>
  <si>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</si>
  <si>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</si>
  <si>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</si>
  <si>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</si>
  <si>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</si>
  <si>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KIRKLANDDS,KOHLDSN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</si>
  <si>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</si>
  <si>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</si>
  <si>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</si>
  <si>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</si>
  <si>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</si>
  <si>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</si>
  <si>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</si>
  <si>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</si>
  <si>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</si>
  <si>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</si>
  <si>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</si>
  <si>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</si>
  <si>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</si>
  <si>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</si>
  <si>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</si>
  <si>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</si>
  <si>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</si>
  <si>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</si>
  <si>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</si>
  <si>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</si>
  <si>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</si>
  <si>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</si>
  <si>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</si>
  <si>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</si>
  <si>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</si>
  <si>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</si>
  <si>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</si>
  <si>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</si>
  <si>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</si>
  <si>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</si>
  <si>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</si>
  <si>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</si>
  <si>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</si>
  <si>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</si>
  <si>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</si>
  <si>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</si>
  <si>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</si>
  <si>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</si>
  <si>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CSNSTORES,DESINC,KIRKLANDDS,OLLIIX,ROOMECOM,TGTDVS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</si>
  <si>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</si>
  <si>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</si>
  <si>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</si>
  <si>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</si>
  <si>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</si>
  <si>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</si>
  <si>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</si>
  <si>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</si>
  <si>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</si>
  <si>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</si>
  <si>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</si>
  <si>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</si>
  <si>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AMERSIGNDS,ASHFURNDS,BIGLOTSDS,DESINC,KIRKLANDDS,KOHLDSN,OLLIIX,ROOMECOM,TGTDVS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</si>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</sst>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329</v>
      </c>
      <c r="AA6" s="4">
        <f>=ROUNDDOWN(7.31111111111111,0)</f>
      </c>
      <c r="AB6" s="5">
        <v>45</v>
      </c>
      <c r="AC6" s="2" t="s">
        <v>139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439</v>
      </c>
      <c r="AQ6" s="8">
        <v>20810.52</v>
      </c>
      <c r="AR6" s="4"/>
      <c r="AS6" s="8"/>
      <c r="AT6" s="7"/>
      <c r="AU6" s="7"/>
      <c r="AV6" s="4">
        <v>439</v>
      </c>
      <c r="AW6" s="8">
        <v>20810.52</v>
      </c>
      <c r="AX6" s="4"/>
      <c r="AY6" s="8"/>
      <c r="AZ6" s="7"/>
      <c r="BA6" s="7"/>
      <c r="BB6" s="7">
        <v>1</v>
      </c>
      <c r="BC6" s="4">
        <v>439</v>
      </c>
      <c r="BD6" s="8">
        <v>20810.52</v>
      </c>
      <c r="BE6" s="4"/>
      <c r="BF6" s="8"/>
      <c r="BG6" s="7"/>
      <c r="BH6" s="7"/>
      <c r="BI6" s="7">
        <v>1</v>
      </c>
      <c r="BJ6" s="4">
        <v>439</v>
      </c>
      <c r="BK6" s="8">
        <v>20810.52</v>
      </c>
      <c r="BL6" s="2" t="s">
        <v>140</v>
      </c>
      <c r="BM6" s="7">
        <v>1</v>
      </c>
      <c r="BN6" s="7">
        <v>1</v>
      </c>
      <c r="BO6" s="4">
        <v>148</v>
      </c>
      <c r="BP6" s="8">
        <v>5992.39</v>
      </c>
      <c r="BQ6" s="4"/>
      <c r="BR6" s="8"/>
      <c r="BS6" s="7"/>
      <c r="BT6" s="7"/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26</v>
      </c>
      <c r="CB6" s="8">
        <v>1409.46</v>
      </c>
      <c r="CC6" s="4"/>
      <c r="CD6" s="8"/>
      <c r="CE6" s="7"/>
      <c r="CF6" s="7"/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>
        <v>38</v>
      </c>
      <c r="CN6" s="8">
        <v>1764.62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144</v>
      </c>
      <c r="CX6" s="2" t="s">
        <v>132</v>
      </c>
      <c r="CY6" s="4">
        <v>163</v>
      </c>
      <c r="CZ6" s="8">
        <v>8471.11</v>
      </c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144</v>
      </c>
      <c r="DJ6" s="2" t="s">
        <v>132</v>
      </c>
      <c r="DK6" s="4">
        <v>36</v>
      </c>
      <c r="DL6" s="8">
        <v>1781.64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8</v>
      </c>
      <c r="DX6" s="8">
        <v>435.52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144</v>
      </c>
      <c r="ET6" s="2" t="s">
        <v>132</v>
      </c>
      <c r="EU6" s="4">
        <v>4</v>
      </c>
      <c r="EV6" s="8">
        <v>181.76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144</v>
      </c>
      <c r="FF6" s="2" t="s">
        <v>132</v>
      </c>
      <c r="FG6" s="4">
        <v>8</v>
      </c>
      <c r="FH6" s="8">
        <v>415.76</v>
      </c>
      <c r="FI6" s="4"/>
      <c r="FJ6" s="8"/>
      <c r="FK6" s="7"/>
      <c r="FL6" s="7"/>
      <c r="FM6" s="2" t="s">
        <v>141</v>
      </c>
      <c r="FN6" s="2" t="s">
        <v>129</v>
      </c>
      <c r="FO6" s="2" t="s">
        <v>153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132</v>
      </c>
      <c r="GC6" s="2" t="s">
        <v>144</v>
      </c>
      <c r="GD6" s="2" t="s">
        <v>132</v>
      </c>
      <c r="GE6" s="4">
        <v>1</v>
      </c>
      <c r="GF6" s="8">
        <v>91.79</v>
      </c>
      <c r="GG6" s="4"/>
      <c r="GH6" s="8"/>
      <c r="GI6" s="7"/>
      <c r="GJ6" s="7"/>
      <c r="GK6" s="2" t="s">
        <v>141</v>
      </c>
      <c r="GL6" s="2" t="s">
        <v>129</v>
      </c>
      <c r="GM6" s="2" t="s">
        <v>159</v>
      </c>
      <c r="GN6" s="2" t="s">
        <v>160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161</v>
      </c>
      <c r="GX6" s="2" t="s">
        <v>129</v>
      </c>
      <c r="GY6" s="2" t="s">
        <v>132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144</v>
      </c>
      <c r="HN6" s="2" t="s">
        <v>132</v>
      </c>
      <c r="HO6" s="4">
        <v>1</v>
      </c>
      <c r="HP6" s="8">
        <v>51.97</v>
      </c>
      <c r="HQ6" s="4"/>
      <c r="HR6" s="8"/>
      <c r="HS6" s="7"/>
      <c r="HT6" s="7"/>
      <c r="HU6" s="2" t="s">
        <v>141</v>
      </c>
      <c r="HV6" s="2" t="s">
        <v>129</v>
      </c>
      <c r="HW6" s="2" t="s">
        <v>153</v>
      </c>
      <c r="HX6" s="2" t="s">
        <v>157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141</v>
      </c>
      <c r="IH6" s="2" t="s">
        <v>129</v>
      </c>
      <c r="II6" s="2" t="s">
        <v>163</v>
      </c>
      <c r="IJ6" s="2" t="s">
        <v>164</v>
      </c>
      <c r="IK6" s="2" t="s">
        <v>144</v>
      </c>
      <c r="IL6" s="2" t="s">
        <v>132</v>
      </c>
      <c r="IM6" s="4">
        <v>4</v>
      </c>
      <c r="IN6" s="8">
        <v>176.72</v>
      </c>
      <c r="IO6" s="4"/>
      <c r="IP6" s="8"/>
      <c r="IQ6" s="7"/>
      <c r="IR6" s="7"/>
      <c r="IS6" s="2" t="s">
        <v>141</v>
      </c>
      <c r="IT6" s="2" t="s">
        <v>129</v>
      </c>
      <c r="IU6" s="2" t="s">
        <v>153</v>
      </c>
      <c r="IV6" s="2" t="s">
        <v>165</v>
      </c>
      <c r="IW6" s="2" t="s">
        <v>144</v>
      </c>
      <c r="IX6" s="2" t="s">
        <v>132</v>
      </c>
      <c r="IY6" s="4"/>
      <c r="IZ6" s="8"/>
      <c r="JA6" s="4"/>
      <c r="JB6" s="8"/>
      <c r="JC6" s="7"/>
      <c r="JD6" s="7"/>
      <c r="JE6" s="2" t="s">
        <v>141</v>
      </c>
      <c r="JF6" s="2" t="s">
        <v>129</v>
      </c>
      <c r="JG6" s="2" t="s">
        <v>160</v>
      </c>
      <c r="JH6" s="2" t="s">
        <v>166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153</v>
      </c>
      <c r="JT6" s="2" t="s">
        <v>166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129</v>
      </c>
      <c r="KQ6" s="2" t="s">
        <v>132</v>
      </c>
      <c r="KR6" s="2" t="s">
        <v>132</v>
      </c>
      <c r="KS6" s="2" t="s">
        <v>144</v>
      </c>
      <c r="KT6" s="2" t="s">
        <v>132</v>
      </c>
      <c r="KU6" s="4">
        <v>2</v>
      </c>
      <c r="KV6" s="8">
        <v>37.78</v>
      </c>
      <c r="KW6" s="4"/>
      <c r="KX6" s="8"/>
      <c r="KY6" s="7"/>
      <c r="KZ6" s="7"/>
      <c r="LA6" s="2" t="s">
        <v>141</v>
      </c>
      <c r="LB6" s="2" t="s">
        <v>129</v>
      </c>
      <c r="LC6" s="2" t="s">
        <v>168</v>
      </c>
      <c r="LD6" s="2" t="s">
        <v>169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170</v>
      </c>
      <c r="MM6" s="2" t="s">
        <v>171</v>
      </c>
      <c r="MN6" s="2" t="s">
        <v>172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167</v>
      </c>
      <c r="MX6" s="2" t="s">
        <v>129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167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173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167</v>
      </c>
      <c r="OT6" s="2" t="s">
        <v>174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167</v>
      </c>
      <c r="PF6" s="2" t="s">
        <v>129</v>
      </c>
      <c r="PG6" s="2" t="s">
        <v>132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174</v>
      </c>
      <c r="PS6" s="2" t="s">
        <v>175</v>
      </c>
      <c r="PT6" s="2" t="s">
        <v>176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167</v>
      </c>
      <c r="QP6" s="2" t="s">
        <v>174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129</v>
      </c>
      <c r="RC6" s="2" t="s">
        <v>132</v>
      </c>
      <c r="RD6" s="2" t="s">
        <v>132</v>
      </c>
      <c r="RE6" s="2" t="s">
        <v>144</v>
      </c>
      <c r="RF6" s="2" t="s">
        <v>177</v>
      </c>
      <c r="RG6" s="4"/>
      <c r="RH6" s="8"/>
      <c r="RI6" s="4"/>
      <c r="RJ6" s="8"/>
      <c r="RK6" s="7"/>
      <c r="RL6" s="7"/>
      <c r="RM6" s="2" t="s">
        <v>141</v>
      </c>
      <c r="RN6" s="2" t="s">
        <v>174</v>
      </c>
      <c r="RO6" s="2" t="s">
        <v>178</v>
      </c>
      <c r="RP6" s="2" t="s">
        <v>179</v>
      </c>
      <c r="RQ6" s="2" t="s">
        <v>144</v>
      </c>
      <c r="RR6" s="2" t="s">
        <v>132</v>
      </c>
    </row>
    <row r="7">
      <c r="A7" s="2" t="s">
        <v>180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181</v>
      </c>
      <c r="G7" s="2" t="s">
        <v>181</v>
      </c>
      <c r="H7" s="2" t="s">
        <v>181</v>
      </c>
      <c r="I7" s="2" t="s">
        <v>182</v>
      </c>
      <c r="J7" s="2" t="s">
        <v>127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184</v>
      </c>
      <c r="T7" s="2" t="s">
        <v>132</v>
      </c>
      <c r="U7" s="2" t="s">
        <v>134</v>
      </c>
      <c r="V7" s="2" t="s">
        <v>135</v>
      </c>
      <c r="W7" s="2" t="s">
        <v>185</v>
      </c>
      <c r="X7" s="2" t="s">
        <v>132</v>
      </c>
      <c r="Y7" s="2" t="s">
        <v>186</v>
      </c>
      <c r="Z7" s="4">
        <v>205</v>
      </c>
      <c r="AA7" s="4">
        <f>=ROUNDDOWN(12.5766871165644,0)</f>
      </c>
      <c r="AB7" s="5">
        <v>16.3</v>
      </c>
      <c r="AC7" s="2" t="s">
        <v>187</v>
      </c>
      <c r="AD7" s="4">
        <v>90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148</v>
      </c>
      <c r="AQ7" s="8">
        <v>7569.87</v>
      </c>
      <c r="AR7" s="4"/>
      <c r="AS7" s="8"/>
      <c r="AT7" s="7"/>
      <c r="AU7" s="7"/>
      <c r="AV7" s="4">
        <v>148</v>
      </c>
      <c r="AW7" s="8">
        <v>7569.87</v>
      </c>
      <c r="AX7" s="4"/>
      <c r="AY7" s="8"/>
      <c r="AZ7" s="7"/>
      <c r="BA7" s="7"/>
      <c r="BB7" s="7">
        <v>1</v>
      </c>
      <c r="BC7" s="4">
        <v>344</v>
      </c>
      <c r="BD7" s="8">
        <v>18236.05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0.4151</v>
      </c>
      <c r="BJ7" s="4">
        <v>148</v>
      </c>
      <c r="BK7" s="8">
        <v>7569.87</v>
      </c>
      <c r="BL7" s="2" t="s">
        <v>188</v>
      </c>
      <c r="BM7" s="7">
        <v>1</v>
      </c>
      <c r="BN7" s="7">
        <v>1</v>
      </c>
      <c r="BO7" s="4">
        <v>25</v>
      </c>
      <c r="BP7" s="8">
        <v>1063.05</v>
      </c>
      <c r="BQ7" s="4"/>
      <c r="BR7" s="8"/>
      <c r="BS7" s="7"/>
      <c r="BT7" s="7"/>
      <c r="BU7" s="2" t="s">
        <v>141</v>
      </c>
      <c r="BV7" s="2" t="s">
        <v>129</v>
      </c>
      <c r="BW7" s="2" t="s">
        <v>189</v>
      </c>
      <c r="BX7" s="2" t="s">
        <v>190</v>
      </c>
      <c r="BY7" s="2" t="s">
        <v>144</v>
      </c>
      <c r="BZ7" s="2" t="s">
        <v>132</v>
      </c>
      <c r="CA7" s="4">
        <v>67</v>
      </c>
      <c r="CB7" s="8">
        <v>3524.87</v>
      </c>
      <c r="CC7" s="4"/>
      <c r="CD7" s="8"/>
      <c r="CE7" s="7"/>
      <c r="CF7" s="7"/>
      <c r="CG7" s="2" t="s">
        <v>141</v>
      </c>
      <c r="CH7" s="2" t="s">
        <v>129</v>
      </c>
      <c r="CI7" s="2" t="s">
        <v>132</v>
      </c>
      <c r="CJ7" s="2" t="s">
        <v>191</v>
      </c>
      <c r="CK7" s="2" t="s">
        <v>144</v>
      </c>
      <c r="CL7" s="2" t="s">
        <v>132</v>
      </c>
      <c r="CM7" s="4">
        <v>4</v>
      </c>
      <c r="CN7" s="8">
        <v>217.75</v>
      </c>
      <c r="CO7" s="4"/>
      <c r="CP7" s="8"/>
      <c r="CQ7" s="7"/>
      <c r="CR7" s="7"/>
      <c r="CS7" s="2" t="s">
        <v>141</v>
      </c>
      <c r="CT7" s="2" t="s">
        <v>129</v>
      </c>
      <c r="CU7" s="2" t="s">
        <v>186</v>
      </c>
      <c r="CV7" s="2" t="s">
        <v>192</v>
      </c>
      <c r="CW7" s="2" t="s">
        <v>144</v>
      </c>
      <c r="CX7" s="2" t="s">
        <v>132</v>
      </c>
      <c r="CY7" s="4">
        <v>25</v>
      </c>
      <c r="CZ7" s="8">
        <v>1370.5</v>
      </c>
      <c r="DA7" s="4"/>
      <c r="DB7" s="8"/>
      <c r="DC7" s="7"/>
      <c r="DD7" s="7"/>
      <c r="DE7" s="2" t="s">
        <v>141</v>
      </c>
      <c r="DF7" s="2" t="s">
        <v>129</v>
      </c>
      <c r="DG7" s="2" t="s">
        <v>193</v>
      </c>
      <c r="DH7" s="2" t="s">
        <v>194</v>
      </c>
      <c r="DI7" s="2" t="s">
        <v>144</v>
      </c>
      <c r="DJ7" s="2" t="s">
        <v>132</v>
      </c>
      <c r="DK7" s="4">
        <v>3</v>
      </c>
      <c r="DL7" s="8">
        <v>174</v>
      </c>
      <c r="DM7" s="4"/>
      <c r="DN7" s="8"/>
      <c r="DO7" s="7"/>
      <c r="DP7" s="7"/>
      <c r="DQ7" s="2" t="s">
        <v>141</v>
      </c>
      <c r="DR7" s="2" t="s">
        <v>129</v>
      </c>
      <c r="DS7" s="2" t="s">
        <v>195</v>
      </c>
      <c r="DT7" s="2" t="s">
        <v>196</v>
      </c>
      <c r="DU7" s="2" t="s">
        <v>144</v>
      </c>
      <c r="DV7" s="2" t="s">
        <v>132</v>
      </c>
      <c r="DW7" s="4">
        <v>5</v>
      </c>
      <c r="DX7" s="8">
        <v>276</v>
      </c>
      <c r="DY7" s="4"/>
      <c r="DZ7" s="8"/>
      <c r="EA7" s="7"/>
      <c r="EB7" s="7"/>
      <c r="EC7" s="2" t="s">
        <v>141</v>
      </c>
      <c r="ED7" s="2" t="s">
        <v>129</v>
      </c>
      <c r="EE7" s="2" t="s">
        <v>197</v>
      </c>
      <c r="EF7" s="2" t="s">
        <v>198</v>
      </c>
      <c r="EG7" s="2" t="s">
        <v>144</v>
      </c>
      <c r="EH7" s="2" t="s">
        <v>132</v>
      </c>
      <c r="EI7" s="4">
        <v>9</v>
      </c>
      <c r="EJ7" s="8">
        <v>418.5</v>
      </c>
      <c r="EK7" s="4"/>
      <c r="EL7" s="8"/>
      <c r="EM7" s="7"/>
      <c r="EN7" s="7"/>
      <c r="EO7" s="2" t="s">
        <v>141</v>
      </c>
      <c r="EP7" s="2" t="s">
        <v>129</v>
      </c>
      <c r="EQ7" s="2" t="s">
        <v>199</v>
      </c>
      <c r="ER7" s="2" t="s">
        <v>200</v>
      </c>
      <c r="ES7" s="2" t="s">
        <v>144</v>
      </c>
      <c r="ET7" s="2" t="s">
        <v>132</v>
      </c>
      <c r="EU7" s="4">
        <v>2</v>
      </c>
      <c r="EV7" s="8">
        <v>107.14</v>
      </c>
      <c r="EW7" s="4"/>
      <c r="EX7" s="8"/>
      <c r="EY7" s="7"/>
      <c r="EZ7" s="7"/>
      <c r="FA7" s="2" t="s">
        <v>141</v>
      </c>
      <c r="FB7" s="2" t="s">
        <v>129</v>
      </c>
      <c r="FC7" s="2" t="s">
        <v>201</v>
      </c>
      <c r="FD7" s="2" t="s">
        <v>202</v>
      </c>
      <c r="FE7" s="2" t="s">
        <v>144</v>
      </c>
      <c r="FF7" s="2" t="s">
        <v>132</v>
      </c>
      <c r="FG7" s="4">
        <v>6</v>
      </c>
      <c r="FH7" s="8">
        <v>312.42</v>
      </c>
      <c r="FI7" s="4"/>
      <c r="FJ7" s="8"/>
      <c r="FK7" s="7"/>
      <c r="FL7" s="7"/>
      <c r="FM7" s="2" t="s">
        <v>141</v>
      </c>
      <c r="FN7" s="2" t="s">
        <v>129</v>
      </c>
      <c r="FO7" s="2" t="s">
        <v>203</v>
      </c>
      <c r="FP7" s="2" t="s">
        <v>204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141</v>
      </c>
      <c r="FZ7" s="2" t="s">
        <v>129</v>
      </c>
      <c r="GA7" s="2" t="s">
        <v>158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205</v>
      </c>
      <c r="GN7" s="2" t="s">
        <v>206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161</v>
      </c>
      <c r="GX7" s="2" t="s">
        <v>129</v>
      </c>
      <c r="GY7" s="2" t="s">
        <v>132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162</v>
      </c>
      <c r="HJ7" s="2" t="s">
        <v>129</v>
      </c>
      <c r="HK7" s="2" t="s">
        <v>132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207</v>
      </c>
      <c r="HX7" s="2" t="s">
        <v>208</v>
      </c>
      <c r="HY7" s="2" t="s">
        <v>144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141</v>
      </c>
      <c r="IH7" s="2" t="s">
        <v>129</v>
      </c>
      <c r="II7" s="2" t="s">
        <v>209</v>
      </c>
      <c r="IJ7" s="2" t="s">
        <v>210</v>
      </c>
      <c r="IK7" s="2" t="s">
        <v>144</v>
      </c>
      <c r="IL7" s="2" t="s">
        <v>132</v>
      </c>
      <c r="IM7" s="4">
        <v>1</v>
      </c>
      <c r="IN7" s="8">
        <v>52.07</v>
      </c>
      <c r="IO7" s="4"/>
      <c r="IP7" s="8"/>
      <c r="IQ7" s="7"/>
      <c r="IR7" s="7"/>
      <c r="IS7" s="2" t="s">
        <v>141</v>
      </c>
      <c r="IT7" s="2" t="s">
        <v>129</v>
      </c>
      <c r="IU7" s="2" t="s">
        <v>211</v>
      </c>
      <c r="IV7" s="2" t="s">
        <v>157</v>
      </c>
      <c r="IW7" s="2" t="s">
        <v>144</v>
      </c>
      <c r="IX7" s="2" t="s">
        <v>132</v>
      </c>
      <c r="IY7" s="4"/>
      <c r="IZ7" s="8"/>
      <c r="JA7" s="4"/>
      <c r="JB7" s="8"/>
      <c r="JC7" s="7"/>
      <c r="JD7" s="7"/>
      <c r="JE7" s="2" t="s">
        <v>212</v>
      </c>
      <c r="JF7" s="2" t="s">
        <v>129</v>
      </c>
      <c r="JG7" s="2" t="s">
        <v>132</v>
      </c>
      <c r="JH7" s="2" t="s">
        <v>132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213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141</v>
      </c>
      <c r="LB7" s="2" t="s">
        <v>129</v>
      </c>
      <c r="LC7" s="2" t="s">
        <v>168</v>
      </c>
      <c r="LD7" s="2" t="s">
        <v>132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162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170</v>
      </c>
      <c r="MM7" s="2" t="s">
        <v>199</v>
      </c>
      <c r="MN7" s="2" t="s">
        <v>200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167</v>
      </c>
      <c r="MX7" s="2" t="s">
        <v>129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167</v>
      </c>
      <c r="NJ7" s="2" t="s">
        <v>129</v>
      </c>
      <c r="NK7" s="2" t="s">
        <v>132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173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167</v>
      </c>
      <c r="OT7" s="2" t="s">
        <v>174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174</v>
      </c>
      <c r="PS7" s="2" t="s">
        <v>214</v>
      </c>
      <c r="PT7" s="2" t="s">
        <v>215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162</v>
      </c>
      <c r="QP7" s="2" t="s">
        <v>174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167</v>
      </c>
      <c r="RB7" s="2" t="s">
        <v>129</v>
      </c>
      <c r="RC7" s="2" t="s">
        <v>132</v>
      </c>
      <c r="RD7" s="2" t="s">
        <v>132</v>
      </c>
      <c r="RE7" s="2" t="s">
        <v>144</v>
      </c>
      <c r="RF7" s="2" t="s">
        <v>177</v>
      </c>
      <c r="RG7" s="4"/>
      <c r="RH7" s="8"/>
      <c r="RI7" s="4"/>
      <c r="RJ7" s="8"/>
      <c r="RK7" s="7"/>
      <c r="RL7" s="7"/>
      <c r="RM7" s="2" t="s">
        <v>141</v>
      </c>
      <c r="RN7" s="2" t="s">
        <v>174</v>
      </c>
      <c r="RO7" s="2" t="s">
        <v>216</v>
      </c>
      <c r="RP7" s="2" t="s">
        <v>217</v>
      </c>
      <c r="RQ7" s="2" t="s">
        <v>144</v>
      </c>
      <c r="RR7" s="2" t="s">
        <v>132</v>
      </c>
    </row>
    <row r="8">
      <c r="A8" s="2" t="s">
        <v>218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181</v>
      </c>
      <c r="G8" s="2" t="s">
        <v>181</v>
      </c>
      <c r="H8" s="2" t="s">
        <v>181</v>
      </c>
      <c r="I8" s="2" t="s">
        <v>182</v>
      </c>
      <c r="J8" s="2" t="s">
        <v>127</v>
      </c>
      <c r="K8" s="2" t="s">
        <v>219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220</v>
      </c>
      <c r="T8" s="2" t="s">
        <v>132</v>
      </c>
      <c r="U8" s="2" t="s">
        <v>134</v>
      </c>
      <c r="V8" s="2" t="s">
        <v>135</v>
      </c>
      <c r="W8" s="2" t="s">
        <v>185</v>
      </c>
      <c r="X8" s="2" t="s">
        <v>221</v>
      </c>
      <c r="Y8" s="2" t="s">
        <v>222</v>
      </c>
      <c r="Z8" s="4">
        <v>295</v>
      </c>
      <c r="AA8" s="4">
        <f>=ROUNDDOWN(28.0952380952381,0)</f>
      </c>
      <c r="AB8" s="5">
        <v>10.5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103</v>
      </c>
      <c r="AQ8" s="8">
        <v>5677.29</v>
      </c>
      <c r="AR8" s="4"/>
      <c r="AS8" s="8"/>
      <c r="AT8" s="7"/>
      <c r="AU8" s="7"/>
      <c r="AV8" s="4">
        <v>103</v>
      </c>
      <c r="AW8" s="8">
        <v>5677.29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0.3113</v>
      </c>
      <c r="BJ8" s="4">
        <v>103</v>
      </c>
      <c r="BK8" s="8">
        <v>5677.29</v>
      </c>
      <c r="BL8" s="2" t="s">
        <v>223</v>
      </c>
      <c r="BM8" s="7">
        <v>1</v>
      </c>
      <c r="BN8" s="7">
        <v>1</v>
      </c>
      <c r="BO8" s="4">
        <v>11</v>
      </c>
      <c r="BP8" s="8">
        <v>476.72</v>
      </c>
      <c r="BQ8" s="4"/>
      <c r="BR8" s="8"/>
      <c r="BS8" s="7"/>
      <c r="BT8" s="7"/>
      <c r="BU8" s="2" t="s">
        <v>141</v>
      </c>
      <c r="BV8" s="2" t="s">
        <v>129</v>
      </c>
      <c r="BW8" s="2" t="s">
        <v>224</v>
      </c>
      <c r="BX8" s="2" t="s">
        <v>225</v>
      </c>
      <c r="BY8" s="2" t="s">
        <v>144</v>
      </c>
      <c r="BZ8" s="2" t="s">
        <v>132</v>
      </c>
      <c r="CA8" s="4">
        <v>47</v>
      </c>
      <c r="CB8" s="8">
        <v>2687.46</v>
      </c>
      <c r="CC8" s="4"/>
      <c r="CD8" s="8"/>
      <c r="CE8" s="7"/>
      <c r="CF8" s="7"/>
      <c r="CG8" s="2" t="s">
        <v>141</v>
      </c>
      <c r="CH8" s="2" t="s">
        <v>129</v>
      </c>
      <c r="CI8" s="2" t="s">
        <v>132</v>
      </c>
      <c r="CJ8" s="2" t="s">
        <v>226</v>
      </c>
      <c r="CK8" s="2" t="s">
        <v>144</v>
      </c>
      <c r="CL8" s="2" t="s">
        <v>132</v>
      </c>
      <c r="CM8" s="4">
        <v>1</v>
      </c>
      <c r="CN8" s="8">
        <v>56.05</v>
      </c>
      <c r="CO8" s="4"/>
      <c r="CP8" s="8"/>
      <c r="CQ8" s="7"/>
      <c r="CR8" s="7"/>
      <c r="CS8" s="2" t="s">
        <v>141</v>
      </c>
      <c r="CT8" s="2" t="s">
        <v>129</v>
      </c>
      <c r="CU8" s="2" t="s">
        <v>222</v>
      </c>
      <c r="CV8" s="2" t="s">
        <v>227</v>
      </c>
      <c r="CW8" s="2" t="s">
        <v>144</v>
      </c>
      <c r="CX8" s="2" t="s">
        <v>132</v>
      </c>
      <c r="CY8" s="4">
        <v>6</v>
      </c>
      <c r="CZ8" s="8">
        <v>328.92</v>
      </c>
      <c r="DA8" s="4"/>
      <c r="DB8" s="8"/>
      <c r="DC8" s="7"/>
      <c r="DD8" s="7"/>
      <c r="DE8" s="2" t="s">
        <v>141</v>
      </c>
      <c r="DF8" s="2" t="s">
        <v>129</v>
      </c>
      <c r="DG8" s="2" t="s">
        <v>228</v>
      </c>
      <c r="DH8" s="2" t="s">
        <v>229</v>
      </c>
      <c r="DI8" s="2" t="s">
        <v>144</v>
      </c>
      <c r="DJ8" s="2" t="s">
        <v>132</v>
      </c>
      <c r="DK8" s="4">
        <v>13</v>
      </c>
      <c r="DL8" s="8">
        <v>754</v>
      </c>
      <c r="DM8" s="4"/>
      <c r="DN8" s="8"/>
      <c r="DO8" s="7"/>
      <c r="DP8" s="7"/>
      <c r="DQ8" s="2" t="s">
        <v>141</v>
      </c>
      <c r="DR8" s="2" t="s">
        <v>129</v>
      </c>
      <c r="DS8" s="2" t="s">
        <v>230</v>
      </c>
      <c r="DT8" s="2" t="s">
        <v>231</v>
      </c>
      <c r="DU8" s="2" t="s">
        <v>144</v>
      </c>
      <c r="DV8" s="2" t="s">
        <v>132</v>
      </c>
      <c r="DW8" s="4">
        <v>3</v>
      </c>
      <c r="DX8" s="8">
        <v>165.6</v>
      </c>
      <c r="DY8" s="4"/>
      <c r="DZ8" s="8"/>
      <c r="EA8" s="7"/>
      <c r="EB8" s="7"/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144</v>
      </c>
      <c r="EH8" s="2" t="s">
        <v>132</v>
      </c>
      <c r="EI8" s="4">
        <v>6</v>
      </c>
      <c r="EJ8" s="8">
        <v>310.5</v>
      </c>
      <c r="EK8" s="4"/>
      <c r="EL8" s="8"/>
      <c r="EM8" s="7"/>
      <c r="EN8" s="7"/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144</v>
      </c>
      <c r="ET8" s="2" t="s">
        <v>132</v>
      </c>
      <c r="EU8" s="4">
        <v>3</v>
      </c>
      <c r="EV8" s="8">
        <v>160.71</v>
      </c>
      <c r="EW8" s="4"/>
      <c r="EX8" s="8"/>
      <c r="EY8" s="7"/>
      <c r="EZ8" s="7"/>
      <c r="FA8" s="2" t="s">
        <v>141</v>
      </c>
      <c r="FB8" s="2" t="s">
        <v>129</v>
      </c>
      <c r="FC8" s="2" t="s">
        <v>201</v>
      </c>
      <c r="FD8" s="2" t="s">
        <v>236</v>
      </c>
      <c r="FE8" s="2" t="s">
        <v>144</v>
      </c>
      <c r="FF8" s="2" t="s">
        <v>132</v>
      </c>
      <c r="FG8" s="4">
        <v>7</v>
      </c>
      <c r="FH8" s="8">
        <v>364.49</v>
      </c>
      <c r="FI8" s="4"/>
      <c r="FJ8" s="8"/>
      <c r="FK8" s="7"/>
      <c r="FL8" s="7"/>
      <c r="FM8" s="2" t="s">
        <v>141</v>
      </c>
      <c r="FN8" s="2" t="s">
        <v>129</v>
      </c>
      <c r="FO8" s="2" t="s">
        <v>237</v>
      </c>
      <c r="FP8" s="2" t="s">
        <v>238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141</v>
      </c>
      <c r="FZ8" s="2" t="s">
        <v>129</v>
      </c>
      <c r="GA8" s="2" t="s">
        <v>158</v>
      </c>
      <c r="GB8" s="2" t="s">
        <v>132</v>
      </c>
      <c r="GC8" s="2" t="s">
        <v>144</v>
      </c>
      <c r="GD8" s="2" t="s">
        <v>132</v>
      </c>
      <c r="GE8" s="4">
        <v>1</v>
      </c>
      <c r="GF8" s="8">
        <v>99.99</v>
      </c>
      <c r="GG8" s="4"/>
      <c r="GH8" s="8"/>
      <c r="GI8" s="7"/>
      <c r="GJ8" s="7"/>
      <c r="GK8" s="2" t="s">
        <v>141</v>
      </c>
      <c r="GL8" s="2" t="s">
        <v>129</v>
      </c>
      <c r="GM8" s="2" t="s">
        <v>222</v>
      </c>
      <c r="GN8" s="2" t="s">
        <v>239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161</v>
      </c>
      <c r="GX8" s="2" t="s">
        <v>129</v>
      </c>
      <c r="GY8" s="2" t="s">
        <v>132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162</v>
      </c>
      <c r="HJ8" s="2" t="s">
        <v>129</v>
      </c>
      <c r="HK8" s="2" t="s">
        <v>132</v>
      </c>
      <c r="HL8" s="2" t="s">
        <v>132</v>
      </c>
      <c r="HM8" s="2" t="s">
        <v>144</v>
      </c>
      <c r="HN8" s="2" t="s">
        <v>132</v>
      </c>
      <c r="HO8" s="4">
        <v>4</v>
      </c>
      <c r="HP8" s="8">
        <v>219.28</v>
      </c>
      <c r="HQ8" s="4"/>
      <c r="HR8" s="8"/>
      <c r="HS8" s="7"/>
      <c r="HT8" s="7"/>
      <c r="HU8" s="2" t="s">
        <v>141</v>
      </c>
      <c r="HV8" s="2" t="s">
        <v>129</v>
      </c>
      <c r="HW8" s="2" t="s">
        <v>240</v>
      </c>
      <c r="HX8" s="2" t="s">
        <v>241</v>
      </c>
      <c r="HY8" s="2" t="s">
        <v>144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141</v>
      </c>
      <c r="IH8" s="2" t="s">
        <v>129</v>
      </c>
      <c r="II8" s="2" t="s">
        <v>237</v>
      </c>
      <c r="IJ8" s="2" t="s">
        <v>242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141</v>
      </c>
      <c r="IT8" s="2" t="s">
        <v>129</v>
      </c>
      <c r="IU8" s="2" t="s">
        <v>160</v>
      </c>
      <c r="IV8" s="2" t="s">
        <v>243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212</v>
      </c>
      <c r="JF8" s="2" t="s">
        <v>129</v>
      </c>
      <c r="JG8" s="2" t="s">
        <v>132</v>
      </c>
      <c r="JH8" s="2" t="s">
        <v>132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234</v>
      </c>
      <c r="JT8" s="2" t="s">
        <v>244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167</v>
      </c>
      <c r="KP8" s="2" t="s">
        <v>129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141</v>
      </c>
      <c r="LB8" s="2" t="s">
        <v>129</v>
      </c>
      <c r="LC8" s="2" t="s">
        <v>168</v>
      </c>
      <c r="LD8" s="2" t="s">
        <v>132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162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170</v>
      </c>
      <c r="MM8" s="2" t="s">
        <v>234</v>
      </c>
      <c r="MN8" s="2" t="s">
        <v>245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167</v>
      </c>
      <c r="MX8" s="2" t="s">
        <v>129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167</v>
      </c>
      <c r="NJ8" s="2" t="s">
        <v>129</v>
      </c>
      <c r="NK8" s="2" t="s">
        <v>132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173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167</v>
      </c>
      <c r="OT8" s="2" t="s">
        <v>174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174</v>
      </c>
      <c r="PS8" s="2" t="s">
        <v>175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162</v>
      </c>
      <c r="QP8" s="2" t="s">
        <v>174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129</v>
      </c>
      <c r="RC8" s="2" t="s">
        <v>132</v>
      </c>
      <c r="RD8" s="2" t="s">
        <v>132</v>
      </c>
      <c r="RE8" s="2" t="s">
        <v>144</v>
      </c>
      <c r="RF8" s="2" t="s">
        <v>177</v>
      </c>
      <c r="RG8" s="4"/>
      <c r="RH8" s="8"/>
      <c r="RI8" s="4"/>
      <c r="RJ8" s="8"/>
      <c r="RK8" s="7"/>
      <c r="RL8" s="7"/>
      <c r="RM8" s="2" t="s">
        <v>141</v>
      </c>
      <c r="RN8" s="2" t="s">
        <v>174</v>
      </c>
      <c r="RO8" s="2" t="s">
        <v>246</v>
      </c>
      <c r="RP8" s="2" t="s">
        <v>247</v>
      </c>
      <c r="RQ8" s="2" t="s">
        <v>144</v>
      </c>
      <c r="RR8" s="2" t="s">
        <v>132</v>
      </c>
    </row>
    <row r="9">
      <c r="A9" s="2" t="s">
        <v>248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127</v>
      </c>
      <c r="K9" s="2" t="s">
        <v>249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250</v>
      </c>
      <c r="Q9" s="2" t="s">
        <v>131</v>
      </c>
      <c r="R9" s="2" t="s">
        <v>132</v>
      </c>
      <c r="S9" s="2" t="s">
        <v>220</v>
      </c>
      <c r="T9" s="2" t="s">
        <v>132</v>
      </c>
      <c r="U9" s="2" t="s">
        <v>134</v>
      </c>
      <c r="V9" s="2" t="s">
        <v>135</v>
      </c>
      <c r="W9" s="2" t="s">
        <v>185</v>
      </c>
      <c r="X9" s="2" t="s">
        <v>221</v>
      </c>
      <c r="Y9" s="2" t="s">
        <v>222</v>
      </c>
      <c r="Z9" s="4">
        <v>154</v>
      </c>
      <c r="AA9" s="4">
        <f>=ROUNDDOWN(15.4,0)</f>
      </c>
      <c r="AB9" s="5">
        <v>10</v>
      </c>
      <c r="AC9" s="2" t="s">
        <v>251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93</v>
      </c>
      <c r="AQ9" s="8">
        <v>4988.89</v>
      </c>
      <c r="AR9" s="4"/>
      <c r="AS9" s="8"/>
      <c r="AT9" s="7"/>
      <c r="AU9" s="7"/>
      <c r="AV9" s="4">
        <v>93</v>
      </c>
      <c r="AW9" s="8">
        <v>4988.89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0.2736</v>
      </c>
      <c r="BJ9" s="4">
        <v>93</v>
      </c>
      <c r="BK9" s="8">
        <v>4988.89</v>
      </c>
      <c r="BL9" s="2" t="s">
        <v>252</v>
      </c>
      <c r="BM9" s="7">
        <v>1</v>
      </c>
      <c r="BN9" s="7">
        <v>1</v>
      </c>
      <c r="BO9" s="4">
        <v>9</v>
      </c>
      <c r="BP9" s="8">
        <v>371.66</v>
      </c>
      <c r="BQ9" s="4"/>
      <c r="BR9" s="8"/>
      <c r="BS9" s="7"/>
      <c r="BT9" s="7"/>
      <c r="BU9" s="2" t="s">
        <v>141</v>
      </c>
      <c r="BV9" s="2" t="s">
        <v>129</v>
      </c>
      <c r="BW9" s="2" t="s">
        <v>224</v>
      </c>
      <c r="BX9" s="2" t="s">
        <v>253</v>
      </c>
      <c r="BY9" s="2" t="s">
        <v>144</v>
      </c>
      <c r="BZ9" s="2" t="s">
        <v>132</v>
      </c>
      <c r="CA9" s="4">
        <v>38</v>
      </c>
      <c r="CB9" s="8">
        <v>2172.84</v>
      </c>
      <c r="CC9" s="4"/>
      <c r="CD9" s="8"/>
      <c r="CE9" s="7"/>
      <c r="CF9" s="7"/>
      <c r="CG9" s="2" t="s">
        <v>141</v>
      </c>
      <c r="CH9" s="2" t="s">
        <v>129</v>
      </c>
      <c r="CI9" s="2" t="s">
        <v>132</v>
      </c>
      <c r="CJ9" s="2" t="s">
        <v>203</v>
      </c>
      <c r="CK9" s="2" t="s">
        <v>144</v>
      </c>
      <c r="CL9" s="2" t="s">
        <v>132</v>
      </c>
      <c r="CM9" s="4">
        <v>8</v>
      </c>
      <c r="CN9" s="8">
        <v>427.29</v>
      </c>
      <c r="CO9" s="4"/>
      <c r="CP9" s="8"/>
      <c r="CQ9" s="7"/>
      <c r="CR9" s="7"/>
      <c r="CS9" s="2" t="s">
        <v>141</v>
      </c>
      <c r="CT9" s="2" t="s">
        <v>129</v>
      </c>
      <c r="CU9" s="2" t="s">
        <v>222</v>
      </c>
      <c r="CV9" s="2" t="s">
        <v>254</v>
      </c>
      <c r="CW9" s="2" t="s">
        <v>144</v>
      </c>
      <c r="CX9" s="2" t="s">
        <v>132</v>
      </c>
      <c r="CY9" s="4">
        <v>22</v>
      </c>
      <c r="CZ9" s="8">
        <v>1206.04</v>
      </c>
      <c r="DA9" s="4"/>
      <c r="DB9" s="8"/>
      <c r="DC9" s="7"/>
      <c r="DD9" s="7"/>
      <c r="DE9" s="2" t="s">
        <v>141</v>
      </c>
      <c r="DF9" s="2" t="s">
        <v>129</v>
      </c>
      <c r="DG9" s="2" t="s">
        <v>228</v>
      </c>
      <c r="DH9" s="2" t="s">
        <v>255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212</v>
      </c>
      <c r="DR9" s="2" t="s">
        <v>129</v>
      </c>
      <c r="DS9" s="2" t="s">
        <v>256</v>
      </c>
      <c r="DT9" s="2" t="s">
        <v>132</v>
      </c>
      <c r="DU9" s="2" t="s">
        <v>144</v>
      </c>
      <c r="DV9" s="2" t="s">
        <v>132</v>
      </c>
      <c r="DW9" s="4">
        <v>1</v>
      </c>
      <c r="DX9" s="8">
        <v>55.2</v>
      </c>
      <c r="DY9" s="4"/>
      <c r="DZ9" s="8"/>
      <c r="EA9" s="7"/>
      <c r="EB9" s="7"/>
      <c r="EC9" s="2" t="s">
        <v>141</v>
      </c>
      <c r="ED9" s="2" t="s">
        <v>129</v>
      </c>
      <c r="EE9" s="2" t="s">
        <v>232</v>
      </c>
      <c r="EF9" s="2" t="s">
        <v>257</v>
      </c>
      <c r="EG9" s="2" t="s">
        <v>144</v>
      </c>
      <c r="EH9" s="2" t="s">
        <v>132</v>
      </c>
      <c r="EI9" s="4">
        <v>5</v>
      </c>
      <c r="EJ9" s="8">
        <v>258.75</v>
      </c>
      <c r="EK9" s="4"/>
      <c r="EL9" s="8"/>
      <c r="EM9" s="7"/>
      <c r="EN9" s="7"/>
      <c r="EO9" s="2" t="s">
        <v>141</v>
      </c>
      <c r="EP9" s="2" t="s">
        <v>129</v>
      </c>
      <c r="EQ9" s="2" t="s">
        <v>258</v>
      </c>
      <c r="ER9" s="2" t="s">
        <v>259</v>
      </c>
      <c r="ES9" s="2" t="s">
        <v>144</v>
      </c>
      <c r="ET9" s="2" t="s">
        <v>132</v>
      </c>
      <c r="EU9" s="4"/>
      <c r="EV9" s="8"/>
      <c r="EW9" s="4"/>
      <c r="EX9" s="8"/>
      <c r="EY9" s="7"/>
      <c r="EZ9" s="7"/>
      <c r="FA9" s="2" t="s">
        <v>141</v>
      </c>
      <c r="FB9" s="2" t="s">
        <v>129</v>
      </c>
      <c r="FC9" s="2" t="s">
        <v>201</v>
      </c>
      <c r="FD9" s="2" t="s">
        <v>260</v>
      </c>
      <c r="FE9" s="2" t="s">
        <v>144</v>
      </c>
      <c r="FF9" s="2" t="s">
        <v>132</v>
      </c>
      <c r="FG9" s="4">
        <v>5</v>
      </c>
      <c r="FH9" s="8">
        <v>260.35</v>
      </c>
      <c r="FI9" s="4"/>
      <c r="FJ9" s="8"/>
      <c r="FK9" s="7"/>
      <c r="FL9" s="7"/>
      <c r="FM9" s="2" t="s">
        <v>141</v>
      </c>
      <c r="FN9" s="2" t="s">
        <v>129</v>
      </c>
      <c r="FO9" s="2" t="s">
        <v>261</v>
      </c>
      <c r="FP9" s="2" t="s">
        <v>262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141</v>
      </c>
      <c r="FZ9" s="2" t="s">
        <v>129</v>
      </c>
      <c r="GA9" s="2" t="s">
        <v>158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222</v>
      </c>
      <c r="GN9" s="2" t="s">
        <v>263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161</v>
      </c>
      <c r="GX9" s="2" t="s">
        <v>129</v>
      </c>
      <c r="GY9" s="2" t="s">
        <v>132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162</v>
      </c>
      <c r="HJ9" s="2" t="s">
        <v>129</v>
      </c>
      <c r="HK9" s="2" t="s">
        <v>132</v>
      </c>
      <c r="HL9" s="2" t="s">
        <v>132</v>
      </c>
      <c r="HM9" s="2" t="s">
        <v>144</v>
      </c>
      <c r="HN9" s="2" t="s">
        <v>132</v>
      </c>
      <c r="HO9" s="4">
        <v>2</v>
      </c>
      <c r="HP9" s="8">
        <v>109.64</v>
      </c>
      <c r="HQ9" s="4"/>
      <c r="HR9" s="8"/>
      <c r="HS9" s="7"/>
      <c r="HT9" s="7"/>
      <c r="HU9" s="2" t="s">
        <v>141</v>
      </c>
      <c r="HV9" s="2" t="s">
        <v>129</v>
      </c>
      <c r="HW9" s="2" t="s">
        <v>240</v>
      </c>
      <c r="HX9" s="2" t="s">
        <v>264</v>
      </c>
      <c r="HY9" s="2" t="s">
        <v>144</v>
      </c>
      <c r="HZ9" s="2" t="s">
        <v>132</v>
      </c>
      <c r="IA9" s="4">
        <v>2</v>
      </c>
      <c r="IB9" s="8">
        <v>107.14</v>
      </c>
      <c r="IC9" s="4"/>
      <c r="ID9" s="8"/>
      <c r="IE9" s="7"/>
      <c r="IF9" s="7"/>
      <c r="IG9" s="2" t="s">
        <v>141</v>
      </c>
      <c r="IH9" s="2" t="s">
        <v>129</v>
      </c>
      <c r="II9" s="2" t="s">
        <v>265</v>
      </c>
      <c r="IJ9" s="2" t="s">
        <v>266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141</v>
      </c>
      <c r="IT9" s="2" t="s">
        <v>129</v>
      </c>
      <c r="IU9" s="2" t="s">
        <v>267</v>
      </c>
      <c r="IV9" s="2" t="s">
        <v>268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212</v>
      </c>
      <c r="JF9" s="2" t="s">
        <v>129</v>
      </c>
      <c r="JG9" s="2" t="s">
        <v>132</v>
      </c>
      <c r="JH9" s="2" t="s">
        <v>132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258</v>
      </c>
      <c r="JT9" s="2" t="s">
        <v>132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167</v>
      </c>
      <c r="KP9" s="2" t="s">
        <v>129</v>
      </c>
      <c r="KQ9" s="2" t="s">
        <v>132</v>
      </c>
      <c r="KR9" s="2" t="s">
        <v>132</v>
      </c>
      <c r="KS9" s="2" t="s">
        <v>144</v>
      </c>
      <c r="KT9" s="2" t="s">
        <v>132</v>
      </c>
      <c r="KU9" s="4">
        <v>1</v>
      </c>
      <c r="KV9" s="8">
        <v>19.98</v>
      </c>
      <c r="KW9" s="4"/>
      <c r="KX9" s="8"/>
      <c r="KY9" s="7"/>
      <c r="KZ9" s="7"/>
      <c r="LA9" s="2" t="s">
        <v>141</v>
      </c>
      <c r="LB9" s="2" t="s">
        <v>129</v>
      </c>
      <c r="LC9" s="2" t="s">
        <v>168</v>
      </c>
      <c r="LD9" s="2" t="s">
        <v>269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162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170</v>
      </c>
      <c r="MM9" s="2" t="s">
        <v>270</v>
      </c>
      <c r="MN9" s="2" t="s">
        <v>267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167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173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167</v>
      </c>
      <c r="OT9" s="2" t="s">
        <v>174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174</v>
      </c>
      <c r="PS9" s="2" t="s">
        <v>175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162</v>
      </c>
      <c r="QP9" s="2" t="s">
        <v>174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167</v>
      </c>
      <c r="RB9" s="2" t="s">
        <v>129</v>
      </c>
      <c r="RC9" s="2" t="s">
        <v>132</v>
      </c>
      <c r="RD9" s="2" t="s">
        <v>132</v>
      </c>
      <c r="RE9" s="2" t="s">
        <v>144</v>
      </c>
      <c r="RF9" s="2" t="s">
        <v>177</v>
      </c>
      <c r="RG9" s="4"/>
      <c r="RH9" s="8"/>
      <c r="RI9" s="4"/>
      <c r="RJ9" s="8"/>
      <c r="RK9" s="7"/>
      <c r="RL9" s="7"/>
      <c r="RM9" s="2" t="s">
        <v>141</v>
      </c>
      <c r="RN9" s="2" t="s">
        <v>174</v>
      </c>
      <c r="RO9" s="2" t="s">
        <v>246</v>
      </c>
      <c r="RP9" s="2" t="s">
        <v>271</v>
      </c>
      <c r="RQ9" s="2" t="s">
        <v>144</v>
      </c>
      <c r="RR9" s="2" t="s">
        <v>132</v>
      </c>
    </row>
    <row r="10">
      <c r="A10" s="2" t="s">
        <v>272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127</v>
      </c>
      <c r="K10" s="2" t="s">
        <v>275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185</v>
      </c>
      <c r="X10" s="2" t="s">
        <v>137</v>
      </c>
      <c r="Y10" s="2" t="s">
        <v>196</v>
      </c>
      <c r="Z10" s="4">
        <v>533</v>
      </c>
      <c r="AA10" s="4">
        <f>=ROUNDDOWN(22.4894514767932,0)</f>
      </c>
      <c r="AB10" s="5">
        <v>23.7</v>
      </c>
      <c r="AC10" s="2" t="s">
        <v>276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177</v>
      </c>
      <c r="AQ10" s="8">
        <v>9334.69</v>
      </c>
      <c r="AR10" s="4"/>
      <c r="AS10" s="8"/>
      <c r="AT10" s="7"/>
      <c r="AU10" s="7"/>
      <c r="AV10" s="4">
        <v>177</v>
      </c>
      <c r="AW10" s="8">
        <v>9334.69</v>
      </c>
      <c r="AX10" s="4"/>
      <c r="AY10" s="8"/>
      <c r="AZ10" s="7"/>
      <c r="BA10" s="7"/>
      <c r="BB10" s="7">
        <v>1</v>
      </c>
      <c r="BC10" s="4">
        <v>177</v>
      </c>
      <c r="BD10" s="8">
        <v>9334.69</v>
      </c>
      <c r="BE10" s="4"/>
      <c r="BF10" s="8"/>
      <c r="BG10" s="7"/>
      <c r="BH10" s="7"/>
      <c r="BI10" s="7">
        <v>1</v>
      </c>
      <c r="BJ10" s="4">
        <v>177</v>
      </c>
      <c r="BK10" s="8">
        <v>9334.69</v>
      </c>
      <c r="BL10" s="2" t="s">
        <v>277</v>
      </c>
      <c r="BM10" s="7">
        <v>1</v>
      </c>
      <c r="BN10" s="7">
        <v>1</v>
      </c>
      <c r="BO10" s="4">
        <v>17</v>
      </c>
      <c r="BP10" s="8">
        <v>697.07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194</v>
      </c>
      <c r="BX10" s="2" t="s">
        <v>278</v>
      </c>
      <c r="BY10" s="2" t="s">
        <v>144</v>
      </c>
      <c r="BZ10" s="2" t="s">
        <v>132</v>
      </c>
      <c r="CA10" s="4">
        <v>50</v>
      </c>
      <c r="CB10" s="8">
        <v>2820.5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132</v>
      </c>
      <c r="CJ10" s="2" t="s">
        <v>279</v>
      </c>
      <c r="CK10" s="2" t="s">
        <v>144</v>
      </c>
      <c r="CL10" s="2" t="s">
        <v>132</v>
      </c>
      <c r="CM10" s="4">
        <v>15</v>
      </c>
      <c r="CN10" s="8">
        <v>810.23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196</v>
      </c>
      <c r="CV10" s="2" t="s">
        <v>280</v>
      </c>
      <c r="CW10" s="2" t="s">
        <v>144</v>
      </c>
      <c r="CX10" s="2" t="s">
        <v>132</v>
      </c>
      <c r="CY10" s="4">
        <v>47</v>
      </c>
      <c r="CZ10" s="8">
        <v>2506.51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281</v>
      </c>
      <c r="DH10" s="2" t="s">
        <v>282</v>
      </c>
      <c r="DI10" s="2" t="s">
        <v>144</v>
      </c>
      <c r="DJ10" s="2" t="s">
        <v>132</v>
      </c>
      <c r="DK10" s="4"/>
      <c r="DL10" s="8"/>
      <c r="DM10" s="4"/>
      <c r="DN10" s="8"/>
      <c r="DO10" s="7"/>
      <c r="DP10" s="7"/>
      <c r="DQ10" s="2" t="s">
        <v>212</v>
      </c>
      <c r="DR10" s="2" t="s">
        <v>129</v>
      </c>
      <c r="DS10" s="2" t="s">
        <v>132</v>
      </c>
      <c r="DT10" s="2" t="s">
        <v>132</v>
      </c>
      <c r="DU10" s="2" t="s">
        <v>144</v>
      </c>
      <c r="DV10" s="2" t="s">
        <v>132</v>
      </c>
      <c r="DW10" s="4">
        <v>7</v>
      </c>
      <c r="DX10" s="8">
        <v>402.08</v>
      </c>
      <c r="DY10" s="4"/>
      <c r="DZ10" s="8"/>
      <c r="EA10" s="7"/>
      <c r="EB10" s="7"/>
      <c r="EC10" s="2" t="s">
        <v>141</v>
      </c>
      <c r="ED10" s="2" t="s">
        <v>129</v>
      </c>
      <c r="EE10" s="2" t="s">
        <v>196</v>
      </c>
      <c r="EF10" s="2" t="s">
        <v>283</v>
      </c>
      <c r="EG10" s="2" t="s">
        <v>144</v>
      </c>
      <c r="EH10" s="2" t="s">
        <v>132</v>
      </c>
      <c r="EI10" s="4">
        <v>17</v>
      </c>
      <c r="EJ10" s="8">
        <v>921.4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284</v>
      </c>
      <c r="ER10" s="2" t="s">
        <v>285</v>
      </c>
      <c r="ES10" s="2" t="s">
        <v>144</v>
      </c>
      <c r="ET10" s="2" t="s">
        <v>132</v>
      </c>
      <c r="EU10" s="4">
        <v>2</v>
      </c>
      <c r="EV10" s="8">
        <v>94.56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201</v>
      </c>
      <c r="FD10" s="2" t="s">
        <v>286</v>
      </c>
      <c r="FE10" s="2" t="s">
        <v>144</v>
      </c>
      <c r="FF10" s="2" t="s">
        <v>132</v>
      </c>
      <c r="FG10" s="4">
        <v>10</v>
      </c>
      <c r="FH10" s="8">
        <v>540.8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203</v>
      </c>
      <c r="FP10" s="2" t="s">
        <v>287</v>
      </c>
      <c r="FQ10" s="2" t="s">
        <v>144</v>
      </c>
      <c r="FR10" s="2" t="s">
        <v>132</v>
      </c>
      <c r="FS10" s="4"/>
      <c r="FT10" s="8"/>
      <c r="FU10" s="4"/>
      <c r="FV10" s="8"/>
      <c r="FW10" s="7"/>
      <c r="FX10" s="7"/>
      <c r="FY10" s="2" t="s">
        <v>141</v>
      </c>
      <c r="FZ10" s="2" t="s">
        <v>129</v>
      </c>
      <c r="GA10" s="2" t="s">
        <v>142</v>
      </c>
      <c r="GB10" s="2" t="s">
        <v>267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196</v>
      </c>
      <c r="GN10" s="2" t="s">
        <v>288</v>
      </c>
      <c r="GO10" s="2" t="s">
        <v>144</v>
      </c>
      <c r="GP10" s="2" t="s">
        <v>132</v>
      </c>
      <c r="GQ10" s="4">
        <v>7</v>
      </c>
      <c r="GR10" s="8">
        <v>306.46</v>
      </c>
      <c r="GS10" s="4"/>
      <c r="GT10" s="8"/>
      <c r="GU10" s="7"/>
      <c r="GV10" s="7"/>
      <c r="GW10" s="2" t="s">
        <v>141</v>
      </c>
      <c r="GX10" s="2" t="s">
        <v>129</v>
      </c>
      <c r="GY10" s="2" t="s">
        <v>289</v>
      </c>
      <c r="GZ10" s="2" t="s">
        <v>290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222</v>
      </c>
      <c r="HX10" s="2" t="s">
        <v>291</v>
      </c>
      <c r="HY10" s="2" t="s">
        <v>144</v>
      </c>
      <c r="HZ10" s="2" t="s">
        <v>132</v>
      </c>
      <c r="IA10" s="4">
        <v>2</v>
      </c>
      <c r="IB10" s="8">
        <v>94.56</v>
      </c>
      <c r="IC10" s="4"/>
      <c r="ID10" s="8"/>
      <c r="IE10" s="7"/>
      <c r="IF10" s="7"/>
      <c r="IG10" s="2" t="s">
        <v>141</v>
      </c>
      <c r="IH10" s="2" t="s">
        <v>129</v>
      </c>
      <c r="II10" s="2" t="s">
        <v>292</v>
      </c>
      <c r="IJ10" s="2" t="s">
        <v>293</v>
      </c>
      <c r="IK10" s="2" t="s">
        <v>144</v>
      </c>
      <c r="IL10" s="2" t="s">
        <v>132</v>
      </c>
      <c r="IM10" s="4">
        <v>1</v>
      </c>
      <c r="IN10" s="8">
        <v>45.96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267</v>
      </c>
      <c r="IV10" s="2" t="s">
        <v>290</v>
      </c>
      <c r="IW10" s="2" t="s">
        <v>144</v>
      </c>
      <c r="IX10" s="2" t="s">
        <v>132</v>
      </c>
      <c r="IY10" s="4"/>
      <c r="IZ10" s="8"/>
      <c r="JA10" s="4"/>
      <c r="JB10" s="8"/>
      <c r="JC10" s="7"/>
      <c r="JD10" s="7"/>
      <c r="JE10" s="2" t="s">
        <v>141</v>
      </c>
      <c r="JF10" s="2" t="s">
        <v>129</v>
      </c>
      <c r="JG10" s="2" t="s">
        <v>281</v>
      </c>
      <c r="JH10" s="2" t="s">
        <v>207</v>
      </c>
      <c r="JI10" s="2" t="s">
        <v>144</v>
      </c>
      <c r="JJ10" s="2" t="s">
        <v>132</v>
      </c>
      <c r="JK10" s="4">
        <v>2</v>
      </c>
      <c r="JL10" s="8">
        <v>94.56</v>
      </c>
      <c r="JM10" s="4"/>
      <c r="JN10" s="8"/>
      <c r="JO10" s="7"/>
      <c r="JP10" s="7"/>
      <c r="JQ10" s="2" t="s">
        <v>141</v>
      </c>
      <c r="JR10" s="2" t="s">
        <v>129</v>
      </c>
      <c r="JS10" s="2" t="s">
        <v>294</v>
      </c>
      <c r="JT10" s="2" t="s">
        <v>207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/>
      <c r="KV10" s="8"/>
      <c r="KW10" s="4"/>
      <c r="KX10" s="8"/>
      <c r="KY10" s="7"/>
      <c r="KZ10" s="7"/>
      <c r="LA10" s="2" t="s">
        <v>141</v>
      </c>
      <c r="LB10" s="2" t="s">
        <v>129</v>
      </c>
      <c r="LC10" s="2" t="s">
        <v>168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162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170</v>
      </c>
      <c r="MM10" s="2" t="s">
        <v>295</v>
      </c>
      <c r="MN10" s="2" t="s">
        <v>296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167</v>
      </c>
      <c r="MX10" s="2" t="s">
        <v>129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167</v>
      </c>
      <c r="NJ10" s="2" t="s">
        <v>129</v>
      </c>
      <c r="NK10" s="2" t="s">
        <v>132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173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167</v>
      </c>
      <c r="OT10" s="2" t="s">
        <v>174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167</v>
      </c>
      <c r="PF10" s="2" t="s">
        <v>129</v>
      </c>
      <c r="PG10" s="2" t="s">
        <v>132</v>
      </c>
      <c r="PH10" s="2" t="s">
        <v>132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174</v>
      </c>
      <c r="PS10" s="2" t="s">
        <v>297</v>
      </c>
      <c r="PT10" s="2" t="s">
        <v>298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162</v>
      </c>
      <c r="QP10" s="2" t="s">
        <v>174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167</v>
      </c>
      <c r="RB10" s="2" t="s">
        <v>129</v>
      </c>
      <c r="RC10" s="2" t="s">
        <v>132</v>
      </c>
      <c r="RD10" s="2" t="s">
        <v>132</v>
      </c>
      <c r="RE10" s="2" t="s">
        <v>144</v>
      </c>
      <c r="RF10" s="2" t="s">
        <v>177</v>
      </c>
      <c r="RG10" s="4"/>
      <c r="RH10" s="8"/>
      <c r="RI10" s="4"/>
      <c r="RJ10" s="8"/>
      <c r="RK10" s="7"/>
      <c r="RL10" s="7"/>
      <c r="RM10" s="2" t="s">
        <v>141</v>
      </c>
      <c r="RN10" s="2" t="s">
        <v>174</v>
      </c>
      <c r="RO10" s="2" t="s">
        <v>299</v>
      </c>
      <c r="RP10" s="2" t="s">
        <v>300</v>
      </c>
      <c r="RQ10" s="2" t="s">
        <v>144</v>
      </c>
      <c r="RR10" s="2" t="s">
        <v>132</v>
      </c>
    </row>
    <row r="11">
      <c r="A11" s="2" t="s">
        <v>301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302</v>
      </c>
      <c r="G11" s="2" t="s">
        <v>302</v>
      </c>
      <c r="H11" s="2" t="s">
        <v>302</v>
      </c>
      <c r="I11" s="2" t="s">
        <v>303</v>
      </c>
      <c r="J11" s="2" t="s">
        <v>127</v>
      </c>
      <c r="K11" s="2" t="s">
        <v>304</v>
      </c>
      <c r="L11" s="3">
        <v>58.83</v>
      </c>
      <c r="M11" s="3">
        <v>61.77</v>
      </c>
      <c r="N11" s="3">
        <v>118.74</v>
      </c>
      <c r="O11" s="2" t="s">
        <v>129</v>
      </c>
      <c r="P11" s="2" t="s">
        <v>250</v>
      </c>
      <c r="Q11" s="2" t="s">
        <v>131</v>
      </c>
      <c r="R11" s="2" t="s">
        <v>132</v>
      </c>
      <c r="S11" s="2" t="s">
        <v>305</v>
      </c>
      <c r="T11" s="2" t="s">
        <v>132</v>
      </c>
      <c r="U11" s="2" t="s">
        <v>306</v>
      </c>
      <c r="V11" s="2" t="s">
        <v>307</v>
      </c>
      <c r="W11" s="2" t="s">
        <v>185</v>
      </c>
      <c r="X11" s="2" t="s">
        <v>308</v>
      </c>
      <c r="Y11" s="2" t="s">
        <v>309</v>
      </c>
      <c r="Z11" s="4">
        <v>148</v>
      </c>
      <c r="AA11" s="4">
        <f>=ROUNDDOWN(7.70833333333333,0)</f>
      </c>
      <c r="AB11" s="5">
        <v>19.2</v>
      </c>
      <c r="AC11" s="2" t="s">
        <v>310</v>
      </c>
      <c r="AD11" s="4">
        <v>200</v>
      </c>
      <c r="AE11" s="4">
        <v>400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157</v>
      </c>
      <c r="AQ11" s="8">
        <v>8883.49</v>
      </c>
      <c r="AR11" s="4"/>
      <c r="AS11" s="8"/>
      <c r="AT11" s="7"/>
      <c r="AU11" s="7"/>
      <c r="AV11" s="4">
        <v>157</v>
      </c>
      <c r="AW11" s="8">
        <v>8883.49</v>
      </c>
      <c r="AX11" s="4"/>
      <c r="AY11" s="8"/>
      <c r="AZ11" s="7"/>
      <c r="BA11" s="7"/>
      <c r="BB11" s="7">
        <v>1</v>
      </c>
      <c r="BC11" s="4">
        <v>157</v>
      </c>
      <c r="BD11" s="8">
        <v>8883.49</v>
      </c>
      <c r="BE11" s="4"/>
      <c r="BF11" s="8"/>
      <c r="BG11" s="7"/>
      <c r="BH11" s="7"/>
      <c r="BI11" s="7">
        <v>1</v>
      </c>
      <c r="BJ11" s="4">
        <v>157</v>
      </c>
      <c r="BK11" s="8">
        <v>8883.49</v>
      </c>
      <c r="BL11" s="2" t="s">
        <v>311</v>
      </c>
      <c r="BM11" s="7">
        <v>1</v>
      </c>
      <c r="BN11" s="7">
        <v>1</v>
      </c>
      <c r="BO11" s="4">
        <v>92</v>
      </c>
      <c r="BP11" s="8">
        <v>4518.16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189</v>
      </c>
      <c r="BX11" s="2" t="s">
        <v>312</v>
      </c>
      <c r="BY11" s="2" t="s">
        <v>144</v>
      </c>
      <c r="BZ11" s="2" t="s">
        <v>132</v>
      </c>
      <c r="CA11" s="4"/>
      <c r="CB11" s="8"/>
      <c r="CC11" s="4"/>
      <c r="CD11" s="8"/>
      <c r="CE11" s="7"/>
      <c r="CF11" s="7"/>
      <c r="CG11" s="2" t="s">
        <v>313</v>
      </c>
      <c r="CH11" s="2" t="s">
        <v>174</v>
      </c>
      <c r="CI11" s="2" t="s">
        <v>132</v>
      </c>
      <c r="CJ11" s="2" t="s">
        <v>314</v>
      </c>
      <c r="CK11" s="2" t="s">
        <v>144</v>
      </c>
      <c r="CL11" s="2" t="s">
        <v>132</v>
      </c>
      <c r="CM11" s="4">
        <v>38</v>
      </c>
      <c r="CN11" s="8">
        <v>2485.46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309</v>
      </c>
      <c r="CV11" s="2" t="s">
        <v>315</v>
      </c>
      <c r="CW11" s="2" t="s">
        <v>144</v>
      </c>
      <c r="CX11" s="2" t="s">
        <v>132</v>
      </c>
      <c r="CY11" s="4">
        <v>6</v>
      </c>
      <c r="CZ11" s="8">
        <v>409.74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316</v>
      </c>
      <c r="DH11" s="2" t="s">
        <v>317</v>
      </c>
      <c r="DI11" s="2" t="s">
        <v>144</v>
      </c>
      <c r="DJ11" s="2" t="s">
        <v>132</v>
      </c>
      <c r="DK11" s="4">
        <v>9</v>
      </c>
      <c r="DL11" s="8">
        <v>655.47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318</v>
      </c>
      <c r="DT11" s="2" t="s">
        <v>200</v>
      </c>
      <c r="DU11" s="2" t="s">
        <v>144</v>
      </c>
      <c r="DV11" s="2" t="s">
        <v>132</v>
      </c>
      <c r="DW11" s="4">
        <v>3</v>
      </c>
      <c r="DX11" s="8">
        <v>219.06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319</v>
      </c>
      <c r="EF11" s="2" t="s">
        <v>320</v>
      </c>
      <c r="EG11" s="2" t="s">
        <v>144</v>
      </c>
      <c r="EH11" s="2" t="s">
        <v>132</v>
      </c>
      <c r="EI11" s="4">
        <v>1</v>
      </c>
      <c r="EJ11" s="8">
        <v>68.9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199</v>
      </c>
      <c r="ER11" s="2" t="s">
        <v>321</v>
      </c>
      <c r="ES11" s="2" t="s">
        <v>144</v>
      </c>
      <c r="ET11" s="2" t="s">
        <v>132</v>
      </c>
      <c r="EU11" s="4">
        <v>1</v>
      </c>
      <c r="EV11" s="8">
        <v>66.72</v>
      </c>
      <c r="EW11" s="4"/>
      <c r="EX11" s="8"/>
      <c r="EY11" s="7"/>
      <c r="EZ11" s="7"/>
      <c r="FA11" s="2" t="s">
        <v>141</v>
      </c>
      <c r="FB11" s="2" t="s">
        <v>129</v>
      </c>
      <c r="FC11" s="2" t="s">
        <v>322</v>
      </c>
      <c r="FD11" s="2" t="s">
        <v>323</v>
      </c>
      <c r="FE11" s="2" t="s">
        <v>144</v>
      </c>
      <c r="FF11" s="2" t="s">
        <v>132</v>
      </c>
      <c r="FG11" s="4">
        <v>3</v>
      </c>
      <c r="FH11" s="8">
        <v>204.84</v>
      </c>
      <c r="FI11" s="4"/>
      <c r="FJ11" s="8"/>
      <c r="FK11" s="7"/>
      <c r="FL11" s="7"/>
      <c r="FM11" s="2" t="s">
        <v>141</v>
      </c>
      <c r="FN11" s="2" t="s">
        <v>129</v>
      </c>
      <c r="FO11" s="2" t="s">
        <v>324</v>
      </c>
      <c r="FP11" s="2" t="s">
        <v>325</v>
      </c>
      <c r="FQ11" s="2" t="s">
        <v>144</v>
      </c>
      <c r="FR11" s="2" t="s">
        <v>132</v>
      </c>
      <c r="FS11" s="4">
        <v>2</v>
      </c>
      <c r="FT11" s="8">
        <v>123.56</v>
      </c>
      <c r="FU11" s="4"/>
      <c r="FV11" s="8"/>
      <c r="FW11" s="7"/>
      <c r="FX11" s="7"/>
      <c r="FY11" s="2" t="s">
        <v>141</v>
      </c>
      <c r="FZ11" s="2" t="s">
        <v>129</v>
      </c>
      <c r="GA11" s="2" t="s">
        <v>326</v>
      </c>
      <c r="GB11" s="2" t="s">
        <v>172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309</v>
      </c>
      <c r="GN11" s="2" t="s">
        <v>327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161</v>
      </c>
      <c r="GX11" s="2" t="s">
        <v>129</v>
      </c>
      <c r="GY11" s="2" t="s">
        <v>132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162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328</v>
      </c>
      <c r="HX11" s="2" t="s">
        <v>329</v>
      </c>
      <c r="HY11" s="2" t="s">
        <v>144</v>
      </c>
      <c r="HZ11" s="2" t="s">
        <v>132</v>
      </c>
      <c r="IA11" s="4">
        <v>1</v>
      </c>
      <c r="IB11" s="8">
        <v>66.72</v>
      </c>
      <c r="IC11" s="4"/>
      <c r="ID11" s="8"/>
      <c r="IE11" s="7"/>
      <c r="IF11" s="7"/>
      <c r="IG11" s="2" t="s">
        <v>141</v>
      </c>
      <c r="IH11" s="2" t="s">
        <v>129</v>
      </c>
      <c r="II11" s="2" t="s">
        <v>209</v>
      </c>
      <c r="IJ11" s="2" t="s">
        <v>202</v>
      </c>
      <c r="IK11" s="2" t="s">
        <v>144</v>
      </c>
      <c r="IL11" s="2" t="s">
        <v>132</v>
      </c>
      <c r="IM11" s="4">
        <v>1</v>
      </c>
      <c r="IN11" s="8">
        <v>64.86</v>
      </c>
      <c r="IO11" s="4"/>
      <c r="IP11" s="8"/>
      <c r="IQ11" s="7"/>
      <c r="IR11" s="7"/>
      <c r="IS11" s="2" t="s">
        <v>141</v>
      </c>
      <c r="IT11" s="2" t="s">
        <v>129</v>
      </c>
      <c r="IU11" s="2" t="s">
        <v>330</v>
      </c>
      <c r="IV11" s="2" t="s">
        <v>331</v>
      </c>
      <c r="IW11" s="2" t="s">
        <v>144</v>
      </c>
      <c r="IX11" s="2" t="s">
        <v>132</v>
      </c>
      <c r="IY11" s="4"/>
      <c r="IZ11" s="8"/>
      <c r="JA11" s="4"/>
      <c r="JB11" s="8"/>
      <c r="JC11" s="7"/>
      <c r="JD11" s="7"/>
      <c r="JE11" s="2" t="s">
        <v>212</v>
      </c>
      <c r="JF11" s="2" t="s">
        <v>129</v>
      </c>
      <c r="JG11" s="2" t="s">
        <v>132</v>
      </c>
      <c r="JH11" s="2" t="s">
        <v>132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141</v>
      </c>
      <c r="JR11" s="2" t="s">
        <v>129</v>
      </c>
      <c r="JS11" s="2" t="s">
        <v>294</v>
      </c>
      <c r="JT11" s="2" t="s">
        <v>332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141</v>
      </c>
      <c r="LB11" s="2" t="s">
        <v>129</v>
      </c>
      <c r="LC11" s="2" t="s">
        <v>168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162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170</v>
      </c>
      <c r="MM11" s="2" t="s">
        <v>333</v>
      </c>
      <c r="MN11" s="2" t="s">
        <v>334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167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167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173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167</v>
      </c>
      <c r="OT11" s="2" t="s">
        <v>174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167</v>
      </c>
      <c r="PF11" s="2" t="s">
        <v>129</v>
      </c>
      <c r="PG11" s="2" t="s">
        <v>132</v>
      </c>
      <c r="PH11" s="2" t="s">
        <v>132</v>
      </c>
      <c r="PI11" s="2" t="s">
        <v>144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174</v>
      </c>
      <c r="PS11" s="2" t="s">
        <v>297</v>
      </c>
      <c r="PT11" s="2" t="s">
        <v>335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162</v>
      </c>
      <c r="QP11" s="2" t="s">
        <v>174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129</v>
      </c>
      <c r="RC11" s="2" t="s">
        <v>132</v>
      </c>
      <c r="RD11" s="2" t="s">
        <v>132</v>
      </c>
      <c r="RE11" s="2" t="s">
        <v>144</v>
      </c>
      <c r="RF11" s="2" t="s">
        <v>177</v>
      </c>
      <c r="RG11" s="4"/>
      <c r="RH11" s="8"/>
      <c r="RI11" s="4"/>
      <c r="RJ11" s="8"/>
      <c r="RK11" s="7"/>
      <c r="RL11" s="7"/>
      <c r="RM11" s="2" t="s">
        <v>141</v>
      </c>
      <c r="RN11" s="2" t="s">
        <v>174</v>
      </c>
      <c r="RO11" s="2" t="s">
        <v>216</v>
      </c>
      <c r="RP11" s="2" t="s">
        <v>336</v>
      </c>
      <c r="RQ11" s="2" t="s">
        <v>144</v>
      </c>
      <c r="RR11" s="2" t="s">
        <v>132</v>
      </c>
    </row>
    <row r="12">
      <c r="A12" s="2" t="s">
        <v>337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338</v>
      </c>
      <c r="G12" s="2" t="s">
        <v>339</v>
      </c>
      <c r="H12" s="2" t="s">
        <v>340</v>
      </c>
      <c r="I12" s="2" t="s">
        <v>341</v>
      </c>
      <c r="J12" s="2" t="s">
        <v>127</v>
      </c>
      <c r="K12" s="2" t="s">
        <v>342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250</v>
      </c>
      <c r="Q12" s="2" t="s">
        <v>131</v>
      </c>
      <c r="R12" s="2" t="s">
        <v>132</v>
      </c>
      <c r="S12" s="2" t="s">
        <v>343</v>
      </c>
      <c r="T12" s="2" t="s">
        <v>132</v>
      </c>
      <c r="U12" s="2" t="s">
        <v>306</v>
      </c>
      <c r="V12" s="2" t="s">
        <v>135</v>
      </c>
      <c r="W12" s="2" t="s">
        <v>185</v>
      </c>
      <c r="X12" s="2" t="s">
        <v>132</v>
      </c>
      <c r="Y12" s="2" t="s">
        <v>344</v>
      </c>
      <c r="Z12" s="4">
        <v>304</v>
      </c>
      <c r="AA12" s="4">
        <f>=ROUNDDOWN(17.9881656804734,0)</f>
      </c>
      <c r="AB12" s="5">
        <v>16.9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112</v>
      </c>
      <c r="AQ12" s="8">
        <v>5367.21</v>
      </c>
      <c r="AR12" s="4"/>
      <c r="AS12" s="8"/>
      <c r="AT12" s="7"/>
      <c r="AU12" s="7"/>
      <c r="AV12" s="4">
        <v>112</v>
      </c>
      <c r="AW12" s="8">
        <v>5367.21</v>
      </c>
      <c r="AX12" s="4"/>
      <c r="AY12" s="8"/>
      <c r="AZ12" s="7"/>
      <c r="BA12" s="7"/>
      <c r="BB12" s="7">
        <v>1</v>
      </c>
      <c r="BC12" s="4">
        <v>177</v>
      </c>
      <c r="BD12" s="8">
        <v>8413.33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0.6379</v>
      </c>
      <c r="BJ12" s="4">
        <v>112</v>
      </c>
      <c r="BK12" s="8">
        <v>5367.21</v>
      </c>
      <c r="BL12" s="2" t="s">
        <v>345</v>
      </c>
      <c r="BM12" s="7">
        <v>1</v>
      </c>
      <c r="BN12" s="7">
        <v>1</v>
      </c>
      <c r="BO12" s="4">
        <v>24</v>
      </c>
      <c r="BP12" s="8">
        <v>918.63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346</v>
      </c>
      <c r="BX12" s="2" t="s">
        <v>347</v>
      </c>
      <c r="BY12" s="2" t="s">
        <v>144</v>
      </c>
      <c r="BZ12" s="2" t="s">
        <v>132</v>
      </c>
      <c r="CA12" s="4">
        <v>27</v>
      </c>
      <c r="CB12" s="8">
        <v>1252.26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132</v>
      </c>
      <c r="CJ12" s="2" t="s">
        <v>348</v>
      </c>
      <c r="CK12" s="2" t="s">
        <v>144</v>
      </c>
      <c r="CL12" s="2" t="s">
        <v>132</v>
      </c>
      <c r="CM12" s="4">
        <v>2</v>
      </c>
      <c r="CN12" s="8">
        <v>127.26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349</v>
      </c>
      <c r="CV12" s="2" t="s">
        <v>350</v>
      </c>
      <c r="CW12" s="2" t="s">
        <v>144</v>
      </c>
      <c r="CX12" s="2" t="s">
        <v>132</v>
      </c>
      <c r="CY12" s="4">
        <v>31</v>
      </c>
      <c r="CZ12" s="8">
        <v>1643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351</v>
      </c>
      <c r="DH12" s="2" t="s">
        <v>195</v>
      </c>
      <c r="DI12" s="2" t="s">
        <v>144</v>
      </c>
      <c r="DJ12" s="2" t="s">
        <v>132</v>
      </c>
      <c r="DK12" s="4">
        <v>5</v>
      </c>
      <c r="DL12" s="8">
        <v>285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352</v>
      </c>
      <c r="DT12" s="2" t="s">
        <v>353</v>
      </c>
      <c r="DU12" s="2" t="s">
        <v>144</v>
      </c>
      <c r="DV12" s="2" t="s">
        <v>132</v>
      </c>
      <c r="DW12" s="4">
        <v>9</v>
      </c>
      <c r="DX12" s="8">
        <v>467.91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354</v>
      </c>
      <c r="EF12" s="2" t="s">
        <v>355</v>
      </c>
      <c r="EG12" s="2" t="s">
        <v>144</v>
      </c>
      <c r="EH12" s="2" t="s">
        <v>132</v>
      </c>
      <c r="EI12" s="4">
        <v>6</v>
      </c>
      <c r="EJ12" s="8">
        <v>306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346</v>
      </c>
      <c r="ER12" s="2" t="s">
        <v>356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201</v>
      </c>
      <c r="FD12" s="2" t="s">
        <v>132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141</v>
      </c>
      <c r="FN12" s="2" t="s">
        <v>174</v>
      </c>
      <c r="FO12" s="2" t="s">
        <v>355</v>
      </c>
      <c r="FP12" s="2" t="s">
        <v>347</v>
      </c>
      <c r="FQ12" s="2" t="s">
        <v>144</v>
      </c>
      <c r="FR12" s="2" t="s">
        <v>132</v>
      </c>
      <c r="FS12" s="4">
        <v>3</v>
      </c>
      <c r="FT12" s="8">
        <v>135.48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326</v>
      </c>
      <c r="GB12" s="2" t="s">
        <v>357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349</v>
      </c>
      <c r="GN12" s="2" t="s">
        <v>358</v>
      </c>
      <c r="GO12" s="2" t="s">
        <v>144</v>
      </c>
      <c r="GP12" s="2" t="s">
        <v>132</v>
      </c>
      <c r="GQ12" s="4">
        <v>3</v>
      </c>
      <c r="GR12" s="8">
        <v>135.48</v>
      </c>
      <c r="GS12" s="4"/>
      <c r="GT12" s="8"/>
      <c r="GU12" s="7"/>
      <c r="GV12" s="7"/>
      <c r="GW12" s="2" t="s">
        <v>141</v>
      </c>
      <c r="GX12" s="2" t="s">
        <v>129</v>
      </c>
      <c r="GY12" s="2" t="s">
        <v>359</v>
      </c>
      <c r="GZ12" s="2" t="s">
        <v>360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162</v>
      </c>
      <c r="HJ12" s="2" t="s">
        <v>129</v>
      </c>
      <c r="HK12" s="2" t="s">
        <v>132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361</v>
      </c>
      <c r="HX12" s="2" t="s">
        <v>362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209</v>
      </c>
      <c r="IJ12" s="2" t="s">
        <v>363</v>
      </c>
      <c r="IK12" s="2" t="s">
        <v>144</v>
      </c>
      <c r="IL12" s="2" t="s">
        <v>132</v>
      </c>
      <c r="IM12" s="4">
        <v>1</v>
      </c>
      <c r="IN12" s="8">
        <v>47.42</v>
      </c>
      <c r="IO12" s="4"/>
      <c r="IP12" s="8"/>
      <c r="IQ12" s="7"/>
      <c r="IR12" s="7"/>
      <c r="IS12" s="2" t="s">
        <v>141</v>
      </c>
      <c r="IT12" s="2" t="s">
        <v>129</v>
      </c>
      <c r="IU12" s="2" t="s">
        <v>211</v>
      </c>
      <c r="IV12" s="2" t="s">
        <v>364</v>
      </c>
      <c r="IW12" s="2" t="s">
        <v>144</v>
      </c>
      <c r="IX12" s="2" t="s">
        <v>132</v>
      </c>
      <c r="IY12" s="4">
        <v>1</v>
      </c>
      <c r="IZ12" s="8">
        <v>48.77</v>
      </c>
      <c r="JA12" s="4"/>
      <c r="JB12" s="8"/>
      <c r="JC12" s="7"/>
      <c r="JD12" s="7"/>
      <c r="JE12" s="2" t="s">
        <v>141</v>
      </c>
      <c r="JF12" s="2" t="s">
        <v>129</v>
      </c>
      <c r="JG12" s="2" t="s">
        <v>365</v>
      </c>
      <c r="JH12" s="2" t="s">
        <v>299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366</v>
      </c>
      <c r="JT12" s="2" t="s">
        <v>367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167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167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141</v>
      </c>
      <c r="LB12" s="2" t="s">
        <v>129</v>
      </c>
      <c r="LC12" s="2" t="s">
        <v>168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162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170</v>
      </c>
      <c r="MM12" s="2" t="s">
        <v>347</v>
      </c>
      <c r="MN12" s="2" t="s">
        <v>368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167</v>
      </c>
      <c r="MX12" s="2" t="s">
        <v>129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167</v>
      </c>
      <c r="NJ12" s="2" t="s">
        <v>129</v>
      </c>
      <c r="NK12" s="2" t="s">
        <v>132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167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167</v>
      </c>
      <c r="OT12" s="2" t="s">
        <v>174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174</v>
      </c>
      <c r="PS12" s="2" t="s">
        <v>214</v>
      </c>
      <c r="PT12" s="2" t="s">
        <v>369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162</v>
      </c>
      <c r="QP12" s="2" t="s">
        <v>174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167</v>
      </c>
      <c r="RB12" s="2" t="s">
        <v>129</v>
      </c>
      <c r="RC12" s="2" t="s">
        <v>132</v>
      </c>
      <c r="RD12" s="2" t="s">
        <v>132</v>
      </c>
      <c r="RE12" s="2" t="s">
        <v>144</v>
      </c>
      <c r="RF12" s="2" t="s">
        <v>177</v>
      </c>
      <c r="RG12" s="4"/>
      <c r="RH12" s="8"/>
      <c r="RI12" s="4"/>
      <c r="RJ12" s="8"/>
      <c r="RK12" s="7"/>
      <c r="RL12" s="7"/>
      <c r="RM12" s="2" t="s">
        <v>141</v>
      </c>
      <c r="RN12" s="2" t="s">
        <v>174</v>
      </c>
      <c r="RO12" s="2" t="s">
        <v>370</v>
      </c>
      <c r="RP12" s="2" t="s">
        <v>371</v>
      </c>
      <c r="RQ12" s="2" t="s">
        <v>144</v>
      </c>
      <c r="RR12" s="2" t="s">
        <v>132</v>
      </c>
    </row>
    <row r="13">
      <c r="A13" s="2" t="s">
        <v>372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338</v>
      </c>
      <c r="G13" s="2" t="s">
        <v>339</v>
      </c>
      <c r="H13" s="2" t="s">
        <v>340</v>
      </c>
      <c r="I13" s="2" t="s">
        <v>341</v>
      </c>
      <c r="J13" s="2" t="s">
        <v>127</v>
      </c>
      <c r="K13" s="2" t="s">
        <v>373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374</v>
      </c>
      <c r="Q13" s="2" t="s">
        <v>131</v>
      </c>
      <c r="R13" s="2" t="s">
        <v>132</v>
      </c>
      <c r="S13" s="2" t="s">
        <v>343</v>
      </c>
      <c r="T13" s="2" t="s">
        <v>132</v>
      </c>
      <c r="U13" s="2" t="s">
        <v>306</v>
      </c>
      <c r="V13" s="2" t="s">
        <v>135</v>
      </c>
      <c r="W13" s="2" t="s">
        <v>185</v>
      </c>
      <c r="X13" s="2" t="s">
        <v>136</v>
      </c>
      <c r="Y13" s="2" t="s">
        <v>375</v>
      </c>
      <c r="Z13" s="4">
        <v>152</v>
      </c>
      <c r="AA13" s="4">
        <f>=ROUNDDOWN(30.4,0)</f>
      </c>
      <c r="AB13" s="5">
        <v>5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37</v>
      </c>
      <c r="AQ13" s="8">
        <v>1643.31</v>
      </c>
      <c r="AR13" s="4"/>
      <c r="AS13" s="8"/>
      <c r="AT13" s="7"/>
      <c r="AU13" s="7"/>
      <c r="AV13" s="4">
        <v>37</v>
      </c>
      <c r="AW13" s="8">
        <v>1643.31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0.1953</v>
      </c>
      <c r="BJ13" s="4">
        <v>37</v>
      </c>
      <c r="BK13" s="8">
        <v>1643.31</v>
      </c>
      <c r="BL13" s="2" t="s">
        <v>376</v>
      </c>
      <c r="BM13" s="7">
        <v>1</v>
      </c>
      <c r="BN13" s="7">
        <v>1</v>
      </c>
      <c r="BO13" s="4">
        <v>23</v>
      </c>
      <c r="BP13" s="8">
        <v>859.36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151</v>
      </c>
      <c r="BX13" s="2" t="s">
        <v>377</v>
      </c>
      <c r="BY13" s="2" t="s">
        <v>144</v>
      </c>
      <c r="BZ13" s="2" t="s">
        <v>132</v>
      </c>
      <c r="CA13" s="4"/>
      <c r="CB13" s="8"/>
      <c r="CC13" s="4"/>
      <c r="CD13" s="8"/>
      <c r="CE13" s="7"/>
      <c r="CF13" s="7"/>
      <c r="CG13" s="2" t="s">
        <v>141</v>
      </c>
      <c r="CH13" s="2" t="s">
        <v>129</v>
      </c>
      <c r="CI13" s="2" t="s">
        <v>132</v>
      </c>
      <c r="CJ13" s="2" t="s">
        <v>145</v>
      </c>
      <c r="CK13" s="2" t="s">
        <v>144</v>
      </c>
      <c r="CL13" s="2" t="s">
        <v>132</v>
      </c>
      <c r="CM13" s="4">
        <v>1</v>
      </c>
      <c r="CN13" s="8">
        <v>53.58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324</v>
      </c>
      <c r="CV13" s="2" t="s">
        <v>225</v>
      </c>
      <c r="CW13" s="2" t="s">
        <v>144</v>
      </c>
      <c r="CX13" s="2" t="s">
        <v>132</v>
      </c>
      <c r="CY13" s="4">
        <v>1</v>
      </c>
      <c r="CZ13" s="8">
        <v>53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378</v>
      </c>
      <c r="DH13" s="2" t="s">
        <v>379</v>
      </c>
      <c r="DI13" s="2" t="s">
        <v>144</v>
      </c>
      <c r="DJ13" s="2" t="s">
        <v>132</v>
      </c>
      <c r="DK13" s="4">
        <v>5</v>
      </c>
      <c r="DL13" s="8">
        <v>285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149</v>
      </c>
      <c r="DT13" s="2" t="s">
        <v>380</v>
      </c>
      <c r="DU13" s="2" t="s">
        <v>144</v>
      </c>
      <c r="DV13" s="2" t="s">
        <v>132</v>
      </c>
      <c r="DW13" s="4">
        <v>4</v>
      </c>
      <c r="DX13" s="8">
        <v>207.96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381</v>
      </c>
      <c r="EF13" s="2" t="s">
        <v>382</v>
      </c>
      <c r="EG13" s="2" t="s">
        <v>144</v>
      </c>
      <c r="EH13" s="2" t="s">
        <v>132</v>
      </c>
      <c r="EI13" s="4">
        <v>1</v>
      </c>
      <c r="EJ13" s="8">
        <v>51</v>
      </c>
      <c r="EK13" s="4"/>
      <c r="EL13" s="8"/>
      <c r="EM13" s="7"/>
      <c r="EN13" s="7"/>
      <c r="EO13" s="2" t="s">
        <v>141</v>
      </c>
      <c r="EP13" s="2" t="s">
        <v>129</v>
      </c>
      <c r="EQ13" s="2" t="s">
        <v>383</v>
      </c>
      <c r="ER13" s="2" t="s">
        <v>261</v>
      </c>
      <c r="ES13" s="2" t="s">
        <v>144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201</v>
      </c>
      <c r="FD13" s="2" t="s">
        <v>132</v>
      </c>
      <c r="FE13" s="2" t="s">
        <v>144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203</v>
      </c>
      <c r="FP13" s="2" t="s">
        <v>384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141</v>
      </c>
      <c r="FZ13" s="2" t="s">
        <v>129</v>
      </c>
      <c r="GA13" s="2" t="s">
        <v>385</v>
      </c>
      <c r="GB13" s="2" t="s">
        <v>132</v>
      </c>
      <c r="GC13" s="2" t="s">
        <v>144</v>
      </c>
      <c r="GD13" s="2" t="s">
        <v>132</v>
      </c>
      <c r="GE13" s="4">
        <v>1</v>
      </c>
      <c r="GF13" s="8">
        <v>85.99</v>
      </c>
      <c r="GG13" s="4"/>
      <c r="GH13" s="8"/>
      <c r="GI13" s="7"/>
      <c r="GJ13" s="7"/>
      <c r="GK13" s="2" t="s">
        <v>141</v>
      </c>
      <c r="GL13" s="2" t="s">
        <v>129</v>
      </c>
      <c r="GM13" s="2" t="s">
        <v>324</v>
      </c>
      <c r="GN13" s="2" t="s">
        <v>237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161</v>
      </c>
      <c r="GX13" s="2" t="s">
        <v>129</v>
      </c>
      <c r="GY13" s="2" t="s">
        <v>132</v>
      </c>
      <c r="GZ13" s="2" t="s">
        <v>132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162</v>
      </c>
      <c r="HJ13" s="2" t="s">
        <v>129</v>
      </c>
      <c r="HK13" s="2" t="s">
        <v>132</v>
      </c>
      <c r="HL13" s="2" t="s">
        <v>132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240</v>
      </c>
      <c r="HX13" s="2" t="s">
        <v>203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141</v>
      </c>
      <c r="IH13" s="2" t="s">
        <v>129</v>
      </c>
      <c r="II13" s="2" t="s">
        <v>386</v>
      </c>
      <c r="IJ13" s="2" t="s">
        <v>268</v>
      </c>
      <c r="IK13" s="2" t="s">
        <v>144</v>
      </c>
      <c r="IL13" s="2" t="s">
        <v>132</v>
      </c>
      <c r="IM13" s="4">
        <v>1</v>
      </c>
      <c r="IN13" s="8">
        <v>47.42</v>
      </c>
      <c r="IO13" s="4"/>
      <c r="IP13" s="8"/>
      <c r="IQ13" s="7"/>
      <c r="IR13" s="7"/>
      <c r="IS13" s="2" t="s">
        <v>141</v>
      </c>
      <c r="IT13" s="2" t="s">
        <v>129</v>
      </c>
      <c r="IU13" s="2" t="s">
        <v>267</v>
      </c>
      <c r="IV13" s="2" t="s">
        <v>387</v>
      </c>
      <c r="IW13" s="2" t="s">
        <v>144</v>
      </c>
      <c r="IX13" s="2" t="s">
        <v>132</v>
      </c>
      <c r="IY13" s="4"/>
      <c r="IZ13" s="8"/>
      <c r="JA13" s="4"/>
      <c r="JB13" s="8"/>
      <c r="JC13" s="7"/>
      <c r="JD13" s="7"/>
      <c r="JE13" s="2" t="s">
        <v>212</v>
      </c>
      <c r="JF13" s="2" t="s">
        <v>129</v>
      </c>
      <c r="JG13" s="2" t="s">
        <v>132</v>
      </c>
      <c r="JH13" s="2" t="s">
        <v>132</v>
      </c>
      <c r="JI13" s="2" t="s">
        <v>144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388</v>
      </c>
      <c r="JT13" s="2" t="s">
        <v>132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167</v>
      </c>
      <c r="KP13" s="2" t="s">
        <v>129</v>
      </c>
      <c r="KQ13" s="2" t="s">
        <v>132</v>
      </c>
      <c r="KR13" s="2" t="s">
        <v>132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141</v>
      </c>
      <c r="LB13" s="2" t="s">
        <v>129</v>
      </c>
      <c r="LC13" s="2" t="s">
        <v>168</v>
      </c>
      <c r="LD13" s="2" t="s">
        <v>132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162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170</v>
      </c>
      <c r="MM13" s="2" t="s">
        <v>171</v>
      </c>
      <c r="MN13" s="2" t="s">
        <v>172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167</v>
      </c>
      <c r="MX13" s="2" t="s">
        <v>129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167</v>
      </c>
      <c r="NJ13" s="2" t="s">
        <v>129</v>
      </c>
      <c r="NK13" s="2" t="s">
        <v>132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173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167</v>
      </c>
      <c r="OT13" s="2" t="s">
        <v>174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161</v>
      </c>
      <c r="PR13" s="2" t="s">
        <v>129</v>
      </c>
      <c r="PS13" s="2" t="s">
        <v>132</v>
      </c>
      <c r="PT13" s="2" t="s">
        <v>132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162</v>
      </c>
      <c r="QP13" s="2" t="s">
        <v>174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129</v>
      </c>
      <c r="RC13" s="2" t="s">
        <v>132</v>
      </c>
      <c r="RD13" s="2" t="s">
        <v>132</v>
      </c>
      <c r="RE13" s="2" t="s">
        <v>144</v>
      </c>
      <c r="RF13" s="2" t="s">
        <v>177</v>
      </c>
      <c r="RG13" s="4"/>
      <c r="RH13" s="8"/>
      <c r="RI13" s="4"/>
      <c r="RJ13" s="8"/>
      <c r="RK13" s="7"/>
      <c r="RL13" s="7"/>
      <c r="RM13" s="2" t="s">
        <v>141</v>
      </c>
      <c r="RN13" s="2" t="s">
        <v>174</v>
      </c>
      <c r="RO13" s="2" t="s">
        <v>151</v>
      </c>
      <c r="RP13" s="2" t="s">
        <v>389</v>
      </c>
      <c r="RQ13" s="2" t="s">
        <v>144</v>
      </c>
      <c r="RR13" s="2" t="s">
        <v>132</v>
      </c>
    </row>
    <row r="14">
      <c r="A14" s="2" t="s">
        <v>390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338</v>
      </c>
      <c r="G14" s="2" t="s">
        <v>339</v>
      </c>
      <c r="H14" s="2" t="s">
        <v>340</v>
      </c>
      <c r="I14" s="2" t="s">
        <v>341</v>
      </c>
      <c r="J14" s="2" t="s">
        <v>127</v>
      </c>
      <c r="K14" s="2" t="s">
        <v>391</v>
      </c>
      <c r="L14" s="3">
        <v>43.01</v>
      </c>
      <c r="M14" s="3">
        <v>45.16</v>
      </c>
      <c r="N14" s="3">
        <v>79.04</v>
      </c>
      <c r="O14" s="2" t="s">
        <v>129</v>
      </c>
      <c r="P14" s="2" t="s">
        <v>374</v>
      </c>
      <c r="Q14" s="2" t="s">
        <v>131</v>
      </c>
      <c r="R14" s="2" t="s">
        <v>132</v>
      </c>
      <c r="S14" s="2" t="s">
        <v>343</v>
      </c>
      <c r="T14" s="2" t="s">
        <v>132</v>
      </c>
      <c r="U14" s="2" t="s">
        <v>306</v>
      </c>
      <c r="V14" s="2" t="s">
        <v>135</v>
      </c>
      <c r="W14" s="2" t="s">
        <v>185</v>
      </c>
      <c r="X14" s="2" t="s">
        <v>136</v>
      </c>
      <c r="Y14" s="2" t="s">
        <v>392</v>
      </c>
      <c r="Z14" s="4">
        <v>73</v>
      </c>
      <c r="AA14" s="4">
        <f>=ROUNDDOWN(10.4285714285714,0)</f>
      </c>
      <c r="AB14" s="5">
        <v>7</v>
      </c>
      <c r="AC14" s="2" t="s">
        <v>393</v>
      </c>
      <c r="AD14" s="4">
        <v>28</v>
      </c>
      <c r="AE14" s="4">
        <v>100</v>
      </c>
      <c r="AF14" s="6">
        <v>65</v>
      </c>
      <c r="AG14" s="6"/>
      <c r="AH14" s="7">
        <v>0.8889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28</v>
      </c>
      <c r="AQ14" s="8">
        <v>1402.81</v>
      </c>
      <c r="AR14" s="4"/>
      <c r="AS14" s="8"/>
      <c r="AT14" s="7"/>
      <c r="AU14" s="7"/>
      <c r="AV14" s="4">
        <v>28</v>
      </c>
      <c r="AW14" s="8">
        <v>1402.81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0.1667</v>
      </c>
      <c r="BJ14" s="4">
        <v>28</v>
      </c>
      <c r="BK14" s="8">
        <v>1402.81</v>
      </c>
      <c r="BL14" s="2" t="s">
        <v>394</v>
      </c>
      <c r="BM14" s="7">
        <v>1</v>
      </c>
      <c r="BN14" s="7">
        <v>1</v>
      </c>
      <c r="BO14" s="4">
        <v>8</v>
      </c>
      <c r="BP14" s="8">
        <v>318.35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380</v>
      </c>
      <c r="BX14" s="2" t="s">
        <v>395</v>
      </c>
      <c r="BY14" s="2" t="s">
        <v>144</v>
      </c>
      <c r="BZ14" s="2" t="s">
        <v>132</v>
      </c>
      <c r="CA14" s="4"/>
      <c r="CB14" s="8"/>
      <c r="CC14" s="4"/>
      <c r="CD14" s="8"/>
      <c r="CE14" s="7"/>
      <c r="CF14" s="7"/>
      <c r="CG14" s="2" t="s">
        <v>141</v>
      </c>
      <c r="CH14" s="2" t="s">
        <v>129</v>
      </c>
      <c r="CI14" s="2" t="s">
        <v>132</v>
      </c>
      <c r="CJ14" s="2" t="s">
        <v>132</v>
      </c>
      <c r="CK14" s="2" t="s">
        <v>144</v>
      </c>
      <c r="CL14" s="2" t="s">
        <v>132</v>
      </c>
      <c r="CM14" s="4">
        <v>6</v>
      </c>
      <c r="CN14" s="8">
        <v>279.38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154</v>
      </c>
      <c r="CV14" s="2" t="s">
        <v>396</v>
      </c>
      <c r="CW14" s="2" t="s">
        <v>144</v>
      </c>
      <c r="CX14" s="2" t="s">
        <v>132</v>
      </c>
      <c r="CY14" s="4">
        <v>2</v>
      </c>
      <c r="CZ14" s="8">
        <v>106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392</v>
      </c>
      <c r="DH14" s="2" t="s">
        <v>157</v>
      </c>
      <c r="DI14" s="2" t="s">
        <v>144</v>
      </c>
      <c r="DJ14" s="2" t="s">
        <v>132</v>
      </c>
      <c r="DK14" s="4">
        <v>10</v>
      </c>
      <c r="DL14" s="8">
        <v>595.1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397</v>
      </c>
      <c r="DT14" s="2" t="s">
        <v>398</v>
      </c>
      <c r="DU14" s="2" t="s">
        <v>144</v>
      </c>
      <c r="DV14" s="2" t="s">
        <v>132</v>
      </c>
      <c r="DW14" s="4">
        <v>2</v>
      </c>
      <c r="DX14" s="8">
        <v>103.98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392</v>
      </c>
      <c r="EF14" s="2" t="s">
        <v>399</v>
      </c>
      <c r="EG14" s="2" t="s">
        <v>144</v>
      </c>
      <c r="EH14" s="2" t="s">
        <v>132</v>
      </c>
      <c r="EI14" s="4"/>
      <c r="EJ14" s="8"/>
      <c r="EK14" s="4"/>
      <c r="EL14" s="8"/>
      <c r="EM14" s="7"/>
      <c r="EN14" s="7"/>
      <c r="EO14" s="2" t="s">
        <v>141</v>
      </c>
      <c r="EP14" s="2" t="s">
        <v>129</v>
      </c>
      <c r="EQ14" s="2" t="s">
        <v>400</v>
      </c>
      <c r="ER14" s="2" t="s">
        <v>401</v>
      </c>
      <c r="ES14" s="2" t="s">
        <v>144</v>
      </c>
      <c r="ET14" s="2" t="s">
        <v>132</v>
      </c>
      <c r="EU14" s="4"/>
      <c r="EV14" s="8"/>
      <c r="EW14" s="4"/>
      <c r="EX14" s="8"/>
      <c r="EY14" s="7"/>
      <c r="EZ14" s="7"/>
      <c r="FA14" s="2" t="s">
        <v>141</v>
      </c>
      <c r="FB14" s="2" t="s">
        <v>129</v>
      </c>
      <c r="FC14" s="2" t="s">
        <v>201</v>
      </c>
      <c r="FD14" s="2" t="s">
        <v>132</v>
      </c>
      <c r="FE14" s="2" t="s">
        <v>144</v>
      </c>
      <c r="FF14" s="2" t="s">
        <v>132</v>
      </c>
      <c r="FG14" s="4"/>
      <c r="FH14" s="8"/>
      <c r="FI14" s="4"/>
      <c r="FJ14" s="8"/>
      <c r="FK14" s="7"/>
      <c r="FL14" s="7"/>
      <c r="FM14" s="2" t="s">
        <v>141</v>
      </c>
      <c r="FN14" s="2" t="s">
        <v>129</v>
      </c>
      <c r="FO14" s="2" t="s">
        <v>402</v>
      </c>
      <c r="FP14" s="2" t="s">
        <v>403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141</v>
      </c>
      <c r="FZ14" s="2" t="s">
        <v>129</v>
      </c>
      <c r="GA14" s="2" t="s">
        <v>158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392</v>
      </c>
      <c r="GN14" s="2" t="s">
        <v>132</v>
      </c>
      <c r="GO14" s="2" t="s">
        <v>144</v>
      </c>
      <c r="GP14" s="2" t="s">
        <v>132</v>
      </c>
      <c r="GQ14" s="4"/>
      <c r="GR14" s="8"/>
      <c r="GS14" s="4"/>
      <c r="GT14" s="8"/>
      <c r="GU14" s="7"/>
      <c r="GV14" s="7"/>
      <c r="GW14" s="2" t="s">
        <v>161</v>
      </c>
      <c r="GX14" s="2" t="s">
        <v>129</v>
      </c>
      <c r="GY14" s="2" t="s">
        <v>132</v>
      </c>
      <c r="GZ14" s="2" t="s">
        <v>132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162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404</v>
      </c>
      <c r="HX14" s="2" t="s">
        <v>405</v>
      </c>
      <c r="HY14" s="2" t="s">
        <v>144</v>
      </c>
      <c r="HZ14" s="2" t="s">
        <v>132</v>
      </c>
      <c r="IA14" s="4"/>
      <c r="IB14" s="8"/>
      <c r="IC14" s="4"/>
      <c r="ID14" s="8"/>
      <c r="IE14" s="7"/>
      <c r="IF14" s="7"/>
      <c r="IG14" s="2" t="s">
        <v>141</v>
      </c>
      <c r="IH14" s="2" t="s">
        <v>129</v>
      </c>
      <c r="II14" s="2" t="s">
        <v>243</v>
      </c>
      <c r="IJ14" s="2" t="s">
        <v>132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141</v>
      </c>
      <c r="IT14" s="2" t="s">
        <v>129</v>
      </c>
      <c r="IU14" s="2" t="s">
        <v>406</v>
      </c>
      <c r="IV14" s="2" t="s">
        <v>132</v>
      </c>
      <c r="IW14" s="2" t="s">
        <v>144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407</v>
      </c>
      <c r="JH14" s="2" t="s">
        <v>408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409</v>
      </c>
      <c r="JT14" s="2" t="s">
        <v>132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167</v>
      </c>
      <c r="KP14" s="2" t="s">
        <v>129</v>
      </c>
      <c r="KQ14" s="2" t="s">
        <v>132</v>
      </c>
      <c r="KR14" s="2" t="s">
        <v>132</v>
      </c>
      <c r="KS14" s="2" t="s">
        <v>144</v>
      </c>
      <c r="KT14" s="2" t="s">
        <v>132</v>
      </c>
      <c r="KU14" s="4"/>
      <c r="KV14" s="8"/>
      <c r="KW14" s="4"/>
      <c r="KX14" s="8"/>
      <c r="KY14" s="7"/>
      <c r="KZ14" s="7"/>
      <c r="LA14" s="2" t="s">
        <v>141</v>
      </c>
      <c r="LB14" s="2" t="s">
        <v>129</v>
      </c>
      <c r="LC14" s="2" t="s">
        <v>410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162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170</v>
      </c>
      <c r="MM14" s="2" t="s">
        <v>411</v>
      </c>
      <c r="MN14" s="2" t="s">
        <v>412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167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167</v>
      </c>
      <c r="NJ14" s="2" t="s">
        <v>129</v>
      </c>
      <c r="NK14" s="2" t="s">
        <v>132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173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174</v>
      </c>
      <c r="PS14" s="2" t="s">
        <v>175</v>
      </c>
      <c r="PT14" s="2" t="s">
        <v>413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167</v>
      </c>
      <c r="QD14" s="2" t="s">
        <v>129</v>
      </c>
      <c r="QE14" s="2" t="s">
        <v>132</v>
      </c>
      <c r="QF14" s="2" t="s">
        <v>132</v>
      </c>
      <c r="QG14" s="2" t="s">
        <v>144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167</v>
      </c>
      <c r="RB14" s="2" t="s">
        <v>129</v>
      </c>
      <c r="RC14" s="2" t="s">
        <v>132</v>
      </c>
      <c r="RD14" s="2" t="s">
        <v>132</v>
      </c>
      <c r="RE14" s="2" t="s">
        <v>144</v>
      </c>
      <c r="RF14" s="2" t="s">
        <v>177</v>
      </c>
      <c r="RG14" s="4"/>
      <c r="RH14" s="8"/>
      <c r="RI14" s="4"/>
      <c r="RJ14" s="8"/>
      <c r="RK14" s="7"/>
      <c r="RL14" s="7"/>
      <c r="RM14" s="2" t="s">
        <v>141</v>
      </c>
      <c r="RN14" s="2" t="s">
        <v>174</v>
      </c>
      <c r="RO14" s="2" t="s">
        <v>396</v>
      </c>
      <c r="RP14" s="2" t="s">
        <v>414</v>
      </c>
      <c r="RQ14" s="2" t="s">
        <v>144</v>
      </c>
      <c r="RR14" s="2" t="s">
        <v>132</v>
      </c>
    </row>
    <row r="15">
      <c r="A15" s="2" t="s">
        <v>415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127</v>
      </c>
      <c r="K15" s="2" t="s">
        <v>418</v>
      </c>
      <c r="L15" s="3">
        <v>33.88</v>
      </c>
      <c r="M15" s="3">
        <v>35.57</v>
      </c>
      <c r="N15" s="3">
        <v>73.94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419</v>
      </c>
      <c r="T15" s="2" t="s">
        <v>132</v>
      </c>
      <c r="U15" s="2" t="s">
        <v>306</v>
      </c>
      <c r="V15" s="2" t="s">
        <v>420</v>
      </c>
      <c r="W15" s="2" t="s">
        <v>221</v>
      </c>
      <c r="X15" s="2" t="s">
        <v>421</v>
      </c>
      <c r="Y15" s="2" t="s">
        <v>422</v>
      </c>
      <c r="Z15" s="4">
        <v>211</v>
      </c>
      <c r="AA15" s="4">
        <f>=ROUNDDOWN(8.79166666666667,0)</f>
      </c>
      <c r="AB15" s="5">
        <v>24</v>
      </c>
      <c r="AC15" s="2" t="s">
        <v>276</v>
      </c>
      <c r="AD15" s="4">
        <v>300</v>
      </c>
      <c r="AE15" s="4">
        <v>520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206</v>
      </c>
      <c r="AQ15" s="8">
        <v>8284.08</v>
      </c>
      <c r="AR15" s="4"/>
      <c r="AS15" s="8"/>
      <c r="AT15" s="7"/>
      <c r="AU15" s="7"/>
      <c r="AV15" s="4">
        <v>206</v>
      </c>
      <c r="AW15" s="8">
        <v>8284.08</v>
      </c>
      <c r="AX15" s="4"/>
      <c r="AY15" s="8"/>
      <c r="AZ15" s="7"/>
      <c r="BA15" s="7"/>
      <c r="BB15" s="7">
        <v>1</v>
      </c>
      <c r="BC15" s="4">
        <v>206</v>
      </c>
      <c r="BD15" s="8">
        <v>8284.08</v>
      </c>
      <c r="BE15" s="4"/>
      <c r="BF15" s="8"/>
      <c r="BG15" s="7"/>
      <c r="BH15" s="7"/>
      <c r="BI15" s="7">
        <v>1</v>
      </c>
      <c r="BJ15" s="4">
        <v>206</v>
      </c>
      <c r="BK15" s="8">
        <v>8284.08</v>
      </c>
      <c r="BL15" s="2" t="s">
        <v>423</v>
      </c>
      <c r="BM15" s="7">
        <v>1</v>
      </c>
      <c r="BN15" s="7">
        <v>1</v>
      </c>
      <c r="BO15" s="4">
        <v>74</v>
      </c>
      <c r="BP15" s="8">
        <v>2548.36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424</v>
      </c>
      <c r="BX15" s="2" t="s">
        <v>425</v>
      </c>
      <c r="BY15" s="2" t="s">
        <v>144</v>
      </c>
      <c r="BZ15" s="2" t="s">
        <v>132</v>
      </c>
      <c r="CA15" s="4">
        <v>22</v>
      </c>
      <c r="CB15" s="8">
        <v>1008.48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132</v>
      </c>
      <c r="CJ15" s="2" t="s">
        <v>426</v>
      </c>
      <c r="CK15" s="2" t="s">
        <v>144</v>
      </c>
      <c r="CL15" s="2" t="s">
        <v>132</v>
      </c>
      <c r="CM15" s="4">
        <v>26</v>
      </c>
      <c r="CN15" s="8">
        <v>995.32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427</v>
      </c>
      <c r="CV15" s="2" t="s">
        <v>428</v>
      </c>
      <c r="CW15" s="2" t="s">
        <v>144</v>
      </c>
      <c r="CX15" s="2" t="s">
        <v>132</v>
      </c>
      <c r="CY15" s="4"/>
      <c r="CZ15" s="8"/>
      <c r="DA15" s="4"/>
      <c r="DB15" s="8"/>
      <c r="DC15" s="7"/>
      <c r="DD15" s="7"/>
      <c r="DE15" s="2" t="s">
        <v>141</v>
      </c>
      <c r="DF15" s="2" t="s">
        <v>129</v>
      </c>
      <c r="DG15" s="2" t="s">
        <v>429</v>
      </c>
      <c r="DH15" s="2" t="s">
        <v>430</v>
      </c>
      <c r="DI15" s="2" t="s">
        <v>144</v>
      </c>
      <c r="DJ15" s="2" t="s">
        <v>132</v>
      </c>
      <c r="DK15" s="4">
        <v>13</v>
      </c>
      <c r="DL15" s="8">
        <v>598.52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149</v>
      </c>
      <c r="DT15" s="2" t="s">
        <v>431</v>
      </c>
      <c r="DU15" s="2" t="s">
        <v>144</v>
      </c>
      <c r="DV15" s="2" t="s">
        <v>132</v>
      </c>
      <c r="DW15" s="4">
        <v>20</v>
      </c>
      <c r="DX15" s="8">
        <v>933.6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424</v>
      </c>
      <c r="EF15" s="2" t="s">
        <v>432</v>
      </c>
      <c r="EG15" s="2" t="s">
        <v>144</v>
      </c>
      <c r="EH15" s="2" t="s">
        <v>132</v>
      </c>
      <c r="EI15" s="4">
        <v>17</v>
      </c>
      <c r="EJ15" s="8">
        <v>748.85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424</v>
      </c>
      <c r="ER15" s="2" t="s">
        <v>433</v>
      </c>
      <c r="ES15" s="2" t="s">
        <v>144</v>
      </c>
      <c r="ET15" s="2" t="s">
        <v>132</v>
      </c>
      <c r="EU15" s="4">
        <v>2</v>
      </c>
      <c r="EV15" s="8">
        <v>76.84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322</v>
      </c>
      <c r="FD15" s="2" t="s">
        <v>434</v>
      </c>
      <c r="FE15" s="2" t="s">
        <v>144</v>
      </c>
      <c r="FF15" s="2" t="s">
        <v>132</v>
      </c>
      <c r="FG15" s="4">
        <v>11</v>
      </c>
      <c r="FH15" s="8">
        <v>483.45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429</v>
      </c>
      <c r="FP15" s="2" t="s">
        <v>435</v>
      </c>
      <c r="FQ15" s="2" t="s">
        <v>144</v>
      </c>
      <c r="FR15" s="2" t="s">
        <v>132</v>
      </c>
      <c r="FS15" s="4">
        <v>4</v>
      </c>
      <c r="FT15" s="8">
        <v>142.28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326</v>
      </c>
      <c r="GB15" s="2" t="s">
        <v>436</v>
      </c>
      <c r="GC15" s="2" t="s">
        <v>144</v>
      </c>
      <c r="GD15" s="2" t="s">
        <v>132</v>
      </c>
      <c r="GE15" s="4">
        <v>2</v>
      </c>
      <c r="GF15" s="8">
        <v>163.72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424</v>
      </c>
      <c r="GN15" s="2" t="s">
        <v>428</v>
      </c>
      <c r="GO15" s="2" t="s">
        <v>144</v>
      </c>
      <c r="GP15" s="2" t="s">
        <v>132</v>
      </c>
      <c r="GQ15" s="4">
        <v>1</v>
      </c>
      <c r="GR15" s="8">
        <v>35.57</v>
      </c>
      <c r="GS15" s="4"/>
      <c r="GT15" s="8"/>
      <c r="GU15" s="7"/>
      <c r="GV15" s="7"/>
      <c r="GW15" s="2" t="s">
        <v>141</v>
      </c>
      <c r="GX15" s="2" t="s">
        <v>129</v>
      </c>
      <c r="GY15" s="2" t="s">
        <v>289</v>
      </c>
      <c r="GZ15" s="2" t="s">
        <v>437</v>
      </c>
      <c r="HA15" s="2" t="s">
        <v>144</v>
      </c>
      <c r="HB15" s="2" t="s">
        <v>132</v>
      </c>
      <c r="HC15" s="4">
        <v>1</v>
      </c>
      <c r="HD15" s="8">
        <v>43.74</v>
      </c>
      <c r="HE15" s="4"/>
      <c r="HF15" s="8"/>
      <c r="HG15" s="7"/>
      <c r="HH15" s="7"/>
      <c r="HI15" s="2" t="s">
        <v>141</v>
      </c>
      <c r="HJ15" s="2" t="s">
        <v>129</v>
      </c>
      <c r="HK15" s="2" t="s">
        <v>424</v>
      </c>
      <c r="HL15" s="2" t="s">
        <v>314</v>
      </c>
      <c r="HM15" s="2" t="s">
        <v>144</v>
      </c>
      <c r="HN15" s="2" t="s">
        <v>132</v>
      </c>
      <c r="HO15" s="4">
        <v>3</v>
      </c>
      <c r="HP15" s="8">
        <v>131.85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429</v>
      </c>
      <c r="HX15" s="2" t="s">
        <v>438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141</v>
      </c>
      <c r="IH15" s="2" t="s">
        <v>129</v>
      </c>
      <c r="II15" s="2" t="s">
        <v>386</v>
      </c>
      <c r="IJ15" s="2" t="s">
        <v>150</v>
      </c>
      <c r="IK15" s="2" t="s">
        <v>144</v>
      </c>
      <c r="IL15" s="2" t="s">
        <v>132</v>
      </c>
      <c r="IM15" s="4">
        <v>10</v>
      </c>
      <c r="IN15" s="8">
        <v>373.5</v>
      </c>
      <c r="IO15" s="4"/>
      <c r="IP15" s="8"/>
      <c r="IQ15" s="7"/>
      <c r="IR15" s="7"/>
      <c r="IS15" s="2" t="s">
        <v>141</v>
      </c>
      <c r="IT15" s="2" t="s">
        <v>129</v>
      </c>
      <c r="IU15" s="2" t="s">
        <v>439</v>
      </c>
      <c r="IV15" s="2" t="s">
        <v>401</v>
      </c>
      <c r="IW15" s="2" t="s">
        <v>144</v>
      </c>
      <c r="IX15" s="2" t="s">
        <v>132</v>
      </c>
      <c r="IY15" s="4"/>
      <c r="IZ15" s="8"/>
      <c r="JA15" s="4"/>
      <c r="JB15" s="8"/>
      <c r="JC15" s="7"/>
      <c r="JD15" s="7"/>
      <c r="JE15" s="2" t="s">
        <v>212</v>
      </c>
      <c r="JF15" s="2" t="s">
        <v>129</v>
      </c>
      <c r="JG15" s="2" t="s">
        <v>132</v>
      </c>
      <c r="JH15" s="2" t="s">
        <v>132</v>
      </c>
      <c r="JI15" s="2" t="s">
        <v>144</v>
      </c>
      <c r="JJ15" s="2" t="s">
        <v>132</v>
      </c>
      <c r="JK15" s="4"/>
      <c r="JL15" s="8"/>
      <c r="JM15" s="4"/>
      <c r="JN15" s="8"/>
      <c r="JO15" s="7"/>
      <c r="JP15" s="7"/>
      <c r="JQ15" s="2" t="s">
        <v>141</v>
      </c>
      <c r="JR15" s="2" t="s">
        <v>129</v>
      </c>
      <c r="JS15" s="2" t="s">
        <v>409</v>
      </c>
      <c r="JT15" s="2" t="s">
        <v>132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141</v>
      </c>
      <c r="LB15" s="2" t="s">
        <v>129</v>
      </c>
      <c r="LC15" s="2" t="s">
        <v>168</v>
      </c>
      <c r="LD15" s="2" t="s">
        <v>132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162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170</v>
      </c>
      <c r="MM15" s="2" t="s">
        <v>440</v>
      </c>
      <c r="MN15" s="2" t="s">
        <v>132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167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167</v>
      </c>
      <c r="NJ15" s="2" t="s">
        <v>129</v>
      </c>
      <c r="NK15" s="2" t="s">
        <v>132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173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167</v>
      </c>
      <c r="OT15" s="2" t="s">
        <v>174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167</v>
      </c>
      <c r="PF15" s="2" t="s">
        <v>129</v>
      </c>
      <c r="PG15" s="2" t="s">
        <v>132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174</v>
      </c>
      <c r="PS15" s="2" t="s">
        <v>324</v>
      </c>
      <c r="PT15" s="2" t="s">
        <v>441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162</v>
      </c>
      <c r="QP15" s="2" t="s">
        <v>174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167</v>
      </c>
      <c r="RB15" s="2" t="s">
        <v>129</v>
      </c>
      <c r="RC15" s="2" t="s">
        <v>132</v>
      </c>
      <c r="RD15" s="2" t="s">
        <v>132</v>
      </c>
      <c r="RE15" s="2" t="s">
        <v>144</v>
      </c>
      <c r="RF15" s="2" t="s">
        <v>177</v>
      </c>
      <c r="RG15" s="4"/>
      <c r="RH15" s="8"/>
      <c r="RI15" s="4"/>
      <c r="RJ15" s="8"/>
      <c r="RK15" s="7"/>
      <c r="RL15" s="7"/>
      <c r="RM15" s="2" t="s">
        <v>141</v>
      </c>
      <c r="RN15" s="2" t="s">
        <v>174</v>
      </c>
      <c r="RO15" s="2" t="s">
        <v>324</v>
      </c>
      <c r="RP15" s="2" t="s">
        <v>240</v>
      </c>
      <c r="RQ15" s="2" t="s">
        <v>144</v>
      </c>
      <c r="RR15" s="2" t="s">
        <v>132</v>
      </c>
    </row>
    <row r="16">
      <c r="A16" s="2" t="s">
        <v>442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443</v>
      </c>
      <c r="G16" s="2" t="s">
        <v>443</v>
      </c>
      <c r="H16" s="2" t="s">
        <v>443</v>
      </c>
      <c r="I16" s="2" t="s">
        <v>444</v>
      </c>
      <c r="J16" s="2" t="s">
        <v>127</v>
      </c>
      <c r="K16" s="2" t="s">
        <v>445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250</v>
      </c>
      <c r="Q16" s="2" t="s">
        <v>131</v>
      </c>
      <c r="R16" s="2" t="s">
        <v>132</v>
      </c>
      <c r="S16" s="2" t="s">
        <v>446</v>
      </c>
      <c r="T16" s="2" t="s">
        <v>132</v>
      </c>
      <c r="U16" s="2" t="s">
        <v>447</v>
      </c>
      <c r="V16" s="2" t="s">
        <v>135</v>
      </c>
      <c r="W16" s="2" t="s">
        <v>185</v>
      </c>
      <c r="X16" s="2" t="s">
        <v>136</v>
      </c>
      <c r="Y16" s="2" t="s">
        <v>375</v>
      </c>
      <c r="Z16" s="4">
        <v>342</v>
      </c>
      <c r="AA16" s="4">
        <f>=ROUNDDOWN(25.3333333333333,0)</f>
      </c>
      <c r="AB16" s="5">
        <v>13.5</v>
      </c>
      <c r="AC16" s="2" t="s">
        <v>276</v>
      </c>
      <c r="AD16" s="4">
        <v>74</v>
      </c>
      <c r="AE16" s="4">
        <v>74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135</v>
      </c>
      <c r="AQ16" s="8">
        <v>4222.24</v>
      </c>
      <c r="AR16" s="4"/>
      <c r="AS16" s="8"/>
      <c r="AT16" s="7"/>
      <c r="AU16" s="7"/>
      <c r="AV16" s="4">
        <v>135</v>
      </c>
      <c r="AW16" s="8">
        <v>4222.24</v>
      </c>
      <c r="AX16" s="4"/>
      <c r="AY16" s="8"/>
      <c r="AZ16" s="7"/>
      <c r="BA16" s="7"/>
      <c r="BB16" s="7">
        <v>1</v>
      </c>
      <c r="BC16" s="4">
        <v>252</v>
      </c>
      <c r="BD16" s="8">
        <v>8061.16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0.5238</v>
      </c>
      <c r="BJ16" s="4">
        <v>135</v>
      </c>
      <c r="BK16" s="8">
        <v>4222.24</v>
      </c>
      <c r="BL16" s="2" t="s">
        <v>448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141</v>
      </c>
      <c r="BV16" s="2" t="s">
        <v>129</v>
      </c>
      <c r="BW16" s="2" t="s">
        <v>142</v>
      </c>
      <c r="BX16" s="2" t="s">
        <v>449</v>
      </c>
      <c r="BY16" s="2" t="s">
        <v>144</v>
      </c>
      <c r="BZ16" s="2" t="s">
        <v>132</v>
      </c>
      <c r="CA16" s="4">
        <v>29</v>
      </c>
      <c r="CB16" s="8">
        <v>990.93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132</v>
      </c>
      <c r="CJ16" s="2" t="s">
        <v>450</v>
      </c>
      <c r="CK16" s="2" t="s">
        <v>144</v>
      </c>
      <c r="CL16" s="2" t="s">
        <v>132</v>
      </c>
      <c r="CM16" s="4">
        <v>8</v>
      </c>
      <c r="CN16" s="8">
        <v>243.62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375</v>
      </c>
      <c r="CV16" s="2" t="s">
        <v>225</v>
      </c>
      <c r="CW16" s="2" t="s">
        <v>144</v>
      </c>
      <c r="CX16" s="2" t="s">
        <v>132</v>
      </c>
      <c r="CY16" s="4">
        <v>44</v>
      </c>
      <c r="CZ16" s="8">
        <v>1297.12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375</v>
      </c>
      <c r="DH16" s="2" t="s">
        <v>451</v>
      </c>
      <c r="DI16" s="2" t="s">
        <v>144</v>
      </c>
      <c r="DJ16" s="2" t="s">
        <v>132</v>
      </c>
      <c r="DK16" s="4">
        <v>12</v>
      </c>
      <c r="DL16" s="8">
        <v>411.84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452</v>
      </c>
      <c r="DT16" s="2" t="s">
        <v>166</v>
      </c>
      <c r="DU16" s="2" t="s">
        <v>144</v>
      </c>
      <c r="DV16" s="2" t="s">
        <v>132</v>
      </c>
      <c r="DW16" s="4">
        <v>16</v>
      </c>
      <c r="DX16" s="8">
        <v>549.12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381</v>
      </c>
      <c r="EF16" s="2" t="s">
        <v>382</v>
      </c>
      <c r="EG16" s="2" t="s">
        <v>144</v>
      </c>
      <c r="EH16" s="2" t="s">
        <v>132</v>
      </c>
      <c r="EI16" s="4">
        <v>6</v>
      </c>
      <c r="EJ16" s="8">
        <v>176.46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375</v>
      </c>
      <c r="ER16" s="2" t="s">
        <v>377</v>
      </c>
      <c r="ES16" s="2" t="s">
        <v>144</v>
      </c>
      <c r="ET16" s="2" t="s">
        <v>132</v>
      </c>
      <c r="EU16" s="4">
        <v>4</v>
      </c>
      <c r="EV16" s="8">
        <v>108.8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155</v>
      </c>
      <c r="FD16" s="2" t="s">
        <v>453</v>
      </c>
      <c r="FE16" s="2" t="s">
        <v>144</v>
      </c>
      <c r="FF16" s="2" t="s">
        <v>132</v>
      </c>
      <c r="FG16" s="4">
        <v>1</v>
      </c>
      <c r="FH16" s="8">
        <v>26.45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392</v>
      </c>
      <c r="FP16" s="2" t="s">
        <v>454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141</v>
      </c>
      <c r="FZ16" s="2" t="s">
        <v>129</v>
      </c>
      <c r="GA16" s="2" t="s">
        <v>455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375</v>
      </c>
      <c r="GN16" s="2" t="s">
        <v>132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161</v>
      </c>
      <c r="GX16" s="2" t="s">
        <v>129</v>
      </c>
      <c r="GY16" s="2" t="s">
        <v>132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162</v>
      </c>
      <c r="HJ16" s="2" t="s">
        <v>129</v>
      </c>
      <c r="HK16" s="2" t="s">
        <v>132</v>
      </c>
      <c r="HL16" s="2" t="s">
        <v>132</v>
      </c>
      <c r="HM16" s="2" t="s">
        <v>144</v>
      </c>
      <c r="HN16" s="2" t="s">
        <v>132</v>
      </c>
      <c r="HO16" s="4">
        <v>5</v>
      </c>
      <c r="HP16" s="8">
        <v>147.4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392</v>
      </c>
      <c r="HX16" s="2" t="s">
        <v>150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141</v>
      </c>
      <c r="IH16" s="2" t="s">
        <v>129</v>
      </c>
      <c r="II16" s="2" t="s">
        <v>456</v>
      </c>
      <c r="IJ16" s="2" t="s">
        <v>132</v>
      </c>
      <c r="IK16" s="2" t="s">
        <v>144</v>
      </c>
      <c r="IL16" s="2" t="s">
        <v>132</v>
      </c>
      <c r="IM16" s="4">
        <v>2</v>
      </c>
      <c r="IN16" s="8">
        <v>52.9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392</v>
      </c>
      <c r="IV16" s="2" t="s">
        <v>457</v>
      </c>
      <c r="IW16" s="2" t="s">
        <v>144</v>
      </c>
      <c r="IX16" s="2" t="s">
        <v>132</v>
      </c>
      <c r="IY16" s="4"/>
      <c r="IZ16" s="8"/>
      <c r="JA16" s="4"/>
      <c r="JB16" s="8"/>
      <c r="JC16" s="7"/>
      <c r="JD16" s="7"/>
      <c r="JE16" s="2" t="s">
        <v>212</v>
      </c>
      <c r="JF16" s="2" t="s">
        <v>129</v>
      </c>
      <c r="JG16" s="2" t="s">
        <v>132</v>
      </c>
      <c r="JH16" s="2" t="s">
        <v>132</v>
      </c>
      <c r="JI16" s="2" t="s">
        <v>144</v>
      </c>
      <c r="JJ16" s="2" t="s">
        <v>132</v>
      </c>
      <c r="JK16" s="4">
        <v>8</v>
      </c>
      <c r="JL16" s="8">
        <v>217.6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179</v>
      </c>
      <c r="JT16" s="2" t="s">
        <v>458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129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141</v>
      </c>
      <c r="LB16" s="2" t="s">
        <v>129</v>
      </c>
      <c r="LC16" s="2" t="s">
        <v>459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162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170</v>
      </c>
      <c r="MM16" s="2" t="s">
        <v>171</v>
      </c>
      <c r="MN16" s="2" t="s">
        <v>460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167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167</v>
      </c>
      <c r="NJ16" s="2" t="s">
        <v>129</v>
      </c>
      <c r="NK16" s="2" t="s">
        <v>132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173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167</v>
      </c>
      <c r="OT16" s="2" t="s">
        <v>174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174</v>
      </c>
      <c r="PS16" s="2" t="s">
        <v>461</v>
      </c>
      <c r="PT16" s="2" t="s">
        <v>413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162</v>
      </c>
      <c r="QP16" s="2" t="s">
        <v>174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129</v>
      </c>
      <c r="RC16" s="2" t="s">
        <v>132</v>
      </c>
      <c r="RD16" s="2" t="s">
        <v>132</v>
      </c>
      <c r="RE16" s="2" t="s">
        <v>144</v>
      </c>
      <c r="RF16" s="2" t="s">
        <v>177</v>
      </c>
      <c r="RG16" s="4"/>
      <c r="RH16" s="8"/>
      <c r="RI16" s="4"/>
      <c r="RJ16" s="8"/>
      <c r="RK16" s="7"/>
      <c r="RL16" s="7"/>
      <c r="RM16" s="2" t="s">
        <v>141</v>
      </c>
      <c r="RN16" s="2" t="s">
        <v>174</v>
      </c>
      <c r="RO16" s="2" t="s">
        <v>461</v>
      </c>
      <c r="RP16" s="2" t="s">
        <v>132</v>
      </c>
      <c r="RQ16" s="2" t="s">
        <v>144</v>
      </c>
      <c r="RR16" s="2" t="s">
        <v>132</v>
      </c>
    </row>
    <row r="17">
      <c r="A17" s="2" t="s">
        <v>462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443</v>
      </c>
      <c r="G17" s="2" t="s">
        <v>443</v>
      </c>
      <c r="H17" s="2" t="s">
        <v>443</v>
      </c>
      <c r="I17" s="2" t="s">
        <v>444</v>
      </c>
      <c r="J17" s="2" t="s">
        <v>127</v>
      </c>
      <c r="K17" s="2" t="s">
        <v>373</v>
      </c>
      <c r="L17" s="3">
        <v>23.99</v>
      </c>
      <c r="M17" s="3">
        <v>25.19</v>
      </c>
      <c r="N17" s="3">
        <v>52.69</v>
      </c>
      <c r="O17" s="2" t="s">
        <v>129</v>
      </c>
      <c r="P17" s="2" t="s">
        <v>374</v>
      </c>
      <c r="Q17" s="2" t="s">
        <v>131</v>
      </c>
      <c r="R17" s="2" t="s">
        <v>132</v>
      </c>
      <c r="S17" s="2" t="s">
        <v>463</v>
      </c>
      <c r="T17" s="2" t="s">
        <v>132</v>
      </c>
      <c r="U17" s="2" t="s">
        <v>447</v>
      </c>
      <c r="V17" s="2" t="s">
        <v>135</v>
      </c>
      <c r="W17" s="2" t="s">
        <v>185</v>
      </c>
      <c r="X17" s="2" t="s">
        <v>136</v>
      </c>
      <c r="Y17" s="2" t="s">
        <v>375</v>
      </c>
      <c r="Z17" s="4">
        <v>103</v>
      </c>
      <c r="AA17" s="4">
        <f>=ROUNDDOWN(8.58333333333333,0)</f>
      </c>
      <c r="AB17" s="5">
        <v>12</v>
      </c>
      <c r="AC17" s="2" t="s">
        <v>464</v>
      </c>
      <c r="AD17" s="4">
        <v>100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117</v>
      </c>
      <c r="AQ17" s="8">
        <v>3838.92</v>
      </c>
      <c r="AR17" s="4"/>
      <c r="AS17" s="8"/>
      <c r="AT17" s="7"/>
      <c r="AU17" s="7"/>
      <c r="AV17" s="4">
        <v>117</v>
      </c>
      <c r="AW17" s="8">
        <v>3838.92</v>
      </c>
      <c r="AX17" s="4"/>
      <c r="AY17" s="8"/>
      <c r="AZ17" s="7"/>
      <c r="BA17" s="7"/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0.4762</v>
      </c>
      <c r="BJ17" s="4">
        <v>117</v>
      </c>
      <c r="BK17" s="8">
        <v>3838.92</v>
      </c>
      <c r="BL17" s="2" t="s">
        <v>465</v>
      </c>
      <c r="BM17" s="7">
        <v>1</v>
      </c>
      <c r="BN17" s="7">
        <v>1</v>
      </c>
      <c r="BO17" s="4">
        <v>5</v>
      </c>
      <c r="BP17" s="8">
        <v>112.18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142</v>
      </c>
      <c r="BX17" s="2" t="s">
        <v>466</v>
      </c>
      <c r="BY17" s="2" t="s">
        <v>144</v>
      </c>
      <c r="BZ17" s="2" t="s">
        <v>132</v>
      </c>
      <c r="CA17" s="4">
        <v>41</v>
      </c>
      <c r="CB17" s="8">
        <v>1400.97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132</v>
      </c>
      <c r="CJ17" s="2" t="s">
        <v>467</v>
      </c>
      <c r="CK17" s="2" t="s">
        <v>144</v>
      </c>
      <c r="CL17" s="2" t="s">
        <v>132</v>
      </c>
      <c r="CM17" s="4">
        <v>8</v>
      </c>
      <c r="CN17" s="8">
        <v>258.63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375</v>
      </c>
      <c r="CV17" s="2" t="s">
        <v>225</v>
      </c>
      <c r="CW17" s="2" t="s">
        <v>144</v>
      </c>
      <c r="CX17" s="2" t="s">
        <v>132</v>
      </c>
      <c r="CY17" s="4">
        <v>7</v>
      </c>
      <c r="CZ17" s="8">
        <v>206.36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375</v>
      </c>
      <c r="DH17" s="2" t="s">
        <v>468</v>
      </c>
      <c r="DI17" s="2" t="s">
        <v>144</v>
      </c>
      <c r="DJ17" s="2" t="s">
        <v>132</v>
      </c>
      <c r="DK17" s="4">
        <v>29</v>
      </c>
      <c r="DL17" s="8">
        <v>995.28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452</v>
      </c>
      <c r="DT17" s="2" t="s">
        <v>469</v>
      </c>
      <c r="DU17" s="2" t="s">
        <v>144</v>
      </c>
      <c r="DV17" s="2" t="s">
        <v>132</v>
      </c>
      <c r="DW17" s="4">
        <v>4</v>
      </c>
      <c r="DX17" s="8">
        <v>137.28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381</v>
      </c>
      <c r="EF17" s="2" t="s">
        <v>470</v>
      </c>
      <c r="EG17" s="2" t="s">
        <v>144</v>
      </c>
      <c r="EH17" s="2" t="s">
        <v>132</v>
      </c>
      <c r="EI17" s="4">
        <v>19</v>
      </c>
      <c r="EJ17" s="8">
        <v>620.92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375</v>
      </c>
      <c r="ER17" s="2" t="s">
        <v>327</v>
      </c>
      <c r="ES17" s="2" t="s">
        <v>144</v>
      </c>
      <c r="ET17" s="2" t="s">
        <v>132</v>
      </c>
      <c r="EU17" s="4">
        <v>1</v>
      </c>
      <c r="EV17" s="8">
        <v>27.2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201</v>
      </c>
      <c r="FD17" s="2" t="s">
        <v>471</v>
      </c>
      <c r="FE17" s="2" t="s">
        <v>144</v>
      </c>
      <c r="FF17" s="2" t="s">
        <v>132</v>
      </c>
      <c r="FG17" s="4">
        <v>2</v>
      </c>
      <c r="FH17" s="8">
        <v>52.9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392</v>
      </c>
      <c r="FP17" s="2" t="s">
        <v>472</v>
      </c>
      <c r="FQ17" s="2" t="s">
        <v>144</v>
      </c>
      <c r="FR17" s="2" t="s">
        <v>132</v>
      </c>
      <c r="FS17" s="4"/>
      <c r="FT17" s="8"/>
      <c r="FU17" s="4"/>
      <c r="FV17" s="8"/>
      <c r="FW17" s="7"/>
      <c r="FX17" s="7"/>
      <c r="FY17" s="2" t="s">
        <v>141</v>
      </c>
      <c r="FZ17" s="2" t="s">
        <v>129</v>
      </c>
      <c r="GA17" s="2" t="s">
        <v>158</v>
      </c>
      <c r="GB17" s="2" t="s">
        <v>132</v>
      </c>
      <c r="GC17" s="2" t="s">
        <v>144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375</v>
      </c>
      <c r="GN17" s="2" t="s">
        <v>473</v>
      </c>
      <c r="GO17" s="2" t="s">
        <v>144</v>
      </c>
      <c r="GP17" s="2" t="s">
        <v>132</v>
      </c>
      <c r="GQ17" s="4"/>
      <c r="GR17" s="8"/>
      <c r="GS17" s="4"/>
      <c r="GT17" s="8"/>
      <c r="GU17" s="7"/>
      <c r="GV17" s="7"/>
      <c r="GW17" s="2" t="s">
        <v>161</v>
      </c>
      <c r="GX17" s="2" t="s">
        <v>129</v>
      </c>
      <c r="GY17" s="2" t="s">
        <v>132</v>
      </c>
      <c r="GZ17" s="2" t="s">
        <v>132</v>
      </c>
      <c r="HA17" s="2" t="s">
        <v>144</v>
      </c>
      <c r="HB17" s="2" t="s">
        <v>132</v>
      </c>
      <c r="HC17" s="4"/>
      <c r="HD17" s="8"/>
      <c r="HE17" s="4"/>
      <c r="HF17" s="8"/>
      <c r="HG17" s="7"/>
      <c r="HH17" s="7"/>
      <c r="HI17" s="2" t="s">
        <v>162</v>
      </c>
      <c r="HJ17" s="2" t="s">
        <v>129</v>
      </c>
      <c r="HK17" s="2" t="s">
        <v>132</v>
      </c>
      <c r="HL17" s="2" t="s">
        <v>132</v>
      </c>
      <c r="HM17" s="2" t="s">
        <v>144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392</v>
      </c>
      <c r="HX17" s="2" t="s">
        <v>396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474</v>
      </c>
      <c r="IJ17" s="2" t="s">
        <v>472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141</v>
      </c>
      <c r="IT17" s="2" t="s">
        <v>129</v>
      </c>
      <c r="IU17" s="2" t="s">
        <v>392</v>
      </c>
      <c r="IV17" s="2" t="s">
        <v>475</v>
      </c>
      <c r="IW17" s="2" t="s">
        <v>144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392</v>
      </c>
      <c r="JH17" s="2" t="s">
        <v>145</v>
      </c>
      <c r="JI17" s="2" t="s">
        <v>144</v>
      </c>
      <c r="JJ17" s="2" t="s">
        <v>132</v>
      </c>
      <c r="JK17" s="4">
        <v>1</v>
      </c>
      <c r="JL17" s="8">
        <v>27.2</v>
      </c>
      <c r="JM17" s="4"/>
      <c r="JN17" s="8"/>
      <c r="JO17" s="7"/>
      <c r="JP17" s="7"/>
      <c r="JQ17" s="2" t="s">
        <v>141</v>
      </c>
      <c r="JR17" s="2" t="s">
        <v>129</v>
      </c>
      <c r="JS17" s="2" t="s">
        <v>179</v>
      </c>
      <c r="JT17" s="2" t="s">
        <v>476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167</v>
      </c>
      <c r="KP17" s="2" t="s">
        <v>129</v>
      </c>
      <c r="KQ17" s="2" t="s">
        <v>132</v>
      </c>
      <c r="KR17" s="2" t="s">
        <v>132</v>
      </c>
      <c r="KS17" s="2" t="s">
        <v>144</v>
      </c>
      <c r="KT17" s="2" t="s">
        <v>132</v>
      </c>
      <c r="KU17" s="4"/>
      <c r="KV17" s="8"/>
      <c r="KW17" s="4"/>
      <c r="KX17" s="8"/>
      <c r="KY17" s="7"/>
      <c r="KZ17" s="7"/>
      <c r="LA17" s="2" t="s">
        <v>141</v>
      </c>
      <c r="LB17" s="2" t="s">
        <v>129</v>
      </c>
      <c r="LC17" s="2" t="s">
        <v>168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162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170</v>
      </c>
      <c r="MM17" s="2" t="s">
        <v>171</v>
      </c>
      <c r="MN17" s="2" t="s">
        <v>477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167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167</v>
      </c>
      <c r="NJ17" s="2" t="s">
        <v>129</v>
      </c>
      <c r="NK17" s="2" t="s">
        <v>132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173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167</v>
      </c>
      <c r="OT17" s="2" t="s">
        <v>174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174</v>
      </c>
      <c r="PS17" s="2" t="s">
        <v>461</v>
      </c>
      <c r="PT17" s="2" t="s">
        <v>478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162</v>
      </c>
      <c r="QP17" s="2" t="s">
        <v>174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167</v>
      </c>
      <c r="RB17" s="2" t="s">
        <v>129</v>
      </c>
      <c r="RC17" s="2" t="s">
        <v>132</v>
      </c>
      <c r="RD17" s="2" t="s">
        <v>132</v>
      </c>
      <c r="RE17" s="2" t="s">
        <v>144</v>
      </c>
      <c r="RF17" s="2" t="s">
        <v>177</v>
      </c>
      <c r="RG17" s="4"/>
      <c r="RH17" s="8"/>
      <c r="RI17" s="4"/>
      <c r="RJ17" s="8"/>
      <c r="RK17" s="7"/>
      <c r="RL17" s="7"/>
      <c r="RM17" s="2" t="s">
        <v>141</v>
      </c>
      <c r="RN17" s="2" t="s">
        <v>174</v>
      </c>
      <c r="RO17" s="2" t="s">
        <v>151</v>
      </c>
      <c r="RP17" s="2" t="s">
        <v>479</v>
      </c>
      <c r="RQ17" s="2" t="s">
        <v>144</v>
      </c>
      <c r="RR17" s="2" t="s">
        <v>132</v>
      </c>
    </row>
    <row r="18">
      <c r="A18" s="2" t="s">
        <v>480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481</v>
      </c>
      <c r="G18" s="2" t="s">
        <v>481</v>
      </c>
      <c r="H18" s="2" t="s">
        <v>481</v>
      </c>
      <c r="I18" s="2" t="s">
        <v>482</v>
      </c>
      <c r="J18" s="2" t="s">
        <v>127</v>
      </c>
      <c r="K18" s="2" t="s">
        <v>483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250</v>
      </c>
      <c r="Q18" s="2" t="s">
        <v>131</v>
      </c>
      <c r="R18" s="2" t="s">
        <v>132</v>
      </c>
      <c r="S18" s="2" t="s">
        <v>484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185</v>
      </c>
      <c r="Y18" s="2" t="s">
        <v>485</v>
      </c>
      <c r="Z18" s="4">
        <v>249</v>
      </c>
      <c r="AA18" s="4">
        <f>=ROUNDDOWN(13.8333333333333,0)</f>
      </c>
      <c r="AB18" s="5">
        <v>18</v>
      </c>
      <c r="AC18" s="2" t="s">
        <v>276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148</v>
      </c>
      <c r="AQ18" s="8">
        <v>6408.7</v>
      </c>
      <c r="AR18" s="4"/>
      <c r="AS18" s="8"/>
      <c r="AT18" s="7"/>
      <c r="AU18" s="7"/>
      <c r="AV18" s="4">
        <v>148</v>
      </c>
      <c r="AW18" s="8">
        <v>6408.7</v>
      </c>
      <c r="AX18" s="4"/>
      <c r="AY18" s="8"/>
      <c r="AZ18" s="7"/>
      <c r="BA18" s="7"/>
      <c r="BB18" s="7">
        <v>1</v>
      </c>
      <c r="BC18" s="4">
        <v>148</v>
      </c>
      <c r="BD18" s="8">
        <v>6408.7</v>
      </c>
      <c r="BE18" s="4"/>
      <c r="BF18" s="8"/>
      <c r="BG18" s="7"/>
      <c r="BH18" s="7"/>
      <c r="BI18" s="7">
        <v>1</v>
      </c>
      <c r="BJ18" s="4">
        <v>148</v>
      </c>
      <c r="BK18" s="8">
        <v>6408.7</v>
      </c>
      <c r="BL18" s="2" t="s">
        <v>486</v>
      </c>
      <c r="BM18" s="7">
        <v>1</v>
      </c>
      <c r="BN18" s="7">
        <v>1</v>
      </c>
      <c r="BO18" s="4">
        <v>59</v>
      </c>
      <c r="BP18" s="8">
        <v>2067.28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436</v>
      </c>
      <c r="BX18" s="2" t="s">
        <v>487</v>
      </c>
      <c r="BY18" s="2" t="s">
        <v>144</v>
      </c>
      <c r="BZ18" s="2" t="s">
        <v>132</v>
      </c>
      <c r="CA18" s="4">
        <v>22</v>
      </c>
      <c r="CB18" s="8">
        <v>1084.16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7</v>
      </c>
      <c r="CN18" s="8">
        <v>325.12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485</v>
      </c>
      <c r="CV18" s="2" t="s">
        <v>488</v>
      </c>
      <c r="CW18" s="2" t="s">
        <v>144</v>
      </c>
      <c r="CX18" s="2" t="s">
        <v>132</v>
      </c>
      <c r="CY18" s="4">
        <v>27</v>
      </c>
      <c r="CZ18" s="8">
        <v>1275.48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261</v>
      </c>
      <c r="DH18" s="2" t="s">
        <v>439</v>
      </c>
      <c r="DI18" s="2" t="s">
        <v>144</v>
      </c>
      <c r="DJ18" s="2" t="s">
        <v>132</v>
      </c>
      <c r="DK18" s="4">
        <v>3</v>
      </c>
      <c r="DL18" s="8">
        <v>151.17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149</v>
      </c>
      <c r="DT18" s="2" t="s">
        <v>452</v>
      </c>
      <c r="DU18" s="2" t="s">
        <v>144</v>
      </c>
      <c r="DV18" s="2" t="s">
        <v>132</v>
      </c>
      <c r="DW18" s="4">
        <v>8</v>
      </c>
      <c r="DX18" s="8">
        <v>435.52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388</v>
      </c>
      <c r="EF18" s="2" t="s">
        <v>489</v>
      </c>
      <c r="EG18" s="2" t="s">
        <v>144</v>
      </c>
      <c r="EH18" s="2" t="s">
        <v>132</v>
      </c>
      <c r="EI18" s="4">
        <v>3</v>
      </c>
      <c r="EJ18" s="8">
        <v>143.61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490</v>
      </c>
      <c r="ER18" s="2" t="s">
        <v>384</v>
      </c>
      <c r="ES18" s="2" t="s">
        <v>144</v>
      </c>
      <c r="ET18" s="2" t="s">
        <v>132</v>
      </c>
      <c r="EU18" s="4">
        <v>5</v>
      </c>
      <c r="EV18" s="8">
        <v>206.5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201</v>
      </c>
      <c r="FD18" s="2" t="s">
        <v>491</v>
      </c>
      <c r="FE18" s="2" t="s">
        <v>144</v>
      </c>
      <c r="FF18" s="2" t="s">
        <v>132</v>
      </c>
      <c r="FG18" s="4">
        <v>9</v>
      </c>
      <c r="FH18" s="8">
        <v>425.16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266</v>
      </c>
      <c r="FP18" s="2" t="s">
        <v>492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141</v>
      </c>
      <c r="FZ18" s="2" t="s">
        <v>129</v>
      </c>
      <c r="GA18" s="2" t="s">
        <v>455</v>
      </c>
      <c r="GB18" s="2" t="s">
        <v>132</v>
      </c>
      <c r="GC18" s="2" t="s">
        <v>144</v>
      </c>
      <c r="GD18" s="2" t="s">
        <v>132</v>
      </c>
      <c r="GE18" s="4">
        <v>2</v>
      </c>
      <c r="GF18" s="8">
        <v>152.98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388</v>
      </c>
      <c r="GN18" s="2" t="s">
        <v>493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161</v>
      </c>
      <c r="GX18" s="2" t="s">
        <v>129</v>
      </c>
      <c r="GY18" s="2" t="s">
        <v>132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162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3</v>
      </c>
      <c r="HP18" s="8">
        <v>141.72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412</v>
      </c>
      <c r="HX18" s="2" t="s">
        <v>494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243</v>
      </c>
      <c r="IJ18" s="2" t="s">
        <v>495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406</v>
      </c>
      <c r="IV18" s="2" t="s">
        <v>132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496</v>
      </c>
      <c r="JH18" s="2" t="s">
        <v>497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498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167</v>
      </c>
      <c r="KP18" s="2" t="s">
        <v>129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141</v>
      </c>
      <c r="LB18" s="2" t="s">
        <v>129</v>
      </c>
      <c r="LC18" s="2" t="s">
        <v>168</v>
      </c>
      <c r="LD18" s="2" t="s">
        <v>132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162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167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167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173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167</v>
      </c>
      <c r="OT18" s="2" t="s">
        <v>174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174</v>
      </c>
      <c r="PS18" s="2" t="s">
        <v>297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167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167</v>
      </c>
      <c r="QP18" s="2" t="s">
        <v>174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129</v>
      </c>
      <c r="RC18" s="2" t="s">
        <v>132</v>
      </c>
      <c r="RD18" s="2" t="s">
        <v>132</v>
      </c>
      <c r="RE18" s="2" t="s">
        <v>144</v>
      </c>
      <c r="RF18" s="2" t="s">
        <v>177</v>
      </c>
      <c r="RG18" s="4"/>
      <c r="RH18" s="8"/>
      <c r="RI18" s="4"/>
      <c r="RJ18" s="8"/>
      <c r="RK18" s="7"/>
      <c r="RL18" s="7"/>
      <c r="RM18" s="2" t="s">
        <v>141</v>
      </c>
      <c r="RN18" s="2" t="s">
        <v>174</v>
      </c>
      <c r="RO18" s="2" t="s">
        <v>499</v>
      </c>
      <c r="RP18" s="2" t="s">
        <v>493</v>
      </c>
      <c r="RQ18" s="2" t="s">
        <v>144</v>
      </c>
      <c r="RR18" s="2" t="s">
        <v>132</v>
      </c>
    </row>
    <row r="19">
      <c r="A19" s="2" t="s">
        <v>500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501</v>
      </c>
      <c r="G19" s="2" t="s">
        <v>501</v>
      </c>
      <c r="H19" s="2" t="s">
        <v>501</v>
      </c>
      <c r="I19" s="2" t="s">
        <v>502</v>
      </c>
      <c r="J19" s="2" t="s">
        <v>127</v>
      </c>
      <c r="K19" s="2" t="s">
        <v>445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250</v>
      </c>
      <c r="Q19" s="2" t="s">
        <v>131</v>
      </c>
      <c r="R19" s="2" t="s">
        <v>132</v>
      </c>
      <c r="S19" s="2" t="s">
        <v>503</v>
      </c>
      <c r="T19" s="2" t="s">
        <v>132</v>
      </c>
      <c r="U19" s="2" t="s">
        <v>306</v>
      </c>
      <c r="V19" s="2" t="s">
        <v>307</v>
      </c>
      <c r="W19" s="2" t="s">
        <v>185</v>
      </c>
      <c r="X19" s="2" t="s">
        <v>132</v>
      </c>
      <c r="Y19" s="2" t="s">
        <v>344</v>
      </c>
      <c r="Z19" s="4">
        <v>291</v>
      </c>
      <c r="AA19" s="4">
        <f>=ROUNDDOWN(32.3333333333333,0)</f>
      </c>
      <c r="AB19" s="5">
        <v>9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63</v>
      </c>
      <c r="AQ19" s="8">
        <v>5373.82</v>
      </c>
      <c r="AR19" s="4"/>
      <c r="AS19" s="8"/>
      <c r="AT19" s="7"/>
      <c r="AU19" s="7"/>
      <c r="AV19" s="4">
        <v>63</v>
      </c>
      <c r="AW19" s="8">
        <v>5373.82</v>
      </c>
      <c r="AX19" s="4"/>
      <c r="AY19" s="8"/>
      <c r="AZ19" s="7"/>
      <c r="BA19" s="7"/>
      <c r="BB19" s="7">
        <v>1</v>
      </c>
      <c r="BC19" s="4">
        <v>68</v>
      </c>
      <c r="BD19" s="8">
        <v>5861.86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>
        <v>0.9167</v>
      </c>
      <c r="BJ19" s="4">
        <v>63</v>
      </c>
      <c r="BK19" s="8">
        <v>5373.82</v>
      </c>
      <c r="BL19" s="2" t="s">
        <v>504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346</v>
      </c>
      <c r="BX19" s="2" t="s">
        <v>505</v>
      </c>
      <c r="BY19" s="2" t="s">
        <v>144</v>
      </c>
      <c r="BZ19" s="2" t="s">
        <v>132</v>
      </c>
      <c r="CA19" s="4">
        <v>13</v>
      </c>
      <c r="CB19" s="8">
        <v>1191.58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132</v>
      </c>
      <c r="CJ19" s="2" t="s">
        <v>506</v>
      </c>
      <c r="CK19" s="2" t="s">
        <v>144</v>
      </c>
      <c r="CL19" s="2" t="s">
        <v>132</v>
      </c>
      <c r="CM19" s="4">
        <v>13</v>
      </c>
      <c r="CN19" s="8">
        <v>1109.56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507</v>
      </c>
      <c r="CV19" s="2" t="s">
        <v>350</v>
      </c>
      <c r="CW19" s="2" t="s">
        <v>144</v>
      </c>
      <c r="CX19" s="2" t="s">
        <v>132</v>
      </c>
      <c r="CY19" s="4">
        <v>7</v>
      </c>
      <c r="CZ19" s="8">
        <v>637.14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309</v>
      </c>
      <c r="DH19" s="2" t="s">
        <v>197</v>
      </c>
      <c r="DI19" s="2" t="s">
        <v>144</v>
      </c>
      <c r="DJ19" s="2" t="s">
        <v>132</v>
      </c>
      <c r="DK19" s="4">
        <v>10</v>
      </c>
      <c r="DL19" s="8">
        <v>980.1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352</v>
      </c>
      <c r="DT19" s="2" t="s">
        <v>508</v>
      </c>
      <c r="DU19" s="2" t="s">
        <v>144</v>
      </c>
      <c r="DV19" s="2" t="s">
        <v>132</v>
      </c>
      <c r="DW19" s="4">
        <v>3</v>
      </c>
      <c r="DX19" s="8">
        <v>280.68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354</v>
      </c>
      <c r="EF19" s="2" t="s">
        <v>509</v>
      </c>
      <c r="EG19" s="2" t="s">
        <v>144</v>
      </c>
      <c r="EH19" s="2" t="s">
        <v>132</v>
      </c>
      <c r="EI19" s="4">
        <v>2</v>
      </c>
      <c r="EJ19" s="8">
        <v>167.78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346</v>
      </c>
      <c r="ER19" s="2" t="s">
        <v>510</v>
      </c>
      <c r="ES19" s="2" t="s">
        <v>144</v>
      </c>
      <c r="ET19" s="2" t="s">
        <v>132</v>
      </c>
      <c r="EU19" s="4">
        <v>1</v>
      </c>
      <c r="EV19" s="8">
        <v>80.68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511</v>
      </c>
      <c r="FD19" s="2" t="s">
        <v>512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174</v>
      </c>
      <c r="FO19" s="2" t="s">
        <v>355</v>
      </c>
      <c r="FP19" s="2" t="s">
        <v>513</v>
      </c>
      <c r="FQ19" s="2" t="s">
        <v>144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129</v>
      </c>
      <c r="GA19" s="2" t="s">
        <v>326</v>
      </c>
      <c r="GB19" s="2" t="s">
        <v>234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349</v>
      </c>
      <c r="GN19" s="2" t="s">
        <v>514</v>
      </c>
      <c r="GO19" s="2" t="s">
        <v>144</v>
      </c>
      <c r="GP19" s="2" t="s">
        <v>132</v>
      </c>
      <c r="GQ19" s="4">
        <v>2</v>
      </c>
      <c r="GR19" s="8">
        <v>149.42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289</v>
      </c>
      <c r="GZ19" s="2" t="s">
        <v>360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515</v>
      </c>
      <c r="HX19" s="2" t="s">
        <v>516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209</v>
      </c>
      <c r="IJ19" s="2" t="s">
        <v>132</v>
      </c>
      <c r="IK19" s="2" t="s">
        <v>144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211</v>
      </c>
      <c r="IV19" s="2" t="s">
        <v>389</v>
      </c>
      <c r="IW19" s="2" t="s">
        <v>144</v>
      </c>
      <c r="IX19" s="2" t="s">
        <v>132</v>
      </c>
      <c r="IY19" s="4">
        <v>2</v>
      </c>
      <c r="IZ19" s="8">
        <v>161.36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517</v>
      </c>
      <c r="JH19" s="2" t="s">
        <v>518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519</v>
      </c>
      <c r="JT19" s="2" t="s">
        <v>520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141</v>
      </c>
      <c r="LB19" s="2" t="s">
        <v>129</v>
      </c>
      <c r="LC19" s="2" t="s">
        <v>168</v>
      </c>
      <c r="LD19" s="2" t="s">
        <v>132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162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170</v>
      </c>
      <c r="MM19" s="2" t="s">
        <v>347</v>
      </c>
      <c r="MN19" s="2" t="s">
        <v>521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167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167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167</v>
      </c>
      <c r="OT19" s="2" t="s">
        <v>174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167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174</v>
      </c>
      <c r="PS19" s="2" t="s">
        <v>522</v>
      </c>
      <c r="PT19" s="2" t="s">
        <v>523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162</v>
      </c>
      <c r="QP19" s="2" t="s">
        <v>174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167</v>
      </c>
      <c r="RB19" s="2" t="s">
        <v>129</v>
      </c>
      <c r="RC19" s="2" t="s">
        <v>132</v>
      </c>
      <c r="RD19" s="2" t="s">
        <v>132</v>
      </c>
      <c r="RE19" s="2" t="s">
        <v>144</v>
      </c>
      <c r="RF19" s="2" t="s">
        <v>177</v>
      </c>
      <c r="RG19" s="4"/>
      <c r="RH19" s="8"/>
      <c r="RI19" s="4"/>
      <c r="RJ19" s="8"/>
      <c r="RK19" s="7"/>
      <c r="RL19" s="7"/>
      <c r="RM19" s="2" t="s">
        <v>141</v>
      </c>
      <c r="RN19" s="2" t="s">
        <v>174</v>
      </c>
      <c r="RO19" s="2" t="s">
        <v>370</v>
      </c>
      <c r="RP19" s="2" t="s">
        <v>524</v>
      </c>
      <c r="RQ19" s="2" t="s">
        <v>144</v>
      </c>
      <c r="RR19" s="2" t="s">
        <v>132</v>
      </c>
    </row>
    <row r="20">
      <c r="A20" s="2" t="s">
        <v>525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501</v>
      </c>
      <c r="G20" s="2" t="s">
        <v>501</v>
      </c>
      <c r="H20" s="2" t="s">
        <v>501</v>
      </c>
      <c r="I20" s="2" t="s">
        <v>502</v>
      </c>
      <c r="J20" s="2" t="s">
        <v>127</v>
      </c>
      <c r="K20" s="2" t="s">
        <v>373</v>
      </c>
      <c r="L20" s="3">
        <v>71.15</v>
      </c>
      <c r="M20" s="3">
        <v>74.71</v>
      </c>
      <c r="N20" s="3">
        <v>146.19</v>
      </c>
      <c r="O20" s="2" t="s">
        <v>526</v>
      </c>
      <c r="P20" s="2" t="s">
        <v>527</v>
      </c>
      <c r="Q20" s="2" t="s">
        <v>131</v>
      </c>
      <c r="R20" s="2" t="s">
        <v>132</v>
      </c>
      <c r="S20" s="2" t="s">
        <v>528</v>
      </c>
      <c r="T20" s="2" t="s">
        <v>132</v>
      </c>
      <c r="U20" s="2" t="s">
        <v>306</v>
      </c>
      <c r="V20" s="2" t="s">
        <v>307</v>
      </c>
      <c r="W20" s="2" t="s">
        <v>221</v>
      </c>
      <c r="X20" s="2" t="s">
        <v>136</v>
      </c>
      <c r="Y20" s="2" t="s">
        <v>375</v>
      </c>
      <c r="Z20" s="4"/>
      <c r="AA20" s="4">
        <f>=ROUNDDOWN({0},0)</f>
      </c>
      <c r="AB20" s="5"/>
      <c r="AC20" s="2" t="s">
        <v>132</v>
      </c>
      <c r="AD20" s="4"/>
      <c r="AE20" s="4"/>
      <c r="AF20" s="6">
        <v>65</v>
      </c>
      <c r="AG20" s="6"/>
      <c r="AH20" s="7">
        <v>0.5079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0.0833</v>
      </c>
      <c r="BJ20" s="4">
        <v>5</v>
      </c>
      <c r="BK20" s="8">
        <v>488.04</v>
      </c>
      <c r="BL20" s="2" t="s">
        <v>529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141</v>
      </c>
      <c r="BV20" s="2" t="s">
        <v>174</v>
      </c>
      <c r="BW20" s="2" t="s">
        <v>530</v>
      </c>
      <c r="BX20" s="2" t="s">
        <v>253</v>
      </c>
      <c r="BY20" s="2" t="s">
        <v>177</v>
      </c>
      <c r="BZ20" s="2" t="s">
        <v>132</v>
      </c>
      <c r="CA20" s="4"/>
      <c r="CB20" s="8"/>
      <c r="CC20" s="4"/>
      <c r="CD20" s="8"/>
      <c r="CE20" s="7"/>
      <c r="CF20" s="7"/>
      <c r="CG20" s="2" t="s">
        <v>141</v>
      </c>
      <c r="CH20" s="2" t="s">
        <v>174</v>
      </c>
      <c r="CI20" s="2" t="s">
        <v>132</v>
      </c>
      <c r="CJ20" s="2" t="s">
        <v>226</v>
      </c>
      <c r="CK20" s="2" t="s">
        <v>144</v>
      </c>
      <c r="CL20" s="2" t="s">
        <v>132</v>
      </c>
      <c r="CM20" s="4">
        <v>2</v>
      </c>
      <c r="CN20" s="8">
        <v>188.38</v>
      </c>
      <c r="CO20" s="4"/>
      <c r="CP20" s="8"/>
      <c r="CQ20" s="7"/>
      <c r="CR20" s="7"/>
      <c r="CS20" s="2" t="s">
        <v>141</v>
      </c>
      <c r="CT20" s="2" t="s">
        <v>174</v>
      </c>
      <c r="CU20" s="2" t="s">
        <v>324</v>
      </c>
      <c r="CV20" s="2" t="s">
        <v>531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532</v>
      </c>
      <c r="DF20" s="2" t="s">
        <v>174</v>
      </c>
      <c r="DG20" s="2" t="s">
        <v>132</v>
      </c>
      <c r="DH20" s="2" t="s">
        <v>132</v>
      </c>
      <c r="DI20" s="2" t="s">
        <v>144</v>
      </c>
      <c r="DJ20" s="2" t="s">
        <v>132</v>
      </c>
      <c r="DK20" s="4">
        <v>1</v>
      </c>
      <c r="DL20" s="8">
        <v>98.01</v>
      </c>
      <c r="DM20" s="4"/>
      <c r="DN20" s="8"/>
      <c r="DO20" s="7"/>
      <c r="DP20" s="7"/>
      <c r="DQ20" s="2" t="s">
        <v>141</v>
      </c>
      <c r="DR20" s="2" t="s">
        <v>174</v>
      </c>
      <c r="DS20" s="2" t="s">
        <v>149</v>
      </c>
      <c r="DT20" s="2" t="s">
        <v>469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174</v>
      </c>
      <c r="EE20" s="2" t="s">
        <v>381</v>
      </c>
      <c r="EF20" s="2" t="s">
        <v>533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174</v>
      </c>
      <c r="EQ20" s="2" t="s">
        <v>383</v>
      </c>
      <c r="ER20" s="2" t="s">
        <v>400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167</v>
      </c>
      <c r="FB20" s="2" t="s">
        <v>174</v>
      </c>
      <c r="FC20" s="2" t="s">
        <v>132</v>
      </c>
      <c r="FD20" s="2" t="s">
        <v>132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174</v>
      </c>
      <c r="FO20" s="2" t="s">
        <v>203</v>
      </c>
      <c r="FP20" s="2" t="s">
        <v>534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174</v>
      </c>
      <c r="GA20" s="2" t="s">
        <v>158</v>
      </c>
      <c r="GB20" s="2" t="s">
        <v>132</v>
      </c>
      <c r="GC20" s="2" t="s">
        <v>144</v>
      </c>
      <c r="GD20" s="2" t="s">
        <v>132</v>
      </c>
      <c r="GE20" s="4">
        <v>1</v>
      </c>
      <c r="GF20" s="8">
        <v>139.99</v>
      </c>
      <c r="GG20" s="4"/>
      <c r="GH20" s="8"/>
      <c r="GI20" s="7"/>
      <c r="GJ20" s="7"/>
      <c r="GK20" s="2" t="s">
        <v>141</v>
      </c>
      <c r="GL20" s="2" t="s">
        <v>174</v>
      </c>
      <c r="GM20" s="2" t="s">
        <v>324</v>
      </c>
      <c r="GN20" s="2" t="s">
        <v>535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167</v>
      </c>
      <c r="GX20" s="2" t="s">
        <v>174</v>
      </c>
      <c r="GY20" s="2" t="s">
        <v>132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174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174</v>
      </c>
      <c r="HW20" s="2" t="s">
        <v>240</v>
      </c>
      <c r="HX20" s="2" t="s">
        <v>536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174</v>
      </c>
      <c r="II20" s="2" t="s">
        <v>243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173</v>
      </c>
      <c r="IT20" s="2" t="s">
        <v>174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167</v>
      </c>
      <c r="JF20" s="2" t="s">
        <v>174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174</v>
      </c>
      <c r="JS20" s="2" t="s">
        <v>179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174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174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162</v>
      </c>
      <c r="LN20" s="2" t="s">
        <v>174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174</v>
      </c>
      <c r="MM20" s="2" t="s">
        <v>171</v>
      </c>
      <c r="MN20" s="2" t="s">
        <v>537</v>
      </c>
      <c r="MO20" s="2" t="s">
        <v>177</v>
      </c>
      <c r="MP20" s="2" t="s">
        <v>132</v>
      </c>
      <c r="MQ20" s="4"/>
      <c r="MR20" s="8"/>
      <c r="MS20" s="4"/>
      <c r="MT20" s="8"/>
      <c r="MU20" s="7"/>
      <c r="MV20" s="7"/>
      <c r="MW20" s="2" t="s">
        <v>167</v>
      </c>
      <c r="MX20" s="2" t="s">
        <v>174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173</v>
      </c>
      <c r="NV20" s="2" t="s">
        <v>174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174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167</v>
      </c>
      <c r="OT20" s="2" t="s">
        <v>174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167</v>
      </c>
      <c r="PR20" s="2" t="s">
        <v>174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167</v>
      </c>
      <c r="QP20" s="2" t="s">
        <v>174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167</v>
      </c>
      <c r="RB20" s="2" t="s">
        <v>174</v>
      </c>
      <c r="RC20" s="2" t="s">
        <v>132</v>
      </c>
      <c r="RD20" s="2" t="s">
        <v>132</v>
      </c>
      <c r="RE20" s="2" t="s">
        <v>144</v>
      </c>
      <c r="RF20" s="2" t="s">
        <v>177</v>
      </c>
      <c r="RG20" s="4"/>
      <c r="RH20" s="8"/>
      <c r="RI20" s="4"/>
      <c r="RJ20" s="8"/>
      <c r="RK20" s="7"/>
      <c r="RL20" s="7"/>
      <c r="RM20" s="2" t="s">
        <v>141</v>
      </c>
      <c r="RN20" s="2" t="s">
        <v>174</v>
      </c>
      <c r="RO20" s="2" t="s">
        <v>151</v>
      </c>
      <c r="RP20" s="2" t="s">
        <v>538</v>
      </c>
      <c r="RQ20" s="2" t="s">
        <v>144</v>
      </c>
      <c r="RR20" s="2" t="s">
        <v>132</v>
      </c>
    </row>
    <row r="21">
      <c r="A21" s="2" t="s">
        <v>539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540</v>
      </c>
      <c r="G21" s="2" t="s">
        <v>540</v>
      </c>
      <c r="H21" s="2" t="s">
        <v>540</v>
      </c>
      <c r="I21" s="2" t="s">
        <v>541</v>
      </c>
      <c r="J21" s="2" t="s">
        <v>127</v>
      </c>
      <c r="K21" s="2" t="s">
        <v>275</v>
      </c>
      <c r="L21" s="3">
        <v>45.85</v>
      </c>
      <c r="M21" s="3">
        <v>48.14</v>
      </c>
      <c r="N21" s="3">
        <v>99.44</v>
      </c>
      <c r="O21" s="2" t="s">
        <v>129</v>
      </c>
      <c r="P21" s="2" t="s">
        <v>374</v>
      </c>
      <c r="Q21" s="2" t="s">
        <v>131</v>
      </c>
      <c r="R21" s="2" t="s">
        <v>132</v>
      </c>
      <c r="S21" s="2" t="s">
        <v>542</v>
      </c>
      <c r="T21" s="2" t="s">
        <v>132</v>
      </c>
      <c r="U21" s="2" t="s">
        <v>447</v>
      </c>
      <c r="V21" s="2" t="s">
        <v>307</v>
      </c>
      <c r="W21" s="2" t="s">
        <v>185</v>
      </c>
      <c r="X21" s="2" t="s">
        <v>132</v>
      </c>
      <c r="Y21" s="2" t="s">
        <v>309</v>
      </c>
      <c r="Z21" s="4">
        <v>8</v>
      </c>
      <c r="AA21" s="4">
        <f>=ROUNDDOWN(0.8,0)</f>
      </c>
      <c r="AB21" s="5">
        <v>10</v>
      </c>
      <c r="AC21" s="2" t="s">
        <v>139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88</v>
      </c>
      <c r="AQ21" s="8">
        <v>4306.35</v>
      </c>
      <c r="AR21" s="4"/>
      <c r="AS21" s="8"/>
      <c r="AT21" s="7"/>
      <c r="AU21" s="7"/>
      <c r="AV21" s="4">
        <v>88</v>
      </c>
      <c r="AW21" s="8">
        <v>4306.35</v>
      </c>
      <c r="AX21" s="4"/>
      <c r="AY21" s="8"/>
      <c r="AZ21" s="7"/>
      <c r="BA21" s="7"/>
      <c r="BB21" s="7">
        <v>1</v>
      </c>
      <c r="BC21" s="4">
        <v>88</v>
      </c>
      <c r="BD21" s="8">
        <v>4306.35</v>
      </c>
      <c r="BE21" s="4"/>
      <c r="BF21" s="8"/>
      <c r="BG21" s="7"/>
      <c r="BH21" s="7"/>
      <c r="BI21" s="7">
        <v>1</v>
      </c>
      <c r="BJ21" s="4">
        <v>88</v>
      </c>
      <c r="BK21" s="8">
        <v>4306.35</v>
      </c>
      <c r="BL21" s="2" t="s">
        <v>543</v>
      </c>
      <c r="BM21" s="7">
        <v>1</v>
      </c>
      <c r="BN21" s="7">
        <v>1</v>
      </c>
      <c r="BO21" s="4">
        <v>24</v>
      </c>
      <c r="BP21" s="8">
        <v>855.85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189</v>
      </c>
      <c r="BX21" s="2" t="s">
        <v>312</v>
      </c>
      <c r="BY21" s="2" t="s">
        <v>144</v>
      </c>
      <c r="BZ21" s="2" t="s">
        <v>132</v>
      </c>
      <c r="CA21" s="4">
        <v>11</v>
      </c>
      <c r="CB21" s="8">
        <v>682.33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132</v>
      </c>
      <c r="CJ21" s="2" t="s">
        <v>203</v>
      </c>
      <c r="CK21" s="2" t="s">
        <v>144</v>
      </c>
      <c r="CL21" s="2" t="s">
        <v>132</v>
      </c>
      <c r="CM21" s="4">
        <v>9</v>
      </c>
      <c r="CN21" s="8">
        <v>433.26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309</v>
      </c>
      <c r="CV21" s="2" t="s">
        <v>315</v>
      </c>
      <c r="CW21" s="2" t="s">
        <v>144</v>
      </c>
      <c r="CX21" s="2" t="s">
        <v>132</v>
      </c>
      <c r="CY21" s="4">
        <v>3</v>
      </c>
      <c r="CZ21" s="8">
        <v>175.95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544</v>
      </c>
      <c r="DH21" s="2" t="s">
        <v>545</v>
      </c>
      <c r="DI21" s="2" t="s">
        <v>144</v>
      </c>
      <c r="DJ21" s="2" t="s">
        <v>132</v>
      </c>
      <c r="DK21" s="4">
        <v>3</v>
      </c>
      <c r="DL21" s="8">
        <v>189.48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284</v>
      </c>
      <c r="DT21" s="2" t="s">
        <v>546</v>
      </c>
      <c r="DU21" s="2" t="s">
        <v>144</v>
      </c>
      <c r="DV21" s="2" t="s">
        <v>132</v>
      </c>
      <c r="DW21" s="4">
        <v>6</v>
      </c>
      <c r="DX21" s="8">
        <v>322.38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319</v>
      </c>
      <c r="EF21" s="2" t="s">
        <v>547</v>
      </c>
      <c r="EG21" s="2" t="s">
        <v>144</v>
      </c>
      <c r="EH21" s="2" t="s">
        <v>132</v>
      </c>
      <c r="EI21" s="4">
        <v>8</v>
      </c>
      <c r="EJ21" s="8">
        <v>410.08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284</v>
      </c>
      <c r="ER21" s="2" t="s">
        <v>548</v>
      </c>
      <c r="ES21" s="2" t="s">
        <v>144</v>
      </c>
      <c r="ET21" s="2" t="s">
        <v>132</v>
      </c>
      <c r="EU21" s="4">
        <v>2</v>
      </c>
      <c r="EV21" s="8">
        <v>103.98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201</v>
      </c>
      <c r="FD21" s="2" t="s">
        <v>549</v>
      </c>
      <c r="FE21" s="2" t="s">
        <v>144</v>
      </c>
      <c r="FF21" s="2" t="s">
        <v>132</v>
      </c>
      <c r="FG21" s="4">
        <v>2</v>
      </c>
      <c r="FH21" s="8">
        <v>118.94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179</v>
      </c>
      <c r="FP21" s="2" t="s">
        <v>550</v>
      </c>
      <c r="FQ21" s="2" t="s">
        <v>144</v>
      </c>
      <c r="FR21" s="2" t="s">
        <v>132</v>
      </c>
      <c r="FS21" s="4">
        <v>10</v>
      </c>
      <c r="FT21" s="8">
        <v>481.4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179</v>
      </c>
      <c r="GB21" s="2" t="s">
        <v>551</v>
      </c>
      <c r="GC21" s="2" t="s">
        <v>144</v>
      </c>
      <c r="GD21" s="2" t="s">
        <v>132</v>
      </c>
      <c r="GE21" s="4">
        <v>1</v>
      </c>
      <c r="GF21" s="8">
        <v>99.44</v>
      </c>
      <c r="GG21" s="4"/>
      <c r="GH21" s="8"/>
      <c r="GI21" s="7"/>
      <c r="GJ21" s="7"/>
      <c r="GK21" s="2" t="s">
        <v>141</v>
      </c>
      <c r="GL21" s="2" t="s">
        <v>129</v>
      </c>
      <c r="GM21" s="2" t="s">
        <v>309</v>
      </c>
      <c r="GN21" s="2" t="s">
        <v>552</v>
      </c>
      <c r="GO21" s="2" t="s">
        <v>144</v>
      </c>
      <c r="GP21" s="2" t="s">
        <v>132</v>
      </c>
      <c r="GQ21" s="4">
        <v>9</v>
      </c>
      <c r="GR21" s="8">
        <v>433.26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553</v>
      </c>
      <c r="GZ21" s="2" t="s">
        <v>554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162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328</v>
      </c>
      <c r="HX21" s="2" t="s">
        <v>208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141</v>
      </c>
      <c r="IH21" s="2" t="s">
        <v>129</v>
      </c>
      <c r="II21" s="2" t="s">
        <v>555</v>
      </c>
      <c r="IJ21" s="2" t="s">
        <v>556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141</v>
      </c>
      <c r="IT21" s="2" t="s">
        <v>129</v>
      </c>
      <c r="IU21" s="2" t="s">
        <v>267</v>
      </c>
      <c r="IV21" s="2" t="s">
        <v>557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212</v>
      </c>
      <c r="JF21" s="2" t="s">
        <v>129</v>
      </c>
      <c r="JG21" s="2" t="s">
        <v>132</v>
      </c>
      <c r="JH21" s="2" t="s">
        <v>132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294</v>
      </c>
      <c r="JT21" s="2" t="s">
        <v>558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141</v>
      </c>
      <c r="LB21" s="2" t="s">
        <v>129</v>
      </c>
      <c r="LC21" s="2" t="s">
        <v>168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162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170</v>
      </c>
      <c r="MM21" s="2" t="s">
        <v>295</v>
      </c>
      <c r="MN21" s="2" t="s">
        <v>296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167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167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173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167</v>
      </c>
      <c r="OT21" s="2" t="s">
        <v>174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174</v>
      </c>
      <c r="PS21" s="2" t="s">
        <v>559</v>
      </c>
      <c r="PT21" s="2" t="s">
        <v>369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162</v>
      </c>
      <c r="QP21" s="2" t="s">
        <v>174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167</v>
      </c>
      <c r="RB21" s="2" t="s">
        <v>129</v>
      </c>
      <c r="RC21" s="2" t="s">
        <v>132</v>
      </c>
      <c r="RD21" s="2" t="s">
        <v>132</v>
      </c>
      <c r="RE21" s="2" t="s">
        <v>144</v>
      </c>
      <c r="RF21" s="2" t="s">
        <v>177</v>
      </c>
      <c r="RG21" s="4"/>
      <c r="RH21" s="8"/>
      <c r="RI21" s="4"/>
      <c r="RJ21" s="8"/>
      <c r="RK21" s="7"/>
      <c r="RL21" s="7"/>
      <c r="RM21" s="2" t="s">
        <v>141</v>
      </c>
      <c r="RN21" s="2" t="s">
        <v>174</v>
      </c>
      <c r="RO21" s="2" t="s">
        <v>299</v>
      </c>
      <c r="RP21" s="2" t="s">
        <v>300</v>
      </c>
      <c r="RQ21" s="2" t="s">
        <v>144</v>
      </c>
      <c r="RR21" s="2" t="s">
        <v>132</v>
      </c>
    </row>
    <row r="22">
      <c r="A22" s="2" t="s">
        <v>560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127</v>
      </c>
      <c r="K22" s="2" t="s">
        <v>445</v>
      </c>
      <c r="L22" s="3">
        <v>30.6</v>
      </c>
      <c r="M22" s="3">
        <v>32.13</v>
      </c>
      <c r="N22" s="3">
        <v>65.44</v>
      </c>
      <c r="O22" s="2" t="s">
        <v>129</v>
      </c>
      <c r="P22" s="2" t="s">
        <v>374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447</v>
      </c>
      <c r="V22" s="2" t="s">
        <v>135</v>
      </c>
      <c r="W22" s="2" t="s">
        <v>185</v>
      </c>
      <c r="X22" s="2" t="s">
        <v>132</v>
      </c>
      <c r="Y22" s="2" t="s">
        <v>563</v>
      </c>
      <c r="Z22" s="4">
        <v>89</v>
      </c>
      <c r="AA22" s="4">
        <f>=ROUNDDOWN(15.0847457627119,0)</f>
      </c>
      <c r="AB22" s="5">
        <v>5.9</v>
      </c>
      <c r="AC22" s="2" t="s">
        <v>564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79</v>
      </c>
      <c r="AQ22" s="8">
        <v>2978.16</v>
      </c>
      <c r="AR22" s="4"/>
      <c r="AS22" s="8"/>
      <c r="AT22" s="7"/>
      <c r="AU22" s="7"/>
      <c r="AV22" s="4">
        <v>79</v>
      </c>
      <c r="AW22" s="8">
        <v>2978.16</v>
      </c>
      <c r="AX22" s="4"/>
      <c r="AY22" s="8"/>
      <c r="AZ22" s="7"/>
      <c r="BA22" s="7"/>
      <c r="BB22" s="7">
        <v>1</v>
      </c>
      <c r="BC22" s="4">
        <v>79</v>
      </c>
      <c r="BD22" s="8">
        <v>2978.16</v>
      </c>
      <c r="BE22" s="4"/>
      <c r="BF22" s="8"/>
      <c r="BG22" s="7"/>
      <c r="BH22" s="7"/>
      <c r="BI22" s="7">
        <v>1</v>
      </c>
      <c r="BJ22" s="4">
        <v>79</v>
      </c>
      <c r="BK22" s="8">
        <v>2978.16</v>
      </c>
      <c r="BL22" s="2" t="s">
        <v>565</v>
      </c>
      <c r="BM22" s="7">
        <v>1</v>
      </c>
      <c r="BN22" s="7">
        <v>1</v>
      </c>
      <c r="BO22" s="4">
        <v>4</v>
      </c>
      <c r="BP22" s="8">
        <v>120.09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189</v>
      </c>
      <c r="BX22" s="2" t="s">
        <v>566</v>
      </c>
      <c r="BY22" s="2" t="s">
        <v>144</v>
      </c>
      <c r="BZ22" s="2" t="s">
        <v>132</v>
      </c>
      <c r="CA22" s="4">
        <v>4</v>
      </c>
      <c r="CB22" s="8">
        <v>165.6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132</v>
      </c>
      <c r="CJ22" s="2" t="s">
        <v>203</v>
      </c>
      <c r="CK22" s="2" t="s">
        <v>144</v>
      </c>
      <c r="CL22" s="2" t="s">
        <v>132</v>
      </c>
      <c r="CM22" s="4">
        <v>10</v>
      </c>
      <c r="CN22" s="8">
        <v>308.45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567</v>
      </c>
      <c r="CV22" s="2" t="s">
        <v>568</v>
      </c>
      <c r="CW22" s="2" t="s">
        <v>144</v>
      </c>
      <c r="CX22" s="2" t="s">
        <v>132</v>
      </c>
      <c r="CY22" s="4">
        <v>14</v>
      </c>
      <c r="CZ22" s="8">
        <v>537.32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193</v>
      </c>
      <c r="DH22" s="2" t="s">
        <v>196</v>
      </c>
      <c r="DI22" s="2" t="s">
        <v>144</v>
      </c>
      <c r="DJ22" s="2" t="s">
        <v>132</v>
      </c>
      <c r="DK22" s="4">
        <v>4</v>
      </c>
      <c r="DL22" s="8">
        <v>185.6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195</v>
      </c>
      <c r="DT22" s="2" t="s">
        <v>569</v>
      </c>
      <c r="DU22" s="2" t="s">
        <v>144</v>
      </c>
      <c r="DV22" s="2" t="s">
        <v>132</v>
      </c>
      <c r="DW22" s="4">
        <v>1</v>
      </c>
      <c r="DX22" s="8">
        <v>42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319</v>
      </c>
      <c r="EF22" s="2" t="s">
        <v>189</v>
      </c>
      <c r="EG22" s="2" t="s">
        <v>144</v>
      </c>
      <c r="EH22" s="2" t="s">
        <v>132</v>
      </c>
      <c r="EI22" s="4">
        <v>26</v>
      </c>
      <c r="EJ22" s="8">
        <v>1014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570</v>
      </c>
      <c r="ER22" s="2" t="s">
        <v>571</v>
      </c>
      <c r="ES22" s="2" t="s">
        <v>144</v>
      </c>
      <c r="ET22" s="2" t="s">
        <v>132</v>
      </c>
      <c r="EU22" s="4">
        <v>5</v>
      </c>
      <c r="EV22" s="8">
        <v>173.5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572</v>
      </c>
      <c r="FD22" s="2" t="s">
        <v>479</v>
      </c>
      <c r="FE22" s="2" t="s">
        <v>144</v>
      </c>
      <c r="FF22" s="2" t="s">
        <v>132</v>
      </c>
      <c r="FG22" s="4">
        <v>10</v>
      </c>
      <c r="FH22" s="8">
        <v>396.9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573</v>
      </c>
      <c r="FP22" s="2" t="s">
        <v>574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141</v>
      </c>
      <c r="FZ22" s="2" t="s">
        <v>129</v>
      </c>
      <c r="GA22" s="2" t="s">
        <v>573</v>
      </c>
      <c r="GB22" s="2" t="s">
        <v>575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576</v>
      </c>
      <c r="GN22" s="2" t="s">
        <v>577</v>
      </c>
      <c r="GO22" s="2" t="s">
        <v>144</v>
      </c>
      <c r="GP22" s="2" t="s">
        <v>132</v>
      </c>
      <c r="GQ22" s="4"/>
      <c r="GR22" s="8"/>
      <c r="GS22" s="4"/>
      <c r="GT22" s="8"/>
      <c r="GU22" s="7"/>
      <c r="GV22" s="7"/>
      <c r="GW22" s="2" t="s">
        <v>141</v>
      </c>
      <c r="GX22" s="2" t="s">
        <v>129</v>
      </c>
      <c r="GY22" s="2" t="s">
        <v>573</v>
      </c>
      <c r="GZ22" s="2" t="s">
        <v>132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162</v>
      </c>
      <c r="HJ22" s="2" t="s">
        <v>129</v>
      </c>
      <c r="HK22" s="2" t="s">
        <v>132</v>
      </c>
      <c r="HL22" s="2" t="s">
        <v>132</v>
      </c>
      <c r="HM22" s="2" t="s">
        <v>144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328</v>
      </c>
      <c r="HX22" s="2" t="s">
        <v>234</v>
      </c>
      <c r="HY22" s="2" t="s">
        <v>144</v>
      </c>
      <c r="HZ22" s="2" t="s">
        <v>132</v>
      </c>
      <c r="IA22" s="4">
        <v>1</v>
      </c>
      <c r="IB22" s="8">
        <v>34.7</v>
      </c>
      <c r="IC22" s="4"/>
      <c r="ID22" s="8"/>
      <c r="IE22" s="7"/>
      <c r="IF22" s="7"/>
      <c r="IG22" s="2" t="s">
        <v>141</v>
      </c>
      <c r="IH22" s="2" t="s">
        <v>129</v>
      </c>
      <c r="II22" s="2" t="s">
        <v>578</v>
      </c>
      <c r="IJ22" s="2" t="s">
        <v>579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141</v>
      </c>
      <c r="IT22" s="2" t="s">
        <v>129</v>
      </c>
      <c r="IU22" s="2" t="s">
        <v>267</v>
      </c>
      <c r="IV22" s="2" t="s">
        <v>580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212</v>
      </c>
      <c r="JF22" s="2" t="s">
        <v>129</v>
      </c>
      <c r="JG22" s="2" t="s">
        <v>132</v>
      </c>
      <c r="JH22" s="2" t="s">
        <v>132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581</v>
      </c>
      <c r="JT22" s="2" t="s">
        <v>582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141</v>
      </c>
      <c r="LB22" s="2" t="s">
        <v>129</v>
      </c>
      <c r="LC22" s="2" t="s">
        <v>168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162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170</v>
      </c>
      <c r="MM22" s="2" t="s">
        <v>570</v>
      </c>
      <c r="MN22" s="2" t="s">
        <v>583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167</v>
      </c>
      <c r="MX22" s="2" t="s">
        <v>129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167</v>
      </c>
      <c r="NJ22" s="2" t="s">
        <v>129</v>
      </c>
      <c r="NK22" s="2" t="s">
        <v>132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173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167</v>
      </c>
      <c r="OT22" s="2" t="s">
        <v>174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167</v>
      </c>
      <c r="PF22" s="2" t="s">
        <v>129</v>
      </c>
      <c r="PG22" s="2" t="s">
        <v>132</v>
      </c>
      <c r="PH22" s="2" t="s">
        <v>132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174</v>
      </c>
      <c r="PS22" s="2" t="s">
        <v>175</v>
      </c>
      <c r="PT22" s="2" t="s">
        <v>132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162</v>
      </c>
      <c r="QP22" s="2" t="s">
        <v>174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167</v>
      </c>
      <c r="RB22" s="2" t="s">
        <v>129</v>
      </c>
      <c r="RC22" s="2" t="s">
        <v>132</v>
      </c>
      <c r="RD22" s="2" t="s">
        <v>132</v>
      </c>
      <c r="RE22" s="2" t="s">
        <v>144</v>
      </c>
      <c r="RF22" s="2" t="s">
        <v>177</v>
      </c>
      <c r="RG22" s="4"/>
      <c r="RH22" s="8"/>
      <c r="RI22" s="4"/>
      <c r="RJ22" s="8"/>
      <c r="RK22" s="7"/>
      <c r="RL22" s="7"/>
      <c r="RM22" s="2" t="s">
        <v>141</v>
      </c>
      <c r="RN22" s="2" t="s">
        <v>174</v>
      </c>
      <c r="RO22" s="2" t="s">
        <v>216</v>
      </c>
      <c r="RP22" s="2" t="s">
        <v>584</v>
      </c>
      <c r="RQ22" s="2" t="s">
        <v>144</v>
      </c>
      <c r="RR22" s="2" t="s">
        <v>132</v>
      </c>
    </row>
    <row r="23">
      <c r="A23" s="2" t="s">
        <v>585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586</v>
      </c>
      <c r="G23" s="2" t="s">
        <v>586</v>
      </c>
      <c r="H23" s="2" t="s">
        <v>586</v>
      </c>
      <c r="I23" s="2" t="s">
        <v>587</v>
      </c>
      <c r="J23" s="2" t="s">
        <v>127</v>
      </c>
      <c r="K23" s="2" t="s">
        <v>588</v>
      </c>
      <c r="L23" s="3">
        <v>46.1</v>
      </c>
      <c r="M23" s="3">
        <v>48.4</v>
      </c>
      <c r="N23" s="3">
        <v>96.04</v>
      </c>
      <c r="O23" s="2" t="s">
        <v>129</v>
      </c>
      <c r="P23" s="2" t="s">
        <v>250</v>
      </c>
      <c r="Q23" s="2" t="s">
        <v>131</v>
      </c>
      <c r="R23" s="2" t="s">
        <v>132</v>
      </c>
      <c r="S23" s="2" t="s">
        <v>589</v>
      </c>
      <c r="T23" s="2" t="s">
        <v>132</v>
      </c>
      <c r="U23" s="2" t="s">
        <v>306</v>
      </c>
      <c r="V23" s="2" t="s">
        <v>135</v>
      </c>
      <c r="W23" s="2" t="s">
        <v>185</v>
      </c>
      <c r="X23" s="2" t="s">
        <v>132</v>
      </c>
      <c r="Y23" s="2" t="s">
        <v>196</v>
      </c>
      <c r="Z23" s="4">
        <v>77</v>
      </c>
      <c r="AA23" s="4">
        <f>=ROUNDDOWN(9.625,0)</f>
      </c>
      <c r="AB23" s="5">
        <v>8</v>
      </c>
      <c r="AC23" s="2" t="s">
        <v>276</v>
      </c>
      <c r="AD23" s="4">
        <v>200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61</v>
      </c>
      <c r="AQ23" s="8">
        <v>2820.71</v>
      </c>
      <c r="AR23" s="4"/>
      <c r="AS23" s="8"/>
      <c r="AT23" s="7"/>
      <c r="AU23" s="7"/>
      <c r="AV23" s="4">
        <v>61</v>
      </c>
      <c r="AW23" s="8">
        <v>2820.71</v>
      </c>
      <c r="AX23" s="4"/>
      <c r="AY23" s="8"/>
      <c r="AZ23" s="7"/>
      <c r="BA23" s="7"/>
      <c r="BB23" s="7">
        <v>1</v>
      </c>
      <c r="BC23" s="4">
        <v>61</v>
      </c>
      <c r="BD23" s="8">
        <v>2820.71</v>
      </c>
      <c r="BE23" s="4"/>
      <c r="BF23" s="8"/>
      <c r="BG23" s="7"/>
      <c r="BH23" s="7"/>
      <c r="BI23" s="7">
        <v>1</v>
      </c>
      <c r="BJ23" s="4">
        <v>61</v>
      </c>
      <c r="BK23" s="8">
        <v>2820.71</v>
      </c>
      <c r="BL23" s="2" t="s">
        <v>590</v>
      </c>
      <c r="BM23" s="7">
        <v>1</v>
      </c>
      <c r="BN23" s="7">
        <v>1</v>
      </c>
      <c r="BO23" s="4">
        <v>37</v>
      </c>
      <c r="BP23" s="8">
        <v>1456.68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591</v>
      </c>
      <c r="BX23" s="2" t="s">
        <v>592</v>
      </c>
      <c r="BY23" s="2" t="s">
        <v>144</v>
      </c>
      <c r="BZ23" s="2" t="s">
        <v>132</v>
      </c>
      <c r="CA23" s="4"/>
      <c r="CB23" s="8"/>
      <c r="CC23" s="4"/>
      <c r="CD23" s="8"/>
      <c r="CE23" s="7"/>
      <c r="CF23" s="7"/>
      <c r="CG23" s="2" t="s">
        <v>593</v>
      </c>
      <c r="CH23" s="2" t="s">
        <v>174</v>
      </c>
      <c r="CI23" s="2" t="s">
        <v>132</v>
      </c>
      <c r="CJ23" s="2" t="s">
        <v>594</v>
      </c>
      <c r="CK23" s="2" t="s">
        <v>144</v>
      </c>
      <c r="CL23" s="2" t="s">
        <v>132</v>
      </c>
      <c r="CM23" s="4">
        <v>2</v>
      </c>
      <c r="CN23" s="8">
        <v>96.8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196</v>
      </c>
      <c r="CV23" s="2" t="s">
        <v>595</v>
      </c>
      <c r="CW23" s="2" t="s">
        <v>144</v>
      </c>
      <c r="CX23" s="2" t="s">
        <v>132</v>
      </c>
      <c r="CY23" s="4"/>
      <c r="CZ23" s="8"/>
      <c r="DA23" s="4"/>
      <c r="DB23" s="8"/>
      <c r="DC23" s="7"/>
      <c r="DD23" s="7"/>
      <c r="DE23" s="2" t="s">
        <v>141</v>
      </c>
      <c r="DF23" s="2" t="s">
        <v>174</v>
      </c>
      <c r="DG23" s="2" t="s">
        <v>581</v>
      </c>
      <c r="DH23" s="2" t="s">
        <v>556</v>
      </c>
      <c r="DI23" s="2" t="s">
        <v>144</v>
      </c>
      <c r="DJ23" s="2" t="s">
        <v>132</v>
      </c>
      <c r="DK23" s="4"/>
      <c r="DL23" s="8"/>
      <c r="DM23" s="4"/>
      <c r="DN23" s="8"/>
      <c r="DO23" s="7"/>
      <c r="DP23" s="7"/>
      <c r="DQ23" s="2" t="s">
        <v>212</v>
      </c>
      <c r="DR23" s="2" t="s">
        <v>129</v>
      </c>
      <c r="DS23" s="2" t="s">
        <v>132</v>
      </c>
      <c r="DT23" s="2" t="s">
        <v>132</v>
      </c>
      <c r="DU23" s="2" t="s">
        <v>144</v>
      </c>
      <c r="DV23" s="2" t="s">
        <v>132</v>
      </c>
      <c r="DW23" s="4">
        <v>5</v>
      </c>
      <c r="DX23" s="8">
        <v>315.5</v>
      </c>
      <c r="DY23" s="4"/>
      <c r="DZ23" s="8"/>
      <c r="EA23" s="7"/>
      <c r="EB23" s="7"/>
      <c r="EC23" s="2" t="s">
        <v>141</v>
      </c>
      <c r="ED23" s="2" t="s">
        <v>129</v>
      </c>
      <c r="EE23" s="2" t="s">
        <v>596</v>
      </c>
      <c r="EF23" s="2" t="s">
        <v>597</v>
      </c>
      <c r="EG23" s="2" t="s">
        <v>144</v>
      </c>
      <c r="EH23" s="2" t="s">
        <v>132</v>
      </c>
      <c r="EI23" s="4">
        <v>5</v>
      </c>
      <c r="EJ23" s="8">
        <v>269.65</v>
      </c>
      <c r="EK23" s="4"/>
      <c r="EL23" s="8"/>
      <c r="EM23" s="7"/>
      <c r="EN23" s="7"/>
      <c r="EO23" s="2" t="s">
        <v>141</v>
      </c>
      <c r="EP23" s="2" t="s">
        <v>129</v>
      </c>
      <c r="EQ23" s="2" t="s">
        <v>199</v>
      </c>
      <c r="ER23" s="2" t="s">
        <v>321</v>
      </c>
      <c r="ES23" s="2" t="s">
        <v>144</v>
      </c>
      <c r="ET23" s="2" t="s">
        <v>132</v>
      </c>
      <c r="EU23" s="4">
        <v>2</v>
      </c>
      <c r="EV23" s="8">
        <v>104.54</v>
      </c>
      <c r="EW23" s="4"/>
      <c r="EX23" s="8"/>
      <c r="EY23" s="7"/>
      <c r="EZ23" s="7"/>
      <c r="FA23" s="2" t="s">
        <v>141</v>
      </c>
      <c r="FB23" s="2" t="s">
        <v>129</v>
      </c>
      <c r="FC23" s="2" t="s">
        <v>201</v>
      </c>
      <c r="FD23" s="2" t="s">
        <v>598</v>
      </c>
      <c r="FE23" s="2" t="s">
        <v>144</v>
      </c>
      <c r="FF23" s="2" t="s">
        <v>132</v>
      </c>
      <c r="FG23" s="4">
        <v>8</v>
      </c>
      <c r="FH23" s="8">
        <v>478.32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203</v>
      </c>
      <c r="FP23" s="2" t="s">
        <v>384</v>
      </c>
      <c r="FQ23" s="2" t="s">
        <v>144</v>
      </c>
      <c r="FR23" s="2" t="s">
        <v>132</v>
      </c>
      <c r="FS23" s="4">
        <v>1</v>
      </c>
      <c r="FT23" s="8">
        <v>48.4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179</v>
      </c>
      <c r="GB23" s="2" t="s">
        <v>599</v>
      </c>
      <c r="GC23" s="2" t="s">
        <v>144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196</v>
      </c>
      <c r="GN23" s="2" t="s">
        <v>600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359</v>
      </c>
      <c r="GZ23" s="2" t="s">
        <v>601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162</v>
      </c>
      <c r="HJ23" s="2" t="s">
        <v>129</v>
      </c>
      <c r="HK23" s="2" t="s">
        <v>132</v>
      </c>
      <c r="HL23" s="2" t="s">
        <v>132</v>
      </c>
      <c r="HM23" s="2" t="s">
        <v>144</v>
      </c>
      <c r="HN23" s="2" t="s">
        <v>132</v>
      </c>
      <c r="HO23" s="4">
        <v>1</v>
      </c>
      <c r="HP23" s="8">
        <v>50.82</v>
      </c>
      <c r="HQ23" s="4"/>
      <c r="HR23" s="8"/>
      <c r="HS23" s="7"/>
      <c r="HT23" s="7"/>
      <c r="HU23" s="2" t="s">
        <v>141</v>
      </c>
      <c r="HV23" s="2" t="s">
        <v>129</v>
      </c>
      <c r="HW23" s="2" t="s">
        <v>222</v>
      </c>
      <c r="HX23" s="2" t="s">
        <v>254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141</v>
      </c>
      <c r="IH23" s="2" t="s">
        <v>129</v>
      </c>
      <c r="II23" s="2" t="s">
        <v>555</v>
      </c>
      <c r="IJ23" s="2" t="s">
        <v>263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141</v>
      </c>
      <c r="IT23" s="2" t="s">
        <v>129</v>
      </c>
      <c r="IU23" s="2" t="s">
        <v>267</v>
      </c>
      <c r="IV23" s="2" t="s">
        <v>602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212</v>
      </c>
      <c r="JF23" s="2" t="s">
        <v>129</v>
      </c>
      <c r="JG23" s="2" t="s">
        <v>132</v>
      </c>
      <c r="JH23" s="2" t="s">
        <v>132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581</v>
      </c>
      <c r="JT23" s="2" t="s">
        <v>603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141</v>
      </c>
      <c r="LB23" s="2" t="s">
        <v>129</v>
      </c>
      <c r="LC23" s="2" t="s">
        <v>168</v>
      </c>
      <c r="LD23" s="2" t="s">
        <v>132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162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170</v>
      </c>
      <c r="MM23" s="2" t="s">
        <v>581</v>
      </c>
      <c r="MN23" s="2" t="s">
        <v>604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167</v>
      </c>
      <c r="MX23" s="2" t="s">
        <v>129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167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173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167</v>
      </c>
      <c r="OT23" s="2" t="s">
        <v>174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174</v>
      </c>
      <c r="PS23" s="2" t="s">
        <v>559</v>
      </c>
      <c r="PT23" s="2" t="s">
        <v>605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162</v>
      </c>
      <c r="QP23" s="2" t="s">
        <v>174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167</v>
      </c>
      <c r="RB23" s="2" t="s">
        <v>129</v>
      </c>
      <c r="RC23" s="2" t="s">
        <v>132</v>
      </c>
      <c r="RD23" s="2" t="s">
        <v>132</v>
      </c>
      <c r="RE23" s="2" t="s">
        <v>144</v>
      </c>
      <c r="RF23" s="2" t="s">
        <v>177</v>
      </c>
      <c r="RG23" s="4"/>
      <c r="RH23" s="8"/>
      <c r="RI23" s="4"/>
      <c r="RJ23" s="8"/>
      <c r="RK23" s="7"/>
      <c r="RL23" s="7"/>
      <c r="RM23" s="2" t="s">
        <v>141</v>
      </c>
      <c r="RN23" s="2" t="s">
        <v>174</v>
      </c>
      <c r="RO23" s="2" t="s">
        <v>321</v>
      </c>
      <c r="RP23" s="2" t="s">
        <v>606</v>
      </c>
      <c r="RQ23" s="2" t="s">
        <v>144</v>
      </c>
      <c r="RR23" s="2" t="s">
        <v>132</v>
      </c>
    </row>
    <row r="24">
      <c r="A24" s="2" t="s">
        <v>607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608</v>
      </c>
      <c r="G24" s="2" t="s">
        <v>608</v>
      </c>
      <c r="H24" s="2" t="s">
        <v>608</v>
      </c>
      <c r="I24" s="2" t="s">
        <v>609</v>
      </c>
      <c r="J24" s="2" t="s">
        <v>127</v>
      </c>
      <c r="K24" s="2" t="s">
        <v>610</v>
      </c>
      <c r="L24" s="3">
        <v>28.22</v>
      </c>
      <c r="M24" s="3">
        <v>29.63</v>
      </c>
      <c r="N24" s="3">
        <v>59.49</v>
      </c>
      <c r="O24" s="2" t="s">
        <v>129</v>
      </c>
      <c r="P24" s="2" t="s">
        <v>374</v>
      </c>
      <c r="Q24" s="2" t="s">
        <v>131</v>
      </c>
      <c r="R24" s="2" t="s">
        <v>132</v>
      </c>
      <c r="S24" s="2" t="s">
        <v>611</v>
      </c>
      <c r="T24" s="2" t="s">
        <v>132</v>
      </c>
      <c r="U24" s="2" t="s">
        <v>447</v>
      </c>
      <c r="V24" s="2" t="s">
        <v>612</v>
      </c>
      <c r="W24" s="2" t="s">
        <v>308</v>
      </c>
      <c r="X24" s="2" t="s">
        <v>132</v>
      </c>
      <c r="Y24" s="2" t="s">
        <v>186</v>
      </c>
      <c r="Z24" s="4">
        <v>49</v>
      </c>
      <c r="AA24" s="4">
        <f>=ROUNDDOWN(5.44444444444444,0)</f>
      </c>
      <c r="AB24" s="5">
        <v>9</v>
      </c>
      <c r="AC24" s="2" t="s">
        <v>464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76</v>
      </c>
      <c r="AQ24" s="8">
        <v>2693.01</v>
      </c>
      <c r="AR24" s="4"/>
      <c r="AS24" s="8"/>
      <c r="AT24" s="7"/>
      <c r="AU24" s="7"/>
      <c r="AV24" s="4">
        <v>76</v>
      </c>
      <c r="AW24" s="8">
        <v>2693.01</v>
      </c>
      <c r="AX24" s="4"/>
      <c r="AY24" s="8"/>
      <c r="AZ24" s="7"/>
      <c r="BA24" s="7"/>
      <c r="BB24" s="7">
        <v>1</v>
      </c>
      <c r="BC24" s="4">
        <v>76</v>
      </c>
      <c r="BD24" s="8">
        <v>2693.01</v>
      </c>
      <c r="BE24" s="4"/>
      <c r="BF24" s="8"/>
      <c r="BG24" s="7"/>
      <c r="BH24" s="7"/>
      <c r="BI24" s="7">
        <v>1</v>
      </c>
      <c r="BJ24" s="4">
        <v>76</v>
      </c>
      <c r="BK24" s="8">
        <v>2693.01</v>
      </c>
      <c r="BL24" s="2" t="s">
        <v>613</v>
      </c>
      <c r="BM24" s="7">
        <v>1</v>
      </c>
      <c r="BN24" s="7">
        <v>1</v>
      </c>
      <c r="BO24" s="4">
        <v>6</v>
      </c>
      <c r="BP24" s="8">
        <v>168.96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189</v>
      </c>
      <c r="BX24" s="2" t="s">
        <v>280</v>
      </c>
      <c r="BY24" s="2" t="s">
        <v>144</v>
      </c>
      <c r="BZ24" s="2" t="s">
        <v>132</v>
      </c>
      <c r="CA24" s="4">
        <v>19</v>
      </c>
      <c r="CB24" s="8">
        <v>725.42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132</v>
      </c>
      <c r="CJ24" s="2" t="s">
        <v>530</v>
      </c>
      <c r="CK24" s="2" t="s">
        <v>144</v>
      </c>
      <c r="CL24" s="2" t="s">
        <v>132</v>
      </c>
      <c r="CM24" s="4">
        <v>2</v>
      </c>
      <c r="CN24" s="8">
        <v>59.26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186</v>
      </c>
      <c r="CV24" s="2" t="s">
        <v>614</v>
      </c>
      <c r="CW24" s="2" t="s">
        <v>144</v>
      </c>
      <c r="CX24" s="2" t="s">
        <v>132</v>
      </c>
      <c r="CY24" s="4">
        <v>29</v>
      </c>
      <c r="CZ24" s="8">
        <v>965.41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193</v>
      </c>
      <c r="DH24" s="2" t="s">
        <v>194</v>
      </c>
      <c r="DI24" s="2" t="s">
        <v>144</v>
      </c>
      <c r="DJ24" s="2" t="s">
        <v>132</v>
      </c>
      <c r="DK24" s="4">
        <v>7</v>
      </c>
      <c r="DL24" s="8">
        <v>280.7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195</v>
      </c>
      <c r="DT24" s="2" t="s">
        <v>194</v>
      </c>
      <c r="DU24" s="2" t="s">
        <v>144</v>
      </c>
      <c r="DV24" s="2" t="s">
        <v>132</v>
      </c>
      <c r="DW24" s="4"/>
      <c r="DX24" s="8"/>
      <c r="DY24" s="4"/>
      <c r="DZ24" s="8"/>
      <c r="EA24" s="7"/>
      <c r="EB24" s="7"/>
      <c r="EC24" s="2" t="s">
        <v>141</v>
      </c>
      <c r="ED24" s="2" t="s">
        <v>129</v>
      </c>
      <c r="EE24" s="2" t="s">
        <v>319</v>
      </c>
      <c r="EF24" s="2" t="s">
        <v>615</v>
      </c>
      <c r="EG24" s="2" t="s">
        <v>144</v>
      </c>
      <c r="EH24" s="2" t="s">
        <v>132</v>
      </c>
      <c r="EI24" s="4">
        <v>7</v>
      </c>
      <c r="EJ24" s="8">
        <v>236.88</v>
      </c>
      <c r="EK24" s="4"/>
      <c r="EL24" s="8"/>
      <c r="EM24" s="7"/>
      <c r="EN24" s="7"/>
      <c r="EO24" s="2" t="s">
        <v>141</v>
      </c>
      <c r="EP24" s="2" t="s">
        <v>129</v>
      </c>
      <c r="EQ24" s="2" t="s">
        <v>199</v>
      </c>
      <c r="ER24" s="2" t="s">
        <v>200</v>
      </c>
      <c r="ES24" s="2" t="s">
        <v>144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129</v>
      </c>
      <c r="FC24" s="2" t="s">
        <v>201</v>
      </c>
      <c r="FD24" s="2" t="s">
        <v>132</v>
      </c>
      <c r="FE24" s="2" t="s">
        <v>144</v>
      </c>
      <c r="FF24" s="2" t="s">
        <v>132</v>
      </c>
      <c r="FG24" s="4">
        <v>4</v>
      </c>
      <c r="FH24" s="8">
        <v>146.4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616</v>
      </c>
      <c r="FP24" s="2" t="s">
        <v>279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158</v>
      </c>
      <c r="GB24" s="2" t="s">
        <v>132</v>
      </c>
      <c r="GC24" s="2" t="s">
        <v>144</v>
      </c>
      <c r="GD24" s="2" t="s">
        <v>132</v>
      </c>
      <c r="GE24" s="4">
        <v>2</v>
      </c>
      <c r="GF24" s="8">
        <v>109.98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205</v>
      </c>
      <c r="GN24" s="2" t="s">
        <v>309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617</v>
      </c>
      <c r="GZ24" s="2" t="s">
        <v>132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328</v>
      </c>
      <c r="HX24" s="2" t="s">
        <v>257</v>
      </c>
      <c r="HY24" s="2" t="s">
        <v>144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578</v>
      </c>
      <c r="IJ24" s="2" t="s">
        <v>293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267</v>
      </c>
      <c r="IV24" s="2" t="s">
        <v>618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212</v>
      </c>
      <c r="JF24" s="2" t="s">
        <v>129</v>
      </c>
      <c r="JG24" s="2" t="s">
        <v>132</v>
      </c>
      <c r="JH24" s="2" t="s">
        <v>132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213</v>
      </c>
      <c r="JT24" s="2" t="s">
        <v>619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141</v>
      </c>
      <c r="LB24" s="2" t="s">
        <v>129</v>
      </c>
      <c r="LC24" s="2" t="s">
        <v>168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162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170</v>
      </c>
      <c r="MM24" s="2" t="s">
        <v>199</v>
      </c>
      <c r="MN24" s="2" t="s">
        <v>594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167</v>
      </c>
      <c r="MX24" s="2" t="s">
        <v>129</v>
      </c>
      <c r="MY24" s="2" t="s">
        <v>132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167</v>
      </c>
      <c r="NJ24" s="2" t="s">
        <v>129</v>
      </c>
      <c r="NK24" s="2" t="s">
        <v>132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173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167</v>
      </c>
      <c r="OT24" s="2" t="s">
        <v>174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174</v>
      </c>
      <c r="PS24" s="2" t="s">
        <v>559</v>
      </c>
      <c r="PT24" s="2" t="s">
        <v>620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162</v>
      </c>
      <c r="QP24" s="2" t="s">
        <v>174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167</v>
      </c>
      <c r="RB24" s="2" t="s">
        <v>129</v>
      </c>
      <c r="RC24" s="2" t="s">
        <v>132</v>
      </c>
      <c r="RD24" s="2" t="s">
        <v>132</v>
      </c>
      <c r="RE24" s="2" t="s">
        <v>144</v>
      </c>
      <c r="RF24" s="2" t="s">
        <v>177</v>
      </c>
      <c r="RG24" s="4"/>
      <c r="RH24" s="8"/>
      <c r="RI24" s="4"/>
      <c r="RJ24" s="8"/>
      <c r="RK24" s="7"/>
      <c r="RL24" s="7"/>
      <c r="RM24" s="2" t="s">
        <v>141</v>
      </c>
      <c r="RN24" s="2" t="s">
        <v>174</v>
      </c>
      <c r="RO24" s="2" t="s">
        <v>216</v>
      </c>
      <c r="RP24" s="2" t="s">
        <v>621</v>
      </c>
      <c r="RQ24" s="2" t="s">
        <v>144</v>
      </c>
      <c r="RR24" s="2" t="s">
        <v>132</v>
      </c>
    </row>
    <row r="25">
      <c r="A25" s="2" t="s">
        <v>622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623</v>
      </c>
      <c r="G25" s="2" t="s">
        <v>624</v>
      </c>
      <c r="H25" s="2" t="s">
        <v>623</v>
      </c>
      <c r="I25" s="2" t="s">
        <v>625</v>
      </c>
      <c r="J25" s="2" t="s">
        <v>127</v>
      </c>
      <c r="K25" s="2" t="s">
        <v>418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374</v>
      </c>
      <c r="Q25" s="2" t="s">
        <v>131</v>
      </c>
      <c r="R25" s="2" t="s">
        <v>132</v>
      </c>
      <c r="S25" s="2" t="s">
        <v>626</v>
      </c>
      <c r="T25" s="2" t="s">
        <v>132</v>
      </c>
      <c r="U25" s="2" t="s">
        <v>447</v>
      </c>
      <c r="V25" s="2" t="s">
        <v>420</v>
      </c>
      <c r="W25" s="2" t="s">
        <v>221</v>
      </c>
      <c r="X25" s="2" t="s">
        <v>421</v>
      </c>
      <c r="Y25" s="2" t="s">
        <v>375</v>
      </c>
      <c r="Z25" s="4">
        <v>67</v>
      </c>
      <c r="AA25" s="4">
        <f>=ROUNDDOWN(10.6349206349206,0)</f>
      </c>
      <c r="AB25" s="5">
        <v>6.3</v>
      </c>
      <c r="AC25" s="2" t="s">
        <v>627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57</v>
      </c>
      <c r="AQ25" s="8">
        <v>2480.01</v>
      </c>
      <c r="AR25" s="4"/>
      <c r="AS25" s="8"/>
      <c r="AT25" s="7"/>
      <c r="AU25" s="7"/>
      <c r="AV25" s="4">
        <v>57</v>
      </c>
      <c r="AW25" s="8">
        <v>2480.01</v>
      </c>
      <c r="AX25" s="4"/>
      <c r="AY25" s="8"/>
      <c r="AZ25" s="7"/>
      <c r="BA25" s="7"/>
      <c r="BB25" s="7">
        <v>1</v>
      </c>
      <c r="BC25" s="4">
        <v>57</v>
      </c>
      <c r="BD25" s="8">
        <v>2480.01</v>
      </c>
      <c r="BE25" s="4"/>
      <c r="BF25" s="8"/>
      <c r="BG25" s="7"/>
      <c r="BH25" s="7"/>
      <c r="BI25" s="7">
        <v>1</v>
      </c>
      <c r="BJ25" s="4">
        <v>57</v>
      </c>
      <c r="BK25" s="8">
        <v>2480.01</v>
      </c>
      <c r="BL25" s="2" t="s">
        <v>628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142</v>
      </c>
      <c r="BX25" s="2" t="s">
        <v>171</v>
      </c>
      <c r="BY25" s="2" t="s">
        <v>144</v>
      </c>
      <c r="BZ25" s="2" t="s">
        <v>132</v>
      </c>
      <c r="CA25" s="4">
        <v>14</v>
      </c>
      <c r="CB25" s="8">
        <v>588.84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132</v>
      </c>
      <c r="CJ25" s="2" t="s">
        <v>496</v>
      </c>
      <c r="CK25" s="2" t="s">
        <v>144</v>
      </c>
      <c r="CL25" s="2" t="s">
        <v>132</v>
      </c>
      <c r="CM25" s="4">
        <v>2</v>
      </c>
      <c r="CN25" s="8">
        <v>83.77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375</v>
      </c>
      <c r="CV25" s="2" t="s">
        <v>325</v>
      </c>
      <c r="CW25" s="2" t="s">
        <v>144</v>
      </c>
      <c r="CX25" s="2" t="s">
        <v>132</v>
      </c>
      <c r="CY25" s="4">
        <v>34</v>
      </c>
      <c r="CZ25" s="8">
        <v>1507.9</v>
      </c>
      <c r="DA25" s="4"/>
      <c r="DB25" s="8"/>
      <c r="DC25" s="7"/>
      <c r="DD25" s="7"/>
      <c r="DE25" s="2" t="s">
        <v>141</v>
      </c>
      <c r="DF25" s="2" t="s">
        <v>129</v>
      </c>
      <c r="DG25" s="2" t="s">
        <v>375</v>
      </c>
      <c r="DH25" s="2" t="s">
        <v>468</v>
      </c>
      <c r="DI25" s="2" t="s">
        <v>144</v>
      </c>
      <c r="DJ25" s="2" t="s">
        <v>132</v>
      </c>
      <c r="DK25" s="4">
        <v>1</v>
      </c>
      <c r="DL25" s="8">
        <v>47.31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397</v>
      </c>
      <c r="DT25" s="2" t="s">
        <v>169</v>
      </c>
      <c r="DU25" s="2" t="s">
        <v>144</v>
      </c>
      <c r="DV25" s="2" t="s">
        <v>132</v>
      </c>
      <c r="DW25" s="4"/>
      <c r="DX25" s="8"/>
      <c r="DY25" s="4"/>
      <c r="DZ25" s="8"/>
      <c r="EA25" s="7"/>
      <c r="EB25" s="7"/>
      <c r="EC25" s="2" t="s">
        <v>141</v>
      </c>
      <c r="ED25" s="2" t="s">
        <v>129</v>
      </c>
      <c r="EE25" s="2" t="s">
        <v>381</v>
      </c>
      <c r="EF25" s="2" t="s">
        <v>245</v>
      </c>
      <c r="EG25" s="2" t="s">
        <v>144</v>
      </c>
      <c r="EH25" s="2" t="s">
        <v>132</v>
      </c>
      <c r="EI25" s="4">
        <v>1</v>
      </c>
      <c r="EJ25" s="8">
        <v>40.23</v>
      </c>
      <c r="EK25" s="4"/>
      <c r="EL25" s="8"/>
      <c r="EM25" s="7"/>
      <c r="EN25" s="7"/>
      <c r="EO25" s="2" t="s">
        <v>141</v>
      </c>
      <c r="EP25" s="2" t="s">
        <v>129</v>
      </c>
      <c r="EQ25" s="2" t="s">
        <v>375</v>
      </c>
      <c r="ER25" s="2" t="s">
        <v>572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201</v>
      </c>
      <c r="FD25" s="2" t="s">
        <v>629</v>
      </c>
      <c r="FE25" s="2" t="s">
        <v>144</v>
      </c>
      <c r="FF25" s="2" t="s">
        <v>132</v>
      </c>
      <c r="FG25" s="4">
        <v>4</v>
      </c>
      <c r="FH25" s="8">
        <v>177.4</v>
      </c>
      <c r="FI25" s="4"/>
      <c r="FJ25" s="8"/>
      <c r="FK25" s="7"/>
      <c r="FL25" s="7"/>
      <c r="FM25" s="2" t="s">
        <v>141</v>
      </c>
      <c r="FN25" s="2" t="s">
        <v>129</v>
      </c>
      <c r="FO25" s="2" t="s">
        <v>392</v>
      </c>
      <c r="FP25" s="2" t="s">
        <v>630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158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375</v>
      </c>
      <c r="GN25" s="2" t="s">
        <v>132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161</v>
      </c>
      <c r="GX25" s="2" t="s">
        <v>129</v>
      </c>
      <c r="GY25" s="2" t="s">
        <v>132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631</v>
      </c>
      <c r="HL25" s="2" t="s">
        <v>632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240</v>
      </c>
      <c r="HX25" s="2" t="s">
        <v>633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386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392</v>
      </c>
      <c r="IV25" s="2" t="s">
        <v>553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392</v>
      </c>
      <c r="JH25" s="2" t="s">
        <v>634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179</v>
      </c>
      <c r="JT25" s="2" t="s">
        <v>635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212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141</v>
      </c>
      <c r="LB25" s="2" t="s">
        <v>129</v>
      </c>
      <c r="LC25" s="2" t="s">
        <v>168</v>
      </c>
      <c r="LD25" s="2" t="s">
        <v>132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162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170</v>
      </c>
      <c r="MM25" s="2" t="s">
        <v>171</v>
      </c>
      <c r="MN25" s="2" t="s">
        <v>259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167</v>
      </c>
      <c r="MX25" s="2" t="s">
        <v>129</v>
      </c>
      <c r="MY25" s="2" t="s">
        <v>132</v>
      </c>
      <c r="MZ25" s="2" t="s">
        <v>132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167</v>
      </c>
      <c r="NJ25" s="2" t="s">
        <v>129</v>
      </c>
      <c r="NK25" s="2" t="s">
        <v>132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167</v>
      </c>
      <c r="OT25" s="2" t="s">
        <v>174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174</v>
      </c>
      <c r="PS25" s="2" t="s">
        <v>461</v>
      </c>
      <c r="PT25" s="2" t="s">
        <v>468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162</v>
      </c>
      <c r="QP25" s="2" t="s">
        <v>174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167</v>
      </c>
      <c r="RB25" s="2" t="s">
        <v>129</v>
      </c>
      <c r="RC25" s="2" t="s">
        <v>132</v>
      </c>
      <c r="RD25" s="2" t="s">
        <v>132</v>
      </c>
      <c r="RE25" s="2" t="s">
        <v>144</v>
      </c>
      <c r="RF25" s="2" t="s">
        <v>177</v>
      </c>
      <c r="RG25" s="4"/>
      <c r="RH25" s="8"/>
      <c r="RI25" s="4"/>
      <c r="RJ25" s="8"/>
      <c r="RK25" s="7"/>
      <c r="RL25" s="7"/>
      <c r="RM25" s="2" t="s">
        <v>141</v>
      </c>
      <c r="RN25" s="2" t="s">
        <v>174</v>
      </c>
      <c r="RO25" s="2" t="s">
        <v>151</v>
      </c>
      <c r="RP25" s="2" t="s">
        <v>234</v>
      </c>
      <c r="RQ25" s="2" t="s">
        <v>144</v>
      </c>
      <c r="RR25" s="2" t="s">
        <v>132</v>
      </c>
    </row>
    <row r="26">
      <c r="A26" s="2" t="s">
        <v>636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637</v>
      </c>
      <c r="G26" s="2" t="s">
        <v>637</v>
      </c>
      <c r="H26" s="2" t="s">
        <v>637</v>
      </c>
      <c r="I26" s="2" t="s">
        <v>638</v>
      </c>
      <c r="J26" s="2" t="s">
        <v>127</v>
      </c>
      <c r="K26" s="2" t="s">
        <v>418</v>
      </c>
      <c r="L26" s="3">
        <v>46.7</v>
      </c>
      <c r="M26" s="3">
        <v>49.04</v>
      </c>
      <c r="N26" s="3">
        <v>92.64</v>
      </c>
      <c r="O26" s="2" t="s">
        <v>129</v>
      </c>
      <c r="P26" s="2" t="s">
        <v>527</v>
      </c>
      <c r="Q26" s="2" t="s">
        <v>131</v>
      </c>
      <c r="R26" s="2" t="s">
        <v>132</v>
      </c>
      <c r="S26" s="2" t="s">
        <v>639</v>
      </c>
      <c r="T26" s="2" t="s">
        <v>132</v>
      </c>
      <c r="U26" s="2" t="s">
        <v>640</v>
      </c>
      <c r="V26" s="2" t="s">
        <v>420</v>
      </c>
      <c r="W26" s="2" t="s">
        <v>221</v>
      </c>
      <c r="X26" s="2" t="s">
        <v>421</v>
      </c>
      <c r="Y26" s="2" t="s">
        <v>422</v>
      </c>
      <c r="Z26" s="4">
        <v>47</v>
      </c>
      <c r="AA26" s="4">
        <f>=ROUNDDOWN(16.7857142857143,0)</f>
      </c>
      <c r="AB26" s="5">
        <v>2.8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26</v>
      </c>
      <c r="AQ26" s="8">
        <v>1456.75</v>
      </c>
      <c r="AR26" s="4"/>
      <c r="AS26" s="8"/>
      <c r="AT26" s="7"/>
      <c r="AU26" s="7"/>
      <c r="AV26" s="4">
        <v>26</v>
      </c>
      <c r="AW26" s="8">
        <v>1456.75</v>
      </c>
      <c r="AX26" s="4"/>
      <c r="AY26" s="8"/>
      <c r="AZ26" s="7"/>
      <c r="BA26" s="7"/>
      <c r="BB26" s="7">
        <v>1</v>
      </c>
      <c r="BC26" s="4">
        <v>26</v>
      </c>
      <c r="BD26" s="8">
        <v>1456.75</v>
      </c>
      <c r="BE26" s="4"/>
      <c r="BF26" s="8"/>
      <c r="BG26" s="7"/>
      <c r="BH26" s="7"/>
      <c r="BI26" s="7">
        <v>1</v>
      </c>
      <c r="BJ26" s="4">
        <v>26</v>
      </c>
      <c r="BK26" s="8">
        <v>1456.75</v>
      </c>
      <c r="BL26" s="2" t="s">
        <v>641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424</v>
      </c>
      <c r="BX26" s="2" t="s">
        <v>555</v>
      </c>
      <c r="BY26" s="2" t="s">
        <v>144</v>
      </c>
      <c r="BZ26" s="2" t="s">
        <v>132</v>
      </c>
      <c r="CA26" s="4">
        <v>6</v>
      </c>
      <c r="CB26" s="8">
        <v>358.02</v>
      </c>
      <c r="CC26" s="4"/>
      <c r="CD26" s="8"/>
      <c r="CE26" s="7"/>
      <c r="CF26" s="7"/>
      <c r="CG26" s="2" t="s">
        <v>141</v>
      </c>
      <c r="CH26" s="2" t="s">
        <v>129</v>
      </c>
      <c r="CI26" s="2" t="s">
        <v>132</v>
      </c>
      <c r="CJ26" s="2" t="s">
        <v>642</v>
      </c>
      <c r="CK26" s="2" t="s">
        <v>144</v>
      </c>
      <c r="CL26" s="2" t="s">
        <v>132</v>
      </c>
      <c r="CM26" s="4">
        <v>1</v>
      </c>
      <c r="CN26" s="8">
        <v>65.46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427</v>
      </c>
      <c r="CV26" s="2" t="s">
        <v>428</v>
      </c>
      <c r="CW26" s="2" t="s">
        <v>144</v>
      </c>
      <c r="CX26" s="2" t="s">
        <v>132</v>
      </c>
      <c r="CY26" s="4">
        <v>1</v>
      </c>
      <c r="CZ26" s="8">
        <v>56.43</v>
      </c>
      <c r="DA26" s="4"/>
      <c r="DB26" s="8"/>
      <c r="DC26" s="7"/>
      <c r="DD26" s="7"/>
      <c r="DE26" s="2" t="s">
        <v>141</v>
      </c>
      <c r="DF26" s="2" t="s">
        <v>129</v>
      </c>
      <c r="DG26" s="2" t="s">
        <v>643</v>
      </c>
      <c r="DH26" s="2" t="s">
        <v>644</v>
      </c>
      <c r="DI26" s="2" t="s">
        <v>144</v>
      </c>
      <c r="DJ26" s="2" t="s">
        <v>132</v>
      </c>
      <c r="DK26" s="4">
        <v>5</v>
      </c>
      <c r="DL26" s="8">
        <v>299.65</v>
      </c>
      <c r="DM26" s="4"/>
      <c r="DN26" s="8"/>
      <c r="DO26" s="7"/>
      <c r="DP26" s="7"/>
      <c r="DQ26" s="2" t="s">
        <v>141</v>
      </c>
      <c r="DR26" s="2" t="s">
        <v>129</v>
      </c>
      <c r="DS26" s="2" t="s">
        <v>452</v>
      </c>
      <c r="DT26" s="2" t="s">
        <v>475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129</v>
      </c>
      <c r="EE26" s="2" t="s">
        <v>424</v>
      </c>
      <c r="EF26" s="2" t="s">
        <v>645</v>
      </c>
      <c r="EG26" s="2" t="s">
        <v>144</v>
      </c>
      <c r="EH26" s="2" t="s">
        <v>132</v>
      </c>
      <c r="EI26" s="4">
        <v>2</v>
      </c>
      <c r="EJ26" s="8">
        <v>114.7</v>
      </c>
      <c r="EK26" s="4"/>
      <c r="EL26" s="8"/>
      <c r="EM26" s="7"/>
      <c r="EN26" s="7"/>
      <c r="EO26" s="2" t="s">
        <v>141</v>
      </c>
      <c r="EP26" s="2" t="s">
        <v>129</v>
      </c>
      <c r="EQ26" s="2" t="s">
        <v>424</v>
      </c>
      <c r="ER26" s="2" t="s">
        <v>646</v>
      </c>
      <c r="ES26" s="2" t="s">
        <v>144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129</v>
      </c>
      <c r="FC26" s="2" t="s">
        <v>201</v>
      </c>
      <c r="FD26" s="2" t="s">
        <v>434</v>
      </c>
      <c r="FE26" s="2" t="s">
        <v>144</v>
      </c>
      <c r="FF26" s="2" t="s">
        <v>132</v>
      </c>
      <c r="FG26" s="4">
        <v>3</v>
      </c>
      <c r="FH26" s="8">
        <v>171.63</v>
      </c>
      <c r="FI26" s="4"/>
      <c r="FJ26" s="8"/>
      <c r="FK26" s="7"/>
      <c r="FL26" s="7"/>
      <c r="FM26" s="2" t="s">
        <v>141</v>
      </c>
      <c r="FN26" s="2" t="s">
        <v>129</v>
      </c>
      <c r="FO26" s="2" t="s">
        <v>429</v>
      </c>
      <c r="FP26" s="2" t="s">
        <v>647</v>
      </c>
      <c r="FQ26" s="2" t="s">
        <v>144</v>
      </c>
      <c r="FR26" s="2" t="s">
        <v>132</v>
      </c>
      <c r="FS26" s="4">
        <v>4</v>
      </c>
      <c r="FT26" s="8">
        <v>196.16</v>
      </c>
      <c r="FU26" s="4"/>
      <c r="FV26" s="8"/>
      <c r="FW26" s="7"/>
      <c r="FX26" s="7"/>
      <c r="FY26" s="2" t="s">
        <v>141</v>
      </c>
      <c r="FZ26" s="2" t="s">
        <v>129</v>
      </c>
      <c r="GA26" s="2" t="s">
        <v>326</v>
      </c>
      <c r="GB26" s="2" t="s">
        <v>258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174</v>
      </c>
      <c r="GM26" s="2" t="s">
        <v>424</v>
      </c>
      <c r="GN26" s="2" t="s">
        <v>132</v>
      </c>
      <c r="GO26" s="2" t="s">
        <v>144</v>
      </c>
      <c r="GP26" s="2" t="s">
        <v>132</v>
      </c>
      <c r="GQ26" s="4">
        <v>1</v>
      </c>
      <c r="GR26" s="8">
        <v>49.04</v>
      </c>
      <c r="GS26" s="4"/>
      <c r="GT26" s="8"/>
      <c r="GU26" s="7"/>
      <c r="GV26" s="7"/>
      <c r="GW26" s="2" t="s">
        <v>141</v>
      </c>
      <c r="GX26" s="2" t="s">
        <v>129</v>
      </c>
      <c r="GY26" s="2" t="s">
        <v>289</v>
      </c>
      <c r="GZ26" s="2" t="s">
        <v>648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129</v>
      </c>
      <c r="HK26" s="2" t="s">
        <v>424</v>
      </c>
      <c r="HL26" s="2" t="s">
        <v>649</v>
      </c>
      <c r="HM26" s="2" t="s">
        <v>144</v>
      </c>
      <c r="HN26" s="2" t="s">
        <v>132</v>
      </c>
      <c r="HO26" s="4">
        <v>1</v>
      </c>
      <c r="HP26" s="8">
        <v>57.21</v>
      </c>
      <c r="HQ26" s="4"/>
      <c r="HR26" s="8"/>
      <c r="HS26" s="7"/>
      <c r="HT26" s="7"/>
      <c r="HU26" s="2" t="s">
        <v>141</v>
      </c>
      <c r="HV26" s="2" t="s">
        <v>129</v>
      </c>
      <c r="HW26" s="2" t="s">
        <v>222</v>
      </c>
      <c r="HX26" s="2" t="s">
        <v>650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129</v>
      </c>
      <c r="II26" s="2" t="s">
        <v>386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287</v>
      </c>
      <c r="IV26" s="2" t="s">
        <v>538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129</v>
      </c>
      <c r="JG26" s="2" t="s">
        <v>651</v>
      </c>
      <c r="JH26" s="2" t="s">
        <v>207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179</v>
      </c>
      <c r="JT26" s="2" t="s">
        <v>652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167</v>
      </c>
      <c r="KD26" s="2" t="s">
        <v>129</v>
      </c>
      <c r="KE26" s="2" t="s">
        <v>132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141</v>
      </c>
      <c r="LB26" s="2" t="s">
        <v>174</v>
      </c>
      <c r="LC26" s="2" t="s">
        <v>168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162</v>
      </c>
      <c r="LN26" s="2" t="s">
        <v>129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170</v>
      </c>
      <c r="MM26" s="2" t="s">
        <v>428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167</v>
      </c>
      <c r="MX26" s="2" t="s">
        <v>129</v>
      </c>
      <c r="MY26" s="2" t="s">
        <v>132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167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173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173</v>
      </c>
      <c r="OH26" s="2" t="s">
        <v>129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167</v>
      </c>
      <c r="OT26" s="2" t="s">
        <v>174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174</v>
      </c>
      <c r="PS26" s="2" t="s">
        <v>324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162</v>
      </c>
      <c r="QP26" s="2" t="s">
        <v>174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129</v>
      </c>
      <c r="RC26" s="2" t="s">
        <v>132</v>
      </c>
      <c r="RD26" s="2" t="s">
        <v>132</v>
      </c>
      <c r="RE26" s="2" t="s">
        <v>144</v>
      </c>
      <c r="RF26" s="2" t="s">
        <v>177</v>
      </c>
      <c r="RG26" s="4"/>
      <c r="RH26" s="8"/>
      <c r="RI26" s="4"/>
      <c r="RJ26" s="8"/>
      <c r="RK26" s="7"/>
      <c r="RL26" s="7"/>
      <c r="RM26" s="2" t="s">
        <v>141</v>
      </c>
      <c r="RN26" s="2" t="s">
        <v>174</v>
      </c>
      <c r="RO26" s="2" t="s">
        <v>653</v>
      </c>
      <c r="RP26" s="2" t="s">
        <v>654</v>
      </c>
      <c r="RQ26" s="2" t="s">
        <v>144</v>
      </c>
      <c r="RR26" s="2" t="s">
        <v>132</v>
      </c>
    </row>
    <row r="27">
      <c r="A27" s="2" t="s">
        <v>655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656</v>
      </c>
      <c r="G27" s="2" t="s">
        <v>656</v>
      </c>
      <c r="H27" s="2" t="s">
        <v>656</v>
      </c>
      <c r="I27" s="2" t="s">
        <v>657</v>
      </c>
      <c r="J27" s="2" t="s">
        <v>127</v>
      </c>
      <c r="K27" s="2" t="s">
        <v>183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658</v>
      </c>
      <c r="Q27" s="2" t="s">
        <v>131</v>
      </c>
      <c r="R27" s="2" t="s">
        <v>132</v>
      </c>
      <c r="S27" s="2" t="s">
        <v>659</v>
      </c>
      <c r="T27" s="2" t="s">
        <v>132</v>
      </c>
      <c r="U27" s="2" t="s">
        <v>447</v>
      </c>
      <c r="V27" s="2" t="s">
        <v>420</v>
      </c>
      <c r="W27" s="2" t="s">
        <v>221</v>
      </c>
      <c r="X27" s="2" t="s">
        <v>132</v>
      </c>
      <c r="Y27" s="2" t="s">
        <v>660</v>
      </c>
      <c r="Z27" s="4">
        <v>115</v>
      </c>
      <c r="AA27" s="4">
        <f>=ROUNDDOWN(32.8571428571429,0)</f>
      </c>
      <c r="AB27" s="5">
        <v>3.5</v>
      </c>
      <c r="AC27" s="2" t="s">
        <v>661</v>
      </c>
      <c r="AD27" s="4">
        <v>100</v>
      </c>
      <c r="AE27" s="4">
        <v>100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41</v>
      </c>
      <c r="AQ27" s="8">
        <v>1015.4</v>
      </c>
      <c r="AR27" s="4"/>
      <c r="AS27" s="8"/>
      <c r="AT27" s="7"/>
      <c r="AU27" s="7"/>
      <c r="AV27" s="4">
        <v>41</v>
      </c>
      <c r="AW27" s="8">
        <v>1015.4</v>
      </c>
      <c r="AX27" s="4"/>
      <c r="AY27" s="8"/>
      <c r="AZ27" s="7"/>
      <c r="BA27" s="7"/>
      <c r="BB27" s="7">
        <v>1</v>
      </c>
      <c r="BC27" s="4">
        <v>41</v>
      </c>
      <c r="BD27" s="8">
        <v>1015.4</v>
      </c>
      <c r="BE27" s="4"/>
      <c r="BF27" s="8"/>
      <c r="BG27" s="7"/>
      <c r="BH27" s="7"/>
      <c r="BI27" s="7">
        <v>1</v>
      </c>
      <c r="BJ27" s="4">
        <v>41</v>
      </c>
      <c r="BK27" s="8">
        <v>1015.4</v>
      </c>
      <c r="BL27" s="2" t="s">
        <v>662</v>
      </c>
      <c r="BM27" s="7">
        <v>1</v>
      </c>
      <c r="BN27" s="7">
        <v>1</v>
      </c>
      <c r="BO27" s="4">
        <v>9</v>
      </c>
      <c r="BP27" s="8">
        <v>154.62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206</v>
      </c>
      <c r="BX27" s="2" t="s">
        <v>663</v>
      </c>
      <c r="BY27" s="2" t="s">
        <v>144</v>
      </c>
      <c r="BZ27" s="2" t="s">
        <v>132</v>
      </c>
      <c r="CA27" s="4">
        <v>6</v>
      </c>
      <c r="CB27" s="8">
        <v>157.2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132</v>
      </c>
      <c r="CJ27" s="2" t="s">
        <v>432</v>
      </c>
      <c r="CK27" s="2" t="s">
        <v>144</v>
      </c>
      <c r="CL27" s="2" t="s">
        <v>132</v>
      </c>
      <c r="CM27" s="4">
        <v>11</v>
      </c>
      <c r="CN27" s="8">
        <v>275.75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660</v>
      </c>
      <c r="CV27" s="2" t="s">
        <v>199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141</v>
      </c>
      <c r="DF27" s="2" t="s">
        <v>174</v>
      </c>
      <c r="DG27" s="2" t="s">
        <v>316</v>
      </c>
      <c r="DH27" s="2" t="s">
        <v>317</v>
      </c>
      <c r="DI27" s="2" t="s">
        <v>144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129</v>
      </c>
      <c r="DS27" s="2" t="s">
        <v>352</v>
      </c>
      <c r="DT27" s="2" t="s">
        <v>433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141</v>
      </c>
      <c r="ED27" s="2" t="s">
        <v>129</v>
      </c>
      <c r="EE27" s="2" t="s">
        <v>571</v>
      </c>
      <c r="EF27" s="2" t="s">
        <v>664</v>
      </c>
      <c r="EG27" s="2" t="s">
        <v>144</v>
      </c>
      <c r="EH27" s="2" t="s">
        <v>132</v>
      </c>
      <c r="EI27" s="4">
        <v>5</v>
      </c>
      <c r="EJ27" s="8">
        <v>127.5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665</v>
      </c>
      <c r="ER27" s="2" t="s">
        <v>300</v>
      </c>
      <c r="ES27" s="2" t="s">
        <v>144</v>
      </c>
      <c r="ET27" s="2" t="s">
        <v>132</v>
      </c>
      <c r="EU27" s="4">
        <v>1</v>
      </c>
      <c r="EV27" s="8">
        <v>23.13</v>
      </c>
      <c r="EW27" s="4"/>
      <c r="EX27" s="8"/>
      <c r="EY27" s="7"/>
      <c r="EZ27" s="7"/>
      <c r="FA27" s="2" t="s">
        <v>141</v>
      </c>
      <c r="FB27" s="2" t="s">
        <v>129</v>
      </c>
      <c r="FC27" s="2" t="s">
        <v>201</v>
      </c>
      <c r="FD27" s="2" t="s">
        <v>286</v>
      </c>
      <c r="FE27" s="2" t="s">
        <v>144</v>
      </c>
      <c r="FF27" s="2" t="s">
        <v>132</v>
      </c>
      <c r="FG27" s="4">
        <v>7</v>
      </c>
      <c r="FH27" s="8">
        <v>185.22</v>
      </c>
      <c r="FI27" s="4"/>
      <c r="FJ27" s="8"/>
      <c r="FK27" s="7"/>
      <c r="FL27" s="7"/>
      <c r="FM27" s="2" t="s">
        <v>141</v>
      </c>
      <c r="FN27" s="2" t="s">
        <v>129</v>
      </c>
      <c r="FO27" s="2" t="s">
        <v>616</v>
      </c>
      <c r="FP27" s="2" t="s">
        <v>279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161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>
        <v>2</v>
      </c>
      <c r="GF27" s="8">
        <v>91.98</v>
      </c>
      <c r="GG27" s="4"/>
      <c r="GH27" s="8"/>
      <c r="GI27" s="7"/>
      <c r="GJ27" s="7"/>
      <c r="GK27" s="2" t="s">
        <v>141</v>
      </c>
      <c r="GL27" s="2" t="s">
        <v>129</v>
      </c>
      <c r="GM27" s="2" t="s">
        <v>660</v>
      </c>
      <c r="GN27" s="2" t="s">
        <v>466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289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162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222</v>
      </c>
      <c r="HX27" s="2" t="s">
        <v>329</v>
      </c>
      <c r="HY27" s="2" t="s">
        <v>144</v>
      </c>
      <c r="HZ27" s="2" t="s">
        <v>132</v>
      </c>
      <c r="IA27" s="4"/>
      <c r="IB27" s="8"/>
      <c r="IC27" s="4"/>
      <c r="ID27" s="8"/>
      <c r="IE27" s="7"/>
      <c r="IF27" s="7"/>
      <c r="IG27" s="2" t="s">
        <v>141</v>
      </c>
      <c r="IH27" s="2" t="s">
        <v>129</v>
      </c>
      <c r="II27" s="2" t="s">
        <v>578</v>
      </c>
      <c r="IJ27" s="2" t="s">
        <v>332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141</v>
      </c>
      <c r="IT27" s="2" t="s">
        <v>129</v>
      </c>
      <c r="IU27" s="2" t="s">
        <v>401</v>
      </c>
      <c r="IV27" s="2" t="s">
        <v>474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212</v>
      </c>
      <c r="JF27" s="2" t="s">
        <v>129</v>
      </c>
      <c r="JG27" s="2" t="s">
        <v>132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294</v>
      </c>
      <c r="JT27" s="2" t="s">
        <v>254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167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161</v>
      </c>
      <c r="KP27" s="2" t="s">
        <v>129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141</v>
      </c>
      <c r="LB27" s="2" t="s">
        <v>129</v>
      </c>
      <c r="LC27" s="2" t="s">
        <v>168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162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170</v>
      </c>
      <c r="MM27" s="2" t="s">
        <v>666</v>
      </c>
      <c r="MN27" s="2" t="s">
        <v>667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167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167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173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167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167</v>
      </c>
      <c r="OT27" s="2" t="s">
        <v>174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174</v>
      </c>
      <c r="PS27" s="2" t="s">
        <v>559</v>
      </c>
      <c r="PT27" s="2" t="s">
        <v>668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162</v>
      </c>
      <c r="QP27" s="2" t="s">
        <v>174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177</v>
      </c>
      <c r="RG27" s="4"/>
      <c r="RH27" s="8"/>
      <c r="RI27" s="4"/>
      <c r="RJ27" s="8"/>
      <c r="RK27" s="7"/>
      <c r="RL27" s="7"/>
      <c r="RM27" s="2" t="s">
        <v>141</v>
      </c>
      <c r="RN27" s="2" t="s">
        <v>174</v>
      </c>
      <c r="RO27" s="2" t="s">
        <v>191</v>
      </c>
      <c r="RP27" s="2" t="s">
        <v>654</v>
      </c>
      <c r="RQ27" s="2" t="s">
        <v>144</v>
      </c>
      <c r="RR27" s="2" t="s">
        <v>132</v>
      </c>
    </row>
    <row r="28">
      <c r="A28" s="2" t="s">
        <v>669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127</v>
      </c>
      <c r="K28" s="2" t="s">
        <v>418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527</v>
      </c>
      <c r="Q28" s="2" t="s">
        <v>131</v>
      </c>
      <c r="R28" s="2" t="s">
        <v>132</v>
      </c>
      <c r="S28" s="2" t="s">
        <v>672</v>
      </c>
      <c r="T28" s="2" t="s">
        <v>132</v>
      </c>
      <c r="U28" s="2" t="s">
        <v>447</v>
      </c>
      <c r="V28" s="2" t="s">
        <v>307</v>
      </c>
      <c r="W28" s="2" t="s">
        <v>136</v>
      </c>
      <c r="X28" s="2" t="s">
        <v>421</v>
      </c>
      <c r="Y28" s="2" t="s">
        <v>375</v>
      </c>
      <c r="Z28" s="4">
        <v>115</v>
      </c>
      <c r="AA28" s="4">
        <f>=ROUNDDOWN(34.8484848484849,0)</f>
      </c>
      <c r="AB28" s="5">
        <v>3.3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24</v>
      </c>
      <c r="AQ28" s="8">
        <v>923.31</v>
      </c>
      <c r="AR28" s="4"/>
      <c r="AS28" s="8"/>
      <c r="AT28" s="7"/>
      <c r="AU28" s="7"/>
      <c r="AV28" s="4">
        <v>24</v>
      </c>
      <c r="AW28" s="8">
        <v>923.31</v>
      </c>
      <c r="AX28" s="4"/>
      <c r="AY28" s="8"/>
      <c r="AZ28" s="7"/>
      <c r="BA28" s="7"/>
      <c r="BB28" s="7">
        <v>1</v>
      </c>
      <c r="BC28" s="4">
        <v>24</v>
      </c>
      <c r="BD28" s="8">
        <v>923.31</v>
      </c>
      <c r="BE28" s="4"/>
      <c r="BF28" s="8"/>
      <c r="BG28" s="7"/>
      <c r="BH28" s="7"/>
      <c r="BI28" s="7">
        <v>1</v>
      </c>
      <c r="BJ28" s="4">
        <v>24</v>
      </c>
      <c r="BK28" s="8">
        <v>923.31</v>
      </c>
      <c r="BL28" s="2" t="s">
        <v>673</v>
      </c>
      <c r="BM28" s="7">
        <v>1</v>
      </c>
      <c r="BN28" s="7">
        <v>1</v>
      </c>
      <c r="BO28" s="4">
        <v>2</v>
      </c>
      <c r="BP28" s="8">
        <v>32.64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142</v>
      </c>
      <c r="BX28" s="2" t="s">
        <v>617</v>
      </c>
      <c r="BY28" s="2" t="s">
        <v>144</v>
      </c>
      <c r="BZ28" s="2" t="s">
        <v>132</v>
      </c>
      <c r="CA28" s="4">
        <v>2</v>
      </c>
      <c r="CB28" s="8">
        <v>84.12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132</v>
      </c>
      <c r="CJ28" s="2" t="s">
        <v>674</v>
      </c>
      <c r="CK28" s="2" t="s">
        <v>144</v>
      </c>
      <c r="CL28" s="2" t="s">
        <v>132</v>
      </c>
      <c r="CM28" s="4">
        <v>8</v>
      </c>
      <c r="CN28" s="8">
        <v>309.63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324</v>
      </c>
      <c r="CV28" s="2" t="s">
        <v>675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212</v>
      </c>
      <c r="DF28" s="2" t="s">
        <v>129</v>
      </c>
      <c r="DG28" s="2" t="s">
        <v>132</v>
      </c>
      <c r="DH28" s="2" t="s">
        <v>132</v>
      </c>
      <c r="DI28" s="2" t="s">
        <v>144</v>
      </c>
      <c r="DJ28" s="2" t="s">
        <v>132</v>
      </c>
      <c r="DK28" s="4">
        <v>7</v>
      </c>
      <c r="DL28" s="8">
        <v>295.68</v>
      </c>
      <c r="DM28" s="4"/>
      <c r="DN28" s="8"/>
      <c r="DO28" s="7"/>
      <c r="DP28" s="7"/>
      <c r="DQ28" s="2" t="s">
        <v>141</v>
      </c>
      <c r="DR28" s="2" t="s">
        <v>129</v>
      </c>
      <c r="DS28" s="2" t="s">
        <v>149</v>
      </c>
      <c r="DT28" s="2" t="s">
        <v>478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129</v>
      </c>
      <c r="EE28" s="2" t="s">
        <v>381</v>
      </c>
      <c r="EF28" s="2" t="s">
        <v>575</v>
      </c>
      <c r="EG28" s="2" t="s">
        <v>144</v>
      </c>
      <c r="EH28" s="2" t="s">
        <v>132</v>
      </c>
      <c r="EI28" s="4">
        <v>4</v>
      </c>
      <c r="EJ28" s="8">
        <v>160.92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375</v>
      </c>
      <c r="ER28" s="2" t="s">
        <v>572</v>
      </c>
      <c r="ES28" s="2" t="s">
        <v>144</v>
      </c>
      <c r="ET28" s="2" t="s">
        <v>132</v>
      </c>
      <c r="EU28" s="4"/>
      <c r="EV28" s="8"/>
      <c r="EW28" s="4"/>
      <c r="EX28" s="8"/>
      <c r="EY28" s="7"/>
      <c r="EZ28" s="7"/>
      <c r="FA28" s="2" t="s">
        <v>161</v>
      </c>
      <c r="FB28" s="2" t="s">
        <v>129</v>
      </c>
      <c r="FC28" s="2" t="s">
        <v>132</v>
      </c>
      <c r="FD28" s="2" t="s">
        <v>132</v>
      </c>
      <c r="FE28" s="2" t="s">
        <v>144</v>
      </c>
      <c r="FF28" s="2" t="s">
        <v>132</v>
      </c>
      <c r="FG28" s="4"/>
      <c r="FH28" s="8"/>
      <c r="FI28" s="4"/>
      <c r="FJ28" s="8"/>
      <c r="FK28" s="7"/>
      <c r="FL28" s="7"/>
      <c r="FM28" s="2" t="s">
        <v>141</v>
      </c>
      <c r="FN28" s="2" t="s">
        <v>129</v>
      </c>
      <c r="FO28" s="2" t="s">
        <v>375</v>
      </c>
      <c r="FP28" s="2" t="s">
        <v>676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158</v>
      </c>
      <c r="GB28" s="2" t="s">
        <v>132</v>
      </c>
      <c r="GC28" s="2" t="s">
        <v>144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375</v>
      </c>
      <c r="GN28" s="2" t="s">
        <v>132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167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167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>
        <v>1</v>
      </c>
      <c r="HP28" s="8">
        <v>40.32</v>
      </c>
      <c r="HQ28" s="4"/>
      <c r="HR28" s="8"/>
      <c r="HS28" s="7"/>
      <c r="HT28" s="7"/>
      <c r="HU28" s="2" t="s">
        <v>141</v>
      </c>
      <c r="HV28" s="2" t="s">
        <v>129</v>
      </c>
      <c r="HW28" s="2" t="s">
        <v>240</v>
      </c>
      <c r="HX28" s="2" t="s">
        <v>264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141</v>
      </c>
      <c r="IH28" s="2" t="s">
        <v>129</v>
      </c>
      <c r="II28" s="2" t="s">
        <v>386</v>
      </c>
      <c r="IJ28" s="2" t="s">
        <v>601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141</v>
      </c>
      <c r="IT28" s="2" t="s">
        <v>129</v>
      </c>
      <c r="IU28" s="2" t="s">
        <v>406</v>
      </c>
      <c r="IV28" s="2" t="s">
        <v>132</v>
      </c>
      <c r="IW28" s="2" t="s">
        <v>144</v>
      </c>
      <c r="IX28" s="2" t="s">
        <v>132</v>
      </c>
      <c r="IY28" s="4"/>
      <c r="IZ28" s="8"/>
      <c r="JA28" s="4"/>
      <c r="JB28" s="8"/>
      <c r="JC28" s="7"/>
      <c r="JD28" s="7"/>
      <c r="JE28" s="2" t="s">
        <v>167</v>
      </c>
      <c r="JF28" s="2" t="s">
        <v>129</v>
      </c>
      <c r="JG28" s="2" t="s">
        <v>132</v>
      </c>
      <c r="JH28" s="2" t="s">
        <v>132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179</v>
      </c>
      <c r="JT28" s="2" t="s">
        <v>132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167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167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141</v>
      </c>
      <c r="LB28" s="2" t="s">
        <v>129</v>
      </c>
      <c r="LC28" s="2" t="s">
        <v>168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162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170</v>
      </c>
      <c r="MM28" s="2" t="s">
        <v>171</v>
      </c>
      <c r="MN28" s="2" t="s">
        <v>677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167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167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173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167</v>
      </c>
      <c r="OT28" s="2" t="s">
        <v>174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174</v>
      </c>
      <c r="PS28" s="2" t="s">
        <v>461</v>
      </c>
      <c r="PT28" s="2" t="s">
        <v>575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162</v>
      </c>
      <c r="QP28" s="2" t="s">
        <v>174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177</v>
      </c>
      <c r="RG28" s="4"/>
      <c r="RH28" s="8"/>
      <c r="RI28" s="4"/>
      <c r="RJ28" s="8"/>
      <c r="RK28" s="7"/>
      <c r="RL28" s="7"/>
      <c r="RM28" s="2" t="s">
        <v>141</v>
      </c>
      <c r="RN28" s="2" t="s">
        <v>174</v>
      </c>
      <c r="RO28" s="2" t="s">
        <v>151</v>
      </c>
      <c r="RP28" s="2" t="s">
        <v>234</v>
      </c>
      <c r="RQ28" s="2" t="s">
        <v>144</v>
      </c>
      <c r="RR28" s="2" t="s">
        <v>132</v>
      </c>
    </row>
    <row r="29">
      <c r="A29" s="2" t="s">
        <v>678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679</v>
      </c>
      <c r="G29" s="2" t="s">
        <v>679</v>
      </c>
      <c r="H29" s="2" t="s">
        <v>679</v>
      </c>
      <c r="I29" s="2" t="s">
        <v>680</v>
      </c>
      <c r="J29" s="2" t="s">
        <v>127</v>
      </c>
      <c r="K29" s="2" t="s">
        <v>445</v>
      </c>
      <c r="L29" s="3">
        <v>57.09</v>
      </c>
      <c r="M29" s="3">
        <v>59.94</v>
      </c>
      <c r="N29" s="3">
        <v>118.99</v>
      </c>
      <c r="O29" s="2" t="s">
        <v>526</v>
      </c>
      <c r="P29" s="2" t="s">
        <v>527</v>
      </c>
      <c r="Q29" s="2" t="s">
        <v>131</v>
      </c>
      <c r="R29" s="2" t="s">
        <v>132</v>
      </c>
      <c r="S29" s="2" t="s">
        <v>681</v>
      </c>
      <c r="T29" s="2" t="s">
        <v>132</v>
      </c>
      <c r="U29" s="2" t="s">
        <v>447</v>
      </c>
      <c r="V29" s="2" t="s">
        <v>612</v>
      </c>
      <c r="W29" s="2" t="s">
        <v>221</v>
      </c>
      <c r="X29" s="2" t="s">
        <v>136</v>
      </c>
      <c r="Y29" s="2" t="s">
        <v>422</v>
      </c>
      <c r="Z29" s="4">
        <v>19</v>
      </c>
      <c r="AA29" s="4">
        <f>=ROUNDDOWN(11.1764705882353,0)</f>
      </c>
      <c r="AB29" s="5">
        <v>1.7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10</v>
      </c>
      <c r="AQ29" s="8">
        <v>480.63</v>
      </c>
      <c r="AR29" s="4"/>
      <c r="AS29" s="8"/>
      <c r="AT29" s="7"/>
      <c r="AU29" s="7"/>
      <c r="AV29" s="4">
        <v>10</v>
      </c>
      <c r="AW29" s="8">
        <v>480.63</v>
      </c>
      <c r="AX29" s="4"/>
      <c r="AY29" s="8"/>
      <c r="AZ29" s="7"/>
      <c r="BA29" s="7"/>
      <c r="BB29" s="7">
        <v>1</v>
      </c>
      <c r="BC29" s="4">
        <v>10</v>
      </c>
      <c r="BD29" s="8">
        <v>480.63</v>
      </c>
      <c r="BE29" s="4"/>
      <c r="BF29" s="8"/>
      <c r="BG29" s="7"/>
      <c r="BH29" s="7"/>
      <c r="BI29" s="7">
        <v>1</v>
      </c>
      <c r="BJ29" s="4">
        <v>10</v>
      </c>
      <c r="BK29" s="8">
        <v>480.63</v>
      </c>
      <c r="BL29" s="2" t="s">
        <v>682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141</v>
      </c>
      <c r="BV29" s="2" t="s">
        <v>129</v>
      </c>
      <c r="BW29" s="2" t="s">
        <v>424</v>
      </c>
      <c r="BX29" s="2" t="s">
        <v>683</v>
      </c>
      <c r="BY29" s="2" t="s">
        <v>177</v>
      </c>
      <c r="BZ29" s="2" t="s">
        <v>132</v>
      </c>
      <c r="CA29" s="4"/>
      <c r="CB29" s="8"/>
      <c r="CC29" s="4"/>
      <c r="CD29" s="8"/>
      <c r="CE29" s="7"/>
      <c r="CF29" s="7"/>
      <c r="CG29" s="2" t="s">
        <v>313</v>
      </c>
      <c r="CH29" s="2" t="s">
        <v>129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>
        <v>2</v>
      </c>
      <c r="CN29" s="8">
        <v>168.93</v>
      </c>
      <c r="CO29" s="4"/>
      <c r="CP29" s="8"/>
      <c r="CQ29" s="7"/>
      <c r="CR29" s="7"/>
      <c r="CS29" s="2" t="s">
        <v>141</v>
      </c>
      <c r="CT29" s="2" t="s">
        <v>129</v>
      </c>
      <c r="CU29" s="2" t="s">
        <v>427</v>
      </c>
      <c r="CV29" s="2" t="s">
        <v>508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174</v>
      </c>
      <c r="DG29" s="2" t="s">
        <v>684</v>
      </c>
      <c r="DH29" s="2" t="s">
        <v>399</v>
      </c>
      <c r="DI29" s="2" t="s">
        <v>144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129</v>
      </c>
      <c r="DS29" s="2" t="s">
        <v>149</v>
      </c>
      <c r="DT29" s="2" t="s">
        <v>685</v>
      </c>
      <c r="DU29" s="2" t="s">
        <v>144</v>
      </c>
      <c r="DV29" s="2" t="s">
        <v>132</v>
      </c>
      <c r="DW29" s="4">
        <v>2</v>
      </c>
      <c r="DX29" s="8">
        <v>65.94</v>
      </c>
      <c r="DY29" s="4"/>
      <c r="DZ29" s="8"/>
      <c r="EA29" s="7"/>
      <c r="EB29" s="7"/>
      <c r="EC29" s="2" t="s">
        <v>141</v>
      </c>
      <c r="ED29" s="2" t="s">
        <v>129</v>
      </c>
      <c r="EE29" s="2" t="s">
        <v>424</v>
      </c>
      <c r="EF29" s="2" t="s">
        <v>686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129</v>
      </c>
      <c r="EQ29" s="2" t="s">
        <v>424</v>
      </c>
      <c r="ER29" s="2" t="s">
        <v>687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167</v>
      </c>
      <c r="FB29" s="2" t="s">
        <v>129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>
        <v>2</v>
      </c>
      <c r="FH29" s="8">
        <v>125.88</v>
      </c>
      <c r="FI29" s="4"/>
      <c r="FJ29" s="8"/>
      <c r="FK29" s="7"/>
      <c r="FL29" s="7"/>
      <c r="FM29" s="2" t="s">
        <v>141</v>
      </c>
      <c r="FN29" s="2" t="s">
        <v>129</v>
      </c>
      <c r="FO29" s="2" t="s">
        <v>225</v>
      </c>
      <c r="FP29" s="2" t="s">
        <v>688</v>
      </c>
      <c r="FQ29" s="2" t="s">
        <v>144</v>
      </c>
      <c r="FR29" s="2" t="s">
        <v>132</v>
      </c>
      <c r="FS29" s="4">
        <v>4</v>
      </c>
      <c r="FT29" s="8">
        <v>119.88</v>
      </c>
      <c r="FU29" s="4"/>
      <c r="FV29" s="8"/>
      <c r="FW29" s="7"/>
      <c r="FX29" s="7"/>
      <c r="FY29" s="2" t="s">
        <v>141</v>
      </c>
      <c r="FZ29" s="2" t="s">
        <v>129</v>
      </c>
      <c r="GA29" s="2" t="s">
        <v>225</v>
      </c>
      <c r="GB29" s="2" t="s">
        <v>203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129</v>
      </c>
      <c r="GM29" s="2" t="s">
        <v>424</v>
      </c>
      <c r="GN29" s="2" t="s">
        <v>689</v>
      </c>
      <c r="GO29" s="2" t="s">
        <v>144</v>
      </c>
      <c r="GP29" s="2" t="s">
        <v>132</v>
      </c>
      <c r="GQ29" s="4"/>
      <c r="GR29" s="8"/>
      <c r="GS29" s="4"/>
      <c r="GT29" s="8"/>
      <c r="GU29" s="7"/>
      <c r="GV29" s="7"/>
      <c r="GW29" s="2" t="s">
        <v>141</v>
      </c>
      <c r="GX29" s="2" t="s">
        <v>129</v>
      </c>
      <c r="GY29" s="2" t="s">
        <v>289</v>
      </c>
      <c r="GZ29" s="2" t="s">
        <v>132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129</v>
      </c>
      <c r="HK29" s="2" t="s">
        <v>424</v>
      </c>
      <c r="HL29" s="2" t="s">
        <v>545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222</v>
      </c>
      <c r="HX29" s="2" t="s">
        <v>690</v>
      </c>
      <c r="HY29" s="2" t="s">
        <v>177</v>
      </c>
      <c r="HZ29" s="2" t="s">
        <v>132</v>
      </c>
      <c r="IA29" s="4"/>
      <c r="IB29" s="8"/>
      <c r="IC29" s="4"/>
      <c r="ID29" s="8"/>
      <c r="IE29" s="7"/>
      <c r="IF29" s="7"/>
      <c r="IG29" s="2" t="s">
        <v>167</v>
      </c>
      <c r="IH29" s="2" t="s">
        <v>129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141</v>
      </c>
      <c r="IT29" s="2" t="s">
        <v>129</v>
      </c>
      <c r="IU29" s="2" t="s">
        <v>267</v>
      </c>
      <c r="IV29" s="2" t="s">
        <v>691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212</v>
      </c>
      <c r="JF29" s="2" t="s">
        <v>129</v>
      </c>
      <c r="JG29" s="2" t="s">
        <v>132</v>
      </c>
      <c r="JH29" s="2" t="s">
        <v>132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129</v>
      </c>
      <c r="JS29" s="2" t="s">
        <v>388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167</v>
      </c>
      <c r="KD29" s="2" t="s">
        <v>129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162</v>
      </c>
      <c r="LN29" s="2" t="s">
        <v>129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170</v>
      </c>
      <c r="MM29" s="2" t="s">
        <v>428</v>
      </c>
      <c r="MN29" s="2" t="s">
        <v>150</v>
      </c>
      <c r="MO29" s="2" t="s">
        <v>177</v>
      </c>
      <c r="MP29" s="2" t="s">
        <v>132</v>
      </c>
      <c r="MQ29" s="4"/>
      <c r="MR29" s="8"/>
      <c r="MS29" s="4"/>
      <c r="MT29" s="8"/>
      <c r="MU29" s="7"/>
      <c r="MV29" s="7"/>
      <c r="MW29" s="2" t="s">
        <v>167</v>
      </c>
      <c r="MX29" s="2" t="s">
        <v>129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173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173</v>
      </c>
      <c r="OH29" s="2" t="s">
        <v>129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167</v>
      </c>
      <c r="OT29" s="2" t="s">
        <v>174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167</v>
      </c>
      <c r="PR29" s="2" t="s">
        <v>129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162</v>
      </c>
      <c r="QP29" s="2" t="s">
        <v>174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167</v>
      </c>
      <c r="RB29" s="2" t="s">
        <v>129</v>
      </c>
      <c r="RC29" s="2" t="s">
        <v>132</v>
      </c>
      <c r="RD29" s="2" t="s">
        <v>132</v>
      </c>
      <c r="RE29" s="2" t="s">
        <v>144</v>
      </c>
      <c r="RF29" s="2" t="s">
        <v>177</v>
      </c>
      <c r="RG29" s="4"/>
      <c r="RH29" s="8"/>
      <c r="RI29" s="4"/>
      <c r="RJ29" s="8"/>
      <c r="RK29" s="7"/>
      <c r="RL29" s="7"/>
      <c r="RM29" s="2" t="s">
        <v>141</v>
      </c>
      <c r="RN29" s="2" t="s">
        <v>174</v>
      </c>
      <c r="RO29" s="2" t="s">
        <v>653</v>
      </c>
      <c r="RP29" s="2" t="s">
        <v>692</v>
      </c>
      <c r="RQ29" s="2" t="s">
        <v>144</v>
      </c>
      <c r="RR29" s="2" t="s">
        <v>132</v>
      </c>
    </row>
    <row r="30">
      <c r="A30" s="2" t="s">
        <v>693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694</v>
      </c>
      <c r="G30" s="2" t="s">
        <v>694</v>
      </c>
      <c r="H30" s="2" t="s">
        <v>694</v>
      </c>
      <c r="I30" s="2" t="s">
        <v>695</v>
      </c>
      <c r="J30" s="2" t="s">
        <v>127</v>
      </c>
      <c r="K30" s="2" t="s">
        <v>696</v>
      </c>
      <c r="L30" s="3">
        <v>52.11</v>
      </c>
      <c r="M30" s="3">
        <v>54.72</v>
      </c>
      <c r="N30" s="3">
        <v>109.99</v>
      </c>
      <c r="O30" s="2" t="s">
        <v>526</v>
      </c>
      <c r="P30" s="2" t="s">
        <v>527</v>
      </c>
      <c r="Q30" s="2" t="s">
        <v>131</v>
      </c>
      <c r="R30" s="2" t="s">
        <v>132</v>
      </c>
      <c r="S30" s="2" t="s">
        <v>697</v>
      </c>
      <c r="T30" s="2" t="s">
        <v>132</v>
      </c>
      <c r="U30" s="2" t="s">
        <v>306</v>
      </c>
      <c r="V30" s="2" t="s">
        <v>307</v>
      </c>
      <c r="W30" s="2" t="s">
        <v>136</v>
      </c>
      <c r="X30" s="2" t="s">
        <v>421</v>
      </c>
      <c r="Y30" s="2" t="s">
        <v>485</v>
      </c>
      <c r="Z30" s="4">
        <v>39</v>
      </c>
      <c r="AA30" s="4">
        <f>=ROUNDDOWN(390,0)</f>
      </c>
      <c r="AB30" s="5">
        <v>0.1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4</v>
      </c>
      <c r="AQ30" s="8">
        <v>247.81</v>
      </c>
      <c r="AR30" s="4"/>
      <c r="AS30" s="8"/>
      <c r="AT30" s="7"/>
      <c r="AU30" s="7"/>
      <c r="AV30" s="4">
        <v>4</v>
      </c>
      <c r="AW30" s="8">
        <v>247.81</v>
      </c>
      <c r="AX30" s="4"/>
      <c r="AY30" s="8"/>
      <c r="AZ30" s="7"/>
      <c r="BA30" s="7"/>
      <c r="BB30" s="7">
        <v>1</v>
      </c>
      <c r="BC30" s="4">
        <v>4</v>
      </c>
      <c r="BD30" s="8">
        <v>247.81</v>
      </c>
      <c r="BE30" s="4"/>
      <c r="BF30" s="8"/>
      <c r="BG30" s="7"/>
      <c r="BH30" s="7"/>
      <c r="BI30" s="7">
        <v>1</v>
      </c>
      <c r="BJ30" s="4">
        <v>4</v>
      </c>
      <c r="BK30" s="8">
        <v>247.81</v>
      </c>
      <c r="BL30" s="2" t="s">
        <v>698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141</v>
      </c>
      <c r="BV30" s="2" t="s">
        <v>129</v>
      </c>
      <c r="BW30" s="2" t="s">
        <v>436</v>
      </c>
      <c r="BX30" s="2" t="s">
        <v>699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141</v>
      </c>
      <c r="CH30" s="2" t="s">
        <v>129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>
        <v>1</v>
      </c>
      <c r="CN30" s="8">
        <v>68.98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485</v>
      </c>
      <c r="CV30" s="2" t="s">
        <v>688</v>
      </c>
      <c r="CW30" s="2" t="s">
        <v>144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174</v>
      </c>
      <c r="DG30" s="2" t="s">
        <v>261</v>
      </c>
      <c r="DH30" s="2" t="s">
        <v>700</v>
      </c>
      <c r="DI30" s="2" t="s">
        <v>144</v>
      </c>
      <c r="DJ30" s="2" t="s">
        <v>132</v>
      </c>
      <c r="DK30" s="4">
        <v>1</v>
      </c>
      <c r="DL30" s="8">
        <v>64.5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149</v>
      </c>
      <c r="DT30" s="2" t="s">
        <v>701</v>
      </c>
      <c r="DU30" s="2" t="s">
        <v>144</v>
      </c>
      <c r="DV30" s="2" t="s">
        <v>132</v>
      </c>
      <c r="DW30" s="4">
        <v>1</v>
      </c>
      <c r="DX30" s="8">
        <v>60.18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388</v>
      </c>
      <c r="EF30" s="2" t="s">
        <v>702</v>
      </c>
      <c r="EG30" s="2" t="s">
        <v>144</v>
      </c>
      <c r="EH30" s="2" t="s">
        <v>132</v>
      </c>
      <c r="EI30" s="4">
        <v>1</v>
      </c>
      <c r="EJ30" s="8">
        <v>54.15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493</v>
      </c>
      <c r="ER30" s="2" t="s">
        <v>703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167</v>
      </c>
      <c r="FB30" s="2" t="s">
        <v>129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/>
      <c r="FH30" s="8"/>
      <c r="FI30" s="4"/>
      <c r="FJ30" s="8"/>
      <c r="FK30" s="7"/>
      <c r="FL30" s="7"/>
      <c r="FM30" s="2" t="s">
        <v>141</v>
      </c>
      <c r="FN30" s="2" t="s">
        <v>129</v>
      </c>
      <c r="FO30" s="2" t="s">
        <v>266</v>
      </c>
      <c r="FP30" s="2" t="s">
        <v>704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141</v>
      </c>
      <c r="FZ30" s="2" t="s">
        <v>129</v>
      </c>
      <c r="GA30" s="2" t="s">
        <v>158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129</v>
      </c>
      <c r="GM30" s="2" t="s">
        <v>388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167</v>
      </c>
      <c r="GX30" s="2" t="s">
        <v>129</v>
      </c>
      <c r="GY30" s="2" t="s">
        <v>132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167</v>
      </c>
      <c r="HJ30" s="2" t="s">
        <v>129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129</v>
      </c>
      <c r="HW30" s="2" t="s">
        <v>412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129</v>
      </c>
      <c r="II30" s="2" t="s">
        <v>243</v>
      </c>
      <c r="IJ30" s="2" t="s">
        <v>705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173</v>
      </c>
      <c r="IT30" s="2" t="s">
        <v>129</v>
      </c>
      <c r="IU30" s="2" t="s">
        <v>132</v>
      </c>
      <c r="IV30" s="2" t="s">
        <v>132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496</v>
      </c>
      <c r="JH30" s="2" t="s">
        <v>706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707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167</v>
      </c>
      <c r="KD30" s="2" t="s">
        <v>129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167</v>
      </c>
      <c r="KP30" s="2" t="s">
        <v>129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162</v>
      </c>
      <c r="LN30" s="2" t="s">
        <v>129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162</v>
      </c>
      <c r="ML30" s="2" t="s">
        <v>129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167</v>
      </c>
      <c r="MX30" s="2" t="s">
        <v>129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167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173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167</v>
      </c>
      <c r="OT30" s="2" t="s">
        <v>174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141</v>
      </c>
      <c r="PR30" s="2" t="s">
        <v>174</v>
      </c>
      <c r="PS30" s="2" t="s">
        <v>175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167</v>
      </c>
      <c r="QD30" s="2" t="s">
        <v>129</v>
      </c>
      <c r="QE30" s="2" t="s">
        <v>132</v>
      </c>
      <c r="QF30" s="2" t="s">
        <v>132</v>
      </c>
      <c r="QG30" s="2" t="s">
        <v>144</v>
      </c>
      <c r="QH30" s="2" t="s">
        <v>132</v>
      </c>
      <c r="QI30" s="4"/>
      <c r="QJ30" s="8"/>
      <c r="QK30" s="4"/>
      <c r="QL30" s="8"/>
      <c r="QM30" s="7"/>
      <c r="QN30" s="7"/>
      <c r="QO30" s="2" t="s">
        <v>167</v>
      </c>
      <c r="QP30" s="2" t="s">
        <v>174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129</v>
      </c>
      <c r="RC30" s="2" t="s">
        <v>132</v>
      </c>
      <c r="RD30" s="2" t="s">
        <v>132</v>
      </c>
      <c r="RE30" s="2" t="s">
        <v>144</v>
      </c>
      <c r="RF30" s="2" t="s">
        <v>177</v>
      </c>
      <c r="RG30" s="4"/>
      <c r="RH30" s="8"/>
      <c r="RI30" s="4"/>
      <c r="RJ30" s="8"/>
      <c r="RK30" s="7"/>
      <c r="RL30" s="7"/>
      <c r="RM30" s="2" t="s">
        <v>141</v>
      </c>
      <c r="RN30" s="2" t="s">
        <v>174</v>
      </c>
      <c r="RO30" s="2" t="s">
        <v>499</v>
      </c>
      <c r="RP30" s="2" t="s">
        <v>708</v>
      </c>
      <c r="RQ30" s="2" t="s">
        <v>144</v>
      </c>
      <c r="RR30" s="2" t="s">
        <v>132</v>
      </c>
    </row>
    <row r="31">
      <c r="A31" s="2" t="s">
        <v>709</v>
      </c>
      <c r="B31" s="2" t="s">
        <v>121</v>
      </c>
      <c r="C31" s="2" t="s">
        <v>122</v>
      </c>
      <c r="D31" s="2" t="s">
        <v>123</v>
      </c>
      <c r="E31" s="2" t="s">
        <v>710</v>
      </c>
      <c r="F31" s="2" t="s">
        <v>711</v>
      </c>
      <c r="G31" s="2" t="s">
        <v>711</v>
      </c>
      <c r="H31" s="2" t="s">
        <v>711</v>
      </c>
      <c r="I31" s="2" t="s">
        <v>712</v>
      </c>
      <c r="J31" s="2" t="s">
        <v>127</v>
      </c>
      <c r="K31" s="2" t="s">
        <v>713</v>
      </c>
      <c r="L31" s="3">
        <v>85.48</v>
      </c>
      <c r="M31" s="3">
        <v>89.75</v>
      </c>
      <c r="N31" s="3">
        <v>178.49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714</v>
      </c>
      <c r="T31" s="2" t="s">
        <v>132</v>
      </c>
      <c r="U31" s="2" t="s">
        <v>306</v>
      </c>
      <c r="V31" s="2" t="s">
        <v>135</v>
      </c>
      <c r="W31" s="2" t="s">
        <v>137</v>
      </c>
      <c r="X31" s="2" t="s">
        <v>421</v>
      </c>
      <c r="Y31" s="2" t="s">
        <v>287</v>
      </c>
      <c r="Z31" s="4">
        <v>117</v>
      </c>
      <c r="AA31" s="4">
        <f>=ROUNDDOWN(5.85,0)</f>
      </c>
      <c r="AB31" s="5">
        <v>20</v>
      </c>
      <c r="AC31" s="2" t="s">
        <v>393</v>
      </c>
      <c r="AD31" s="4">
        <v>250</v>
      </c>
      <c r="AE31" s="4">
        <v>250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149</v>
      </c>
      <c r="AQ31" s="8">
        <v>14639.46</v>
      </c>
      <c r="AR31" s="4"/>
      <c r="AS31" s="8"/>
      <c r="AT31" s="7"/>
      <c r="AU31" s="7"/>
      <c r="AV31" s="4">
        <v>149</v>
      </c>
      <c r="AW31" s="8">
        <v>14639.46</v>
      </c>
      <c r="AX31" s="4"/>
      <c r="AY31" s="8"/>
      <c r="AZ31" s="7"/>
      <c r="BA31" s="7"/>
      <c r="BB31" s="7">
        <v>1</v>
      </c>
      <c r="BC31" s="4">
        <v>149</v>
      </c>
      <c r="BD31" s="8">
        <v>14639.46</v>
      </c>
      <c r="BE31" s="4"/>
      <c r="BF31" s="8"/>
      <c r="BG31" s="7"/>
      <c r="BH31" s="7"/>
      <c r="BI31" s="7">
        <v>1</v>
      </c>
      <c r="BJ31" s="4">
        <v>149</v>
      </c>
      <c r="BK31" s="8">
        <v>14639.46</v>
      </c>
      <c r="BL31" s="2" t="s">
        <v>715</v>
      </c>
      <c r="BM31" s="7">
        <v>1</v>
      </c>
      <c r="BN31" s="7">
        <v>1</v>
      </c>
      <c r="BO31" s="4">
        <v>75</v>
      </c>
      <c r="BP31" s="8">
        <v>6366.24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399</v>
      </c>
      <c r="BX31" s="2" t="s">
        <v>716</v>
      </c>
      <c r="BY31" s="2" t="s">
        <v>144</v>
      </c>
      <c r="BZ31" s="2" t="s">
        <v>132</v>
      </c>
      <c r="CA31" s="4">
        <v>20</v>
      </c>
      <c r="CB31" s="8">
        <v>2313.2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132</v>
      </c>
      <c r="CJ31" s="2" t="s">
        <v>132</v>
      </c>
      <c r="CK31" s="2" t="s">
        <v>144</v>
      </c>
      <c r="CL31" s="2" t="s">
        <v>132</v>
      </c>
      <c r="CM31" s="4">
        <v>18</v>
      </c>
      <c r="CN31" s="8">
        <v>1865.54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149</v>
      </c>
      <c r="CV31" s="2" t="s">
        <v>684</v>
      </c>
      <c r="CW31" s="2" t="s">
        <v>144</v>
      </c>
      <c r="CX31" s="2" t="s">
        <v>132</v>
      </c>
      <c r="CY31" s="4">
        <v>1</v>
      </c>
      <c r="CZ31" s="8">
        <v>110.88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149</v>
      </c>
      <c r="DH31" s="2" t="s">
        <v>154</v>
      </c>
      <c r="DI31" s="2" t="s">
        <v>144</v>
      </c>
      <c r="DJ31" s="2" t="s">
        <v>132</v>
      </c>
      <c r="DK31" s="4">
        <v>15</v>
      </c>
      <c r="DL31" s="8">
        <v>1774.05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452</v>
      </c>
      <c r="DT31" s="2" t="s">
        <v>717</v>
      </c>
      <c r="DU31" s="2" t="s">
        <v>144</v>
      </c>
      <c r="DV31" s="2" t="s">
        <v>132</v>
      </c>
      <c r="DW31" s="4">
        <v>13</v>
      </c>
      <c r="DX31" s="8">
        <v>1510.08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149</v>
      </c>
      <c r="EF31" s="2" t="s">
        <v>718</v>
      </c>
      <c r="EG31" s="2" t="s">
        <v>144</v>
      </c>
      <c r="EH31" s="2" t="s">
        <v>132</v>
      </c>
      <c r="EI31" s="4">
        <v>1</v>
      </c>
      <c r="EJ31" s="8">
        <v>118.27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149</v>
      </c>
      <c r="ER31" s="2" t="s">
        <v>717</v>
      </c>
      <c r="ES31" s="2" t="s">
        <v>144</v>
      </c>
      <c r="ET31" s="2" t="s">
        <v>132</v>
      </c>
      <c r="EU31" s="4">
        <v>3</v>
      </c>
      <c r="EV31" s="8">
        <v>290.82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155</v>
      </c>
      <c r="FD31" s="2" t="s">
        <v>323</v>
      </c>
      <c r="FE31" s="2" t="s">
        <v>144</v>
      </c>
      <c r="FF31" s="2" t="s">
        <v>132</v>
      </c>
      <c r="FG31" s="4">
        <v>1</v>
      </c>
      <c r="FH31" s="8">
        <v>110.88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719</v>
      </c>
      <c r="FP31" s="2" t="s">
        <v>720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141</v>
      </c>
      <c r="FZ31" s="2" t="s">
        <v>129</v>
      </c>
      <c r="GA31" s="2" t="s">
        <v>414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149</v>
      </c>
      <c r="GN31" s="2" t="s">
        <v>204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161</v>
      </c>
      <c r="GX31" s="2" t="s">
        <v>129</v>
      </c>
      <c r="GY31" s="2" t="s">
        <v>132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162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412</v>
      </c>
      <c r="HX31" s="2" t="s">
        <v>721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141</v>
      </c>
      <c r="IH31" s="2" t="s">
        <v>129</v>
      </c>
      <c r="II31" s="2" t="s">
        <v>719</v>
      </c>
      <c r="IJ31" s="2" t="s">
        <v>722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406</v>
      </c>
      <c r="IV31" s="2" t="s">
        <v>549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496</v>
      </c>
      <c r="JH31" s="2" t="s">
        <v>723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719</v>
      </c>
      <c r="JT31" s="2" t="s">
        <v>724</v>
      </c>
      <c r="JU31" s="2" t="s">
        <v>144</v>
      </c>
      <c r="JV31" s="2" t="s">
        <v>132</v>
      </c>
      <c r="JW31" s="4">
        <v>2</v>
      </c>
      <c r="JX31" s="8">
        <v>179.5</v>
      </c>
      <c r="JY31" s="4"/>
      <c r="JZ31" s="8"/>
      <c r="KA31" s="7"/>
      <c r="KB31" s="7"/>
      <c r="KC31" s="2" t="s">
        <v>141</v>
      </c>
      <c r="KD31" s="2" t="s">
        <v>129</v>
      </c>
      <c r="KE31" s="2" t="s">
        <v>155</v>
      </c>
      <c r="KF31" s="2" t="s">
        <v>708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167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141</v>
      </c>
      <c r="LB31" s="2" t="s">
        <v>129</v>
      </c>
      <c r="LC31" s="2" t="s">
        <v>168</v>
      </c>
      <c r="LD31" s="2" t="s">
        <v>132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162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170</v>
      </c>
      <c r="MM31" s="2" t="s">
        <v>411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167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167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173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167</v>
      </c>
      <c r="OH31" s="2" t="s">
        <v>129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167</v>
      </c>
      <c r="OT31" s="2" t="s">
        <v>174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167</v>
      </c>
      <c r="PF31" s="2" t="s">
        <v>129</v>
      </c>
      <c r="PG31" s="2" t="s">
        <v>132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161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167</v>
      </c>
      <c r="QD31" s="2" t="s">
        <v>129</v>
      </c>
      <c r="QE31" s="2" t="s">
        <v>132</v>
      </c>
      <c r="QF31" s="2" t="s">
        <v>132</v>
      </c>
      <c r="QG31" s="2" t="s">
        <v>144</v>
      </c>
      <c r="QH31" s="2" t="s">
        <v>132</v>
      </c>
      <c r="QI31" s="4"/>
      <c r="QJ31" s="8"/>
      <c r="QK31" s="4"/>
      <c r="QL31" s="8"/>
      <c r="QM31" s="7"/>
      <c r="QN31" s="7"/>
      <c r="QO31" s="2" t="s">
        <v>167</v>
      </c>
      <c r="QP31" s="2" t="s">
        <v>174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167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177</v>
      </c>
      <c r="RG31" s="4"/>
      <c r="RH31" s="8"/>
      <c r="RI31" s="4"/>
      <c r="RJ31" s="8"/>
      <c r="RK31" s="7"/>
      <c r="RL31" s="7"/>
      <c r="RM31" s="2" t="s">
        <v>141</v>
      </c>
      <c r="RN31" s="2" t="s">
        <v>174</v>
      </c>
      <c r="RO31" s="2" t="s">
        <v>396</v>
      </c>
      <c r="RP31" s="2" t="s">
        <v>359</v>
      </c>
      <c r="RQ31" s="2" t="s">
        <v>144</v>
      </c>
      <c r="RR31" s="2" t="s">
        <v>132</v>
      </c>
    </row>
    <row r="32">
      <c r="A32" s="2" t="s">
        <v>725</v>
      </c>
      <c r="B32" s="2" t="s">
        <v>121</v>
      </c>
      <c r="C32" s="2" t="s">
        <v>122</v>
      </c>
      <c r="D32" s="2" t="s">
        <v>123</v>
      </c>
      <c r="E32" s="2" t="s">
        <v>710</v>
      </c>
      <c r="F32" s="2" t="s">
        <v>726</v>
      </c>
      <c r="G32" s="2" t="s">
        <v>726</v>
      </c>
      <c r="H32" s="2" t="s">
        <v>726</v>
      </c>
      <c r="I32" s="2" t="s">
        <v>727</v>
      </c>
      <c r="J32" s="2" t="s">
        <v>127</v>
      </c>
      <c r="K32" s="2" t="s">
        <v>713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250</v>
      </c>
      <c r="Q32" s="2" t="s">
        <v>131</v>
      </c>
      <c r="R32" s="2" t="s">
        <v>132</v>
      </c>
      <c r="S32" s="2" t="s">
        <v>728</v>
      </c>
      <c r="T32" s="2" t="s">
        <v>132</v>
      </c>
      <c r="U32" s="2" t="s">
        <v>306</v>
      </c>
      <c r="V32" s="2" t="s">
        <v>137</v>
      </c>
      <c r="W32" s="2" t="s">
        <v>137</v>
      </c>
      <c r="X32" s="2" t="s">
        <v>421</v>
      </c>
      <c r="Y32" s="2" t="s">
        <v>287</v>
      </c>
      <c r="Z32" s="4">
        <v>173</v>
      </c>
      <c r="AA32" s="4">
        <f>=ROUNDDOWN(19.2222222222222,0)</f>
      </c>
      <c r="AB32" s="5">
        <v>9</v>
      </c>
      <c r="AC32" s="2" t="s">
        <v>310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74</v>
      </c>
      <c r="AQ32" s="8">
        <v>6781.61</v>
      </c>
      <c r="AR32" s="4"/>
      <c r="AS32" s="8"/>
      <c r="AT32" s="7"/>
      <c r="AU32" s="7"/>
      <c r="AV32" s="4">
        <v>74</v>
      </c>
      <c r="AW32" s="8">
        <v>6781.61</v>
      </c>
      <c r="AX32" s="4"/>
      <c r="AY32" s="8"/>
      <c r="AZ32" s="7"/>
      <c r="BA32" s="7"/>
      <c r="BB32" s="7">
        <v>1</v>
      </c>
      <c r="BC32" s="4">
        <v>74</v>
      </c>
      <c r="BD32" s="8">
        <v>6781.61</v>
      </c>
      <c r="BE32" s="4"/>
      <c r="BF32" s="8"/>
      <c r="BG32" s="7"/>
      <c r="BH32" s="7"/>
      <c r="BI32" s="7">
        <v>1</v>
      </c>
      <c r="BJ32" s="4">
        <v>74</v>
      </c>
      <c r="BK32" s="8">
        <v>6781.61</v>
      </c>
      <c r="BL32" s="2" t="s">
        <v>729</v>
      </c>
      <c r="BM32" s="7">
        <v>1</v>
      </c>
      <c r="BN32" s="7">
        <v>1</v>
      </c>
      <c r="BO32" s="4">
        <v>17</v>
      </c>
      <c r="BP32" s="8">
        <v>1183.57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399</v>
      </c>
      <c r="BX32" s="2" t="s">
        <v>475</v>
      </c>
      <c r="BY32" s="2" t="s">
        <v>144</v>
      </c>
      <c r="BZ32" s="2" t="s">
        <v>132</v>
      </c>
      <c r="CA32" s="4">
        <v>2</v>
      </c>
      <c r="CB32" s="8">
        <v>210.26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132</v>
      </c>
      <c r="CJ32" s="2" t="s">
        <v>132</v>
      </c>
      <c r="CK32" s="2" t="s">
        <v>144</v>
      </c>
      <c r="CL32" s="2" t="s">
        <v>132</v>
      </c>
      <c r="CM32" s="4">
        <v>26</v>
      </c>
      <c r="CN32" s="8">
        <v>2395.18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149</v>
      </c>
      <c r="CV32" s="2" t="s">
        <v>718</v>
      </c>
      <c r="CW32" s="2" t="s">
        <v>144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149</v>
      </c>
      <c r="DH32" s="2" t="s">
        <v>209</v>
      </c>
      <c r="DI32" s="2" t="s">
        <v>144</v>
      </c>
      <c r="DJ32" s="2" t="s">
        <v>132</v>
      </c>
      <c r="DK32" s="4">
        <v>14</v>
      </c>
      <c r="DL32" s="8">
        <v>1505.14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452</v>
      </c>
      <c r="DT32" s="2" t="s">
        <v>399</v>
      </c>
      <c r="DU32" s="2" t="s">
        <v>144</v>
      </c>
      <c r="DV32" s="2" t="s">
        <v>132</v>
      </c>
      <c r="DW32" s="4">
        <v>2</v>
      </c>
      <c r="DX32" s="8">
        <v>211.18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149</v>
      </c>
      <c r="EF32" s="2" t="s">
        <v>730</v>
      </c>
      <c r="EG32" s="2" t="s">
        <v>144</v>
      </c>
      <c r="EH32" s="2" t="s">
        <v>132</v>
      </c>
      <c r="EI32" s="4">
        <v>3</v>
      </c>
      <c r="EJ32" s="8">
        <v>306.39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149</v>
      </c>
      <c r="ER32" s="2" t="s">
        <v>700</v>
      </c>
      <c r="ES32" s="2" t="s">
        <v>144</v>
      </c>
      <c r="ET32" s="2" t="s">
        <v>132</v>
      </c>
      <c r="EU32" s="4">
        <v>2</v>
      </c>
      <c r="EV32" s="8">
        <v>176.24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201</v>
      </c>
      <c r="FD32" s="2" t="s">
        <v>731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266</v>
      </c>
      <c r="FP32" s="2" t="s">
        <v>732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158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149</v>
      </c>
      <c r="GN32" s="2" t="s">
        <v>733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161</v>
      </c>
      <c r="GX32" s="2" t="s">
        <v>129</v>
      </c>
      <c r="GY32" s="2" t="s">
        <v>132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162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412</v>
      </c>
      <c r="HX32" s="2" t="s">
        <v>734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141</v>
      </c>
      <c r="IH32" s="2" t="s">
        <v>129</v>
      </c>
      <c r="II32" s="2" t="s">
        <v>243</v>
      </c>
      <c r="IJ32" s="2" t="s">
        <v>735</v>
      </c>
      <c r="IK32" s="2" t="s">
        <v>144</v>
      </c>
      <c r="IL32" s="2" t="s">
        <v>132</v>
      </c>
      <c r="IM32" s="4">
        <v>7</v>
      </c>
      <c r="IN32" s="8">
        <v>705.53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406</v>
      </c>
      <c r="IV32" s="2" t="s">
        <v>736</v>
      </c>
      <c r="IW32" s="2" t="s">
        <v>144</v>
      </c>
      <c r="IX32" s="2" t="s">
        <v>132</v>
      </c>
      <c r="IY32" s="4">
        <v>1</v>
      </c>
      <c r="IZ32" s="8">
        <v>88.12</v>
      </c>
      <c r="JA32" s="4"/>
      <c r="JB32" s="8"/>
      <c r="JC32" s="7"/>
      <c r="JD32" s="7"/>
      <c r="JE32" s="2" t="s">
        <v>141</v>
      </c>
      <c r="JF32" s="2" t="s">
        <v>129</v>
      </c>
      <c r="JG32" s="2" t="s">
        <v>496</v>
      </c>
      <c r="JH32" s="2" t="s">
        <v>737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719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141</v>
      </c>
      <c r="LB32" s="2" t="s">
        <v>129</v>
      </c>
      <c r="LC32" s="2" t="s">
        <v>168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162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170</v>
      </c>
      <c r="MM32" s="2" t="s">
        <v>411</v>
      </c>
      <c r="MN32" s="2" t="s">
        <v>738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167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167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173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167</v>
      </c>
      <c r="OH32" s="2" t="s">
        <v>129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167</v>
      </c>
      <c r="OT32" s="2" t="s">
        <v>174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167</v>
      </c>
      <c r="PF32" s="2" t="s">
        <v>129</v>
      </c>
      <c r="PG32" s="2" t="s">
        <v>132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161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167</v>
      </c>
      <c r="QD32" s="2" t="s">
        <v>129</v>
      </c>
      <c r="QE32" s="2" t="s">
        <v>132</v>
      </c>
      <c r="QF32" s="2" t="s">
        <v>132</v>
      </c>
      <c r="QG32" s="2" t="s">
        <v>144</v>
      </c>
      <c r="QH32" s="2" t="s">
        <v>132</v>
      </c>
      <c r="QI32" s="4"/>
      <c r="QJ32" s="8"/>
      <c r="QK32" s="4"/>
      <c r="QL32" s="8"/>
      <c r="QM32" s="7"/>
      <c r="QN32" s="7"/>
      <c r="QO32" s="2" t="s">
        <v>167</v>
      </c>
      <c r="QP32" s="2" t="s">
        <v>174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167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177</v>
      </c>
      <c r="RG32" s="4"/>
      <c r="RH32" s="8"/>
      <c r="RI32" s="4"/>
      <c r="RJ32" s="8"/>
      <c r="RK32" s="7"/>
      <c r="RL32" s="7"/>
      <c r="RM32" s="2" t="s">
        <v>141</v>
      </c>
      <c r="RN32" s="2" t="s">
        <v>174</v>
      </c>
      <c r="RO32" s="2" t="s">
        <v>396</v>
      </c>
      <c r="RP32" s="2" t="s">
        <v>739</v>
      </c>
      <c r="RQ32" s="2" t="s">
        <v>144</v>
      </c>
      <c r="RR32" s="2" t="s">
        <v>132</v>
      </c>
    </row>
    <row r="33">
      <c r="A33" s="2" t="s">
        <v>740</v>
      </c>
      <c r="B33" s="2" t="s">
        <v>121</v>
      </c>
      <c r="C33" s="2" t="s">
        <v>122</v>
      </c>
      <c r="D33" s="2" t="s">
        <v>123</v>
      </c>
      <c r="E33" s="2" t="s">
        <v>710</v>
      </c>
      <c r="F33" s="2" t="s">
        <v>741</v>
      </c>
      <c r="G33" s="2" t="s">
        <v>741</v>
      </c>
      <c r="H33" s="2" t="s">
        <v>741</v>
      </c>
      <c r="I33" s="2" t="s">
        <v>742</v>
      </c>
      <c r="J33" s="2" t="s">
        <v>127</v>
      </c>
      <c r="K33" s="2" t="s">
        <v>713</v>
      </c>
      <c r="L33" s="3">
        <v>57.35</v>
      </c>
      <c r="M33" s="3">
        <v>60.22</v>
      </c>
      <c r="N33" s="3">
        <v>118.99</v>
      </c>
      <c r="O33" s="2" t="s">
        <v>129</v>
      </c>
      <c r="P33" s="2" t="s">
        <v>374</v>
      </c>
      <c r="Q33" s="2" t="s">
        <v>131</v>
      </c>
      <c r="R33" s="2" t="s">
        <v>132</v>
      </c>
      <c r="S33" s="2" t="s">
        <v>743</v>
      </c>
      <c r="T33" s="2" t="s">
        <v>132</v>
      </c>
      <c r="U33" s="2" t="s">
        <v>134</v>
      </c>
      <c r="V33" s="2" t="s">
        <v>612</v>
      </c>
      <c r="W33" s="2" t="s">
        <v>221</v>
      </c>
      <c r="X33" s="2" t="s">
        <v>421</v>
      </c>
      <c r="Y33" s="2" t="s">
        <v>744</v>
      </c>
      <c r="Z33" s="4">
        <v>118</v>
      </c>
      <c r="AA33" s="4">
        <f>=ROUNDDOWN(19.6666666666667,0)</f>
      </c>
      <c r="AB33" s="5">
        <v>6</v>
      </c>
      <c r="AC33" s="2" t="s">
        <v>745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59</v>
      </c>
      <c r="AQ33" s="8">
        <v>3935.38</v>
      </c>
      <c r="AR33" s="4"/>
      <c r="AS33" s="8"/>
      <c r="AT33" s="7"/>
      <c r="AU33" s="7"/>
      <c r="AV33" s="4">
        <v>59</v>
      </c>
      <c r="AW33" s="8">
        <v>3935.38</v>
      </c>
      <c r="AX33" s="4"/>
      <c r="AY33" s="8"/>
      <c r="AZ33" s="7"/>
      <c r="BA33" s="7"/>
      <c r="BB33" s="7">
        <v>1</v>
      </c>
      <c r="BC33" s="4">
        <v>59</v>
      </c>
      <c r="BD33" s="8">
        <v>3935.38</v>
      </c>
      <c r="BE33" s="4"/>
      <c r="BF33" s="8"/>
      <c r="BG33" s="7"/>
      <c r="BH33" s="7"/>
      <c r="BI33" s="7">
        <v>1</v>
      </c>
      <c r="BJ33" s="4">
        <v>59</v>
      </c>
      <c r="BK33" s="8">
        <v>3935.38</v>
      </c>
      <c r="BL33" s="2" t="s">
        <v>746</v>
      </c>
      <c r="BM33" s="7">
        <v>1</v>
      </c>
      <c r="BN33" s="7">
        <v>1</v>
      </c>
      <c r="BO33" s="4">
        <v>22</v>
      </c>
      <c r="BP33" s="8">
        <v>1171.38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747</v>
      </c>
      <c r="BX33" s="2" t="s">
        <v>233</v>
      </c>
      <c r="BY33" s="2" t="s">
        <v>144</v>
      </c>
      <c r="BZ33" s="2" t="s">
        <v>132</v>
      </c>
      <c r="CA33" s="4">
        <v>6</v>
      </c>
      <c r="CB33" s="8">
        <v>465.54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132</v>
      </c>
      <c r="CJ33" s="2" t="s">
        <v>426</v>
      </c>
      <c r="CK33" s="2" t="s">
        <v>144</v>
      </c>
      <c r="CL33" s="2" t="s">
        <v>132</v>
      </c>
      <c r="CM33" s="4">
        <v>14</v>
      </c>
      <c r="CN33" s="8">
        <v>984.27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748</v>
      </c>
      <c r="CV33" s="2" t="s">
        <v>744</v>
      </c>
      <c r="CW33" s="2" t="s">
        <v>144</v>
      </c>
      <c r="CX33" s="2" t="s">
        <v>132</v>
      </c>
      <c r="CY33" s="4">
        <v>3</v>
      </c>
      <c r="CZ33" s="8">
        <v>223.17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233</v>
      </c>
      <c r="DH33" s="2" t="s">
        <v>749</v>
      </c>
      <c r="DI33" s="2" t="s">
        <v>144</v>
      </c>
      <c r="DJ33" s="2" t="s">
        <v>132</v>
      </c>
      <c r="DK33" s="4">
        <v>11</v>
      </c>
      <c r="DL33" s="8">
        <v>857.23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452</v>
      </c>
      <c r="DT33" s="2" t="s">
        <v>469</v>
      </c>
      <c r="DU33" s="2" t="s">
        <v>144</v>
      </c>
      <c r="DV33" s="2" t="s">
        <v>132</v>
      </c>
      <c r="DW33" s="4">
        <v>3</v>
      </c>
      <c r="DX33" s="8">
        <v>233.79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748</v>
      </c>
      <c r="EF33" s="2" t="s">
        <v>603</v>
      </c>
      <c r="EG33" s="2" t="s">
        <v>144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750</v>
      </c>
      <c r="ER33" s="2" t="s">
        <v>751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141</v>
      </c>
      <c r="FB33" s="2" t="s">
        <v>129</v>
      </c>
      <c r="FC33" s="2" t="s">
        <v>201</v>
      </c>
      <c r="FD33" s="2" t="s">
        <v>132</v>
      </c>
      <c r="FE33" s="2" t="s">
        <v>144</v>
      </c>
      <c r="FF33" s="2" t="s">
        <v>132</v>
      </c>
      <c r="FG33" s="4"/>
      <c r="FH33" s="8"/>
      <c r="FI33" s="4"/>
      <c r="FJ33" s="8"/>
      <c r="FK33" s="7"/>
      <c r="FL33" s="7"/>
      <c r="FM33" s="2" t="s">
        <v>141</v>
      </c>
      <c r="FN33" s="2" t="s">
        <v>129</v>
      </c>
      <c r="FO33" s="2" t="s">
        <v>573</v>
      </c>
      <c r="FP33" s="2" t="s">
        <v>752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141</v>
      </c>
      <c r="FZ33" s="2" t="s">
        <v>129</v>
      </c>
      <c r="GA33" s="2" t="s">
        <v>158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129</v>
      </c>
      <c r="GM33" s="2" t="s">
        <v>748</v>
      </c>
      <c r="GN33" s="2" t="s">
        <v>238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161</v>
      </c>
      <c r="GX33" s="2" t="s">
        <v>129</v>
      </c>
      <c r="GY33" s="2" t="s">
        <v>132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162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532</v>
      </c>
      <c r="HV33" s="2" t="s">
        <v>129</v>
      </c>
      <c r="HW33" s="2" t="s">
        <v>149</v>
      </c>
      <c r="HX33" s="2" t="s">
        <v>753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141</v>
      </c>
      <c r="IH33" s="2" t="s">
        <v>129</v>
      </c>
      <c r="II33" s="2" t="s">
        <v>243</v>
      </c>
      <c r="IJ33" s="2" t="s">
        <v>754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149</v>
      </c>
      <c r="IV33" s="2" t="s">
        <v>557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755</v>
      </c>
      <c r="JH33" s="2" t="s">
        <v>756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149</v>
      </c>
      <c r="JT33" s="2" t="s">
        <v>757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141</v>
      </c>
      <c r="LB33" s="2" t="s">
        <v>129</v>
      </c>
      <c r="LC33" s="2" t="s">
        <v>168</v>
      </c>
      <c r="LD33" s="2" t="s">
        <v>132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162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170</v>
      </c>
      <c r="MM33" s="2" t="s">
        <v>758</v>
      </c>
      <c r="MN33" s="2" t="s">
        <v>759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167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167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173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167</v>
      </c>
      <c r="OH33" s="2" t="s">
        <v>129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167</v>
      </c>
      <c r="OT33" s="2" t="s">
        <v>174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167</v>
      </c>
      <c r="PF33" s="2" t="s">
        <v>129</v>
      </c>
      <c r="PG33" s="2" t="s">
        <v>132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174</v>
      </c>
      <c r="PS33" s="2" t="s">
        <v>175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162</v>
      </c>
      <c r="QP33" s="2" t="s">
        <v>174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167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177</v>
      </c>
      <c r="RG33" s="4"/>
      <c r="RH33" s="8"/>
      <c r="RI33" s="4"/>
      <c r="RJ33" s="8"/>
      <c r="RK33" s="7"/>
      <c r="RL33" s="7"/>
      <c r="RM33" s="2" t="s">
        <v>141</v>
      </c>
      <c r="RN33" s="2" t="s">
        <v>174</v>
      </c>
      <c r="RO33" s="2" t="s">
        <v>579</v>
      </c>
      <c r="RP33" s="2" t="s">
        <v>760</v>
      </c>
      <c r="RQ33" s="2" t="s">
        <v>144</v>
      </c>
      <c r="RR33" s="2" t="s">
        <v>132</v>
      </c>
    </row>
    <row r="34">
      <c r="A34" s="2" t="s">
        <v>761</v>
      </c>
      <c r="B34" s="2" t="s">
        <v>121</v>
      </c>
      <c r="C34" s="2" t="s">
        <v>122</v>
      </c>
      <c r="D34" s="2" t="s">
        <v>123</v>
      </c>
      <c r="E34" s="2" t="s">
        <v>710</v>
      </c>
      <c r="F34" s="2" t="s">
        <v>762</v>
      </c>
      <c r="G34" s="2" t="s">
        <v>762</v>
      </c>
      <c r="H34" s="2" t="s">
        <v>762</v>
      </c>
      <c r="I34" s="2" t="s">
        <v>763</v>
      </c>
      <c r="J34" s="2" t="s">
        <v>127</v>
      </c>
      <c r="K34" s="2" t="s">
        <v>275</v>
      </c>
      <c r="L34" s="3">
        <v>27.82</v>
      </c>
      <c r="M34" s="3">
        <v>29.21</v>
      </c>
      <c r="N34" s="3">
        <v>61.74</v>
      </c>
      <c r="O34" s="2" t="s">
        <v>129</v>
      </c>
      <c r="P34" s="2" t="s">
        <v>374</v>
      </c>
      <c r="Q34" s="2" t="s">
        <v>131</v>
      </c>
      <c r="R34" s="2" t="s">
        <v>132</v>
      </c>
      <c r="S34" s="2" t="s">
        <v>764</v>
      </c>
      <c r="T34" s="2" t="s">
        <v>132</v>
      </c>
      <c r="U34" s="2" t="s">
        <v>134</v>
      </c>
      <c r="V34" s="2" t="s">
        <v>765</v>
      </c>
      <c r="W34" s="2" t="s">
        <v>308</v>
      </c>
      <c r="X34" s="2" t="s">
        <v>766</v>
      </c>
      <c r="Y34" s="2" t="s">
        <v>556</v>
      </c>
      <c r="Z34" s="4">
        <v>204</v>
      </c>
      <c r="AA34" s="4">
        <f>=ROUNDDOWN(17,0)</f>
      </c>
      <c r="AB34" s="5">
        <v>12</v>
      </c>
      <c r="AC34" s="2" t="s">
        <v>767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105</v>
      </c>
      <c r="AQ34" s="8">
        <v>3457.82</v>
      </c>
      <c r="AR34" s="4"/>
      <c r="AS34" s="8"/>
      <c r="AT34" s="7"/>
      <c r="AU34" s="7"/>
      <c r="AV34" s="4">
        <v>105</v>
      </c>
      <c r="AW34" s="8">
        <v>3457.82</v>
      </c>
      <c r="AX34" s="4"/>
      <c r="AY34" s="8"/>
      <c r="AZ34" s="7"/>
      <c r="BA34" s="7"/>
      <c r="BB34" s="7">
        <v>1</v>
      </c>
      <c r="BC34" s="4">
        <v>105</v>
      </c>
      <c r="BD34" s="8">
        <v>3457.82</v>
      </c>
      <c r="BE34" s="4"/>
      <c r="BF34" s="8"/>
      <c r="BG34" s="7"/>
      <c r="BH34" s="7"/>
      <c r="BI34" s="7">
        <v>1</v>
      </c>
      <c r="BJ34" s="4">
        <v>105</v>
      </c>
      <c r="BK34" s="8">
        <v>3457.82</v>
      </c>
      <c r="BL34" s="2" t="s">
        <v>768</v>
      </c>
      <c r="BM34" s="7">
        <v>1</v>
      </c>
      <c r="BN34" s="7">
        <v>1</v>
      </c>
      <c r="BO34" s="4">
        <v>3</v>
      </c>
      <c r="BP34" s="8">
        <v>78.78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769</v>
      </c>
      <c r="BX34" s="2" t="s">
        <v>520</v>
      </c>
      <c r="BY34" s="2" t="s">
        <v>144</v>
      </c>
      <c r="BZ34" s="2" t="s">
        <v>132</v>
      </c>
      <c r="CA34" s="4">
        <v>14</v>
      </c>
      <c r="CB34" s="8">
        <v>451.08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132</v>
      </c>
      <c r="CJ34" s="2" t="s">
        <v>203</v>
      </c>
      <c r="CK34" s="2" t="s">
        <v>144</v>
      </c>
      <c r="CL34" s="2" t="s">
        <v>132</v>
      </c>
      <c r="CM34" s="4">
        <v>18</v>
      </c>
      <c r="CN34" s="8">
        <v>684.6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556</v>
      </c>
      <c r="CV34" s="2" t="s">
        <v>770</v>
      </c>
      <c r="CW34" s="2" t="s">
        <v>144</v>
      </c>
      <c r="CX34" s="2" t="s">
        <v>132</v>
      </c>
      <c r="CY34" s="4">
        <v>3</v>
      </c>
      <c r="CZ34" s="8">
        <v>96.84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771</v>
      </c>
      <c r="DH34" s="2" t="s">
        <v>326</v>
      </c>
      <c r="DI34" s="2" t="s">
        <v>144</v>
      </c>
      <c r="DJ34" s="2" t="s">
        <v>132</v>
      </c>
      <c r="DK34" s="4">
        <v>28</v>
      </c>
      <c r="DL34" s="8">
        <v>906.08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149</v>
      </c>
      <c r="DT34" s="2" t="s">
        <v>772</v>
      </c>
      <c r="DU34" s="2" t="s">
        <v>144</v>
      </c>
      <c r="DV34" s="2" t="s">
        <v>132</v>
      </c>
      <c r="DW34" s="4">
        <v>1</v>
      </c>
      <c r="DX34" s="8">
        <v>35.6</v>
      </c>
      <c r="DY34" s="4"/>
      <c r="DZ34" s="8"/>
      <c r="EA34" s="7"/>
      <c r="EB34" s="7"/>
      <c r="EC34" s="2" t="s">
        <v>141</v>
      </c>
      <c r="ED34" s="2" t="s">
        <v>129</v>
      </c>
      <c r="EE34" s="2" t="s">
        <v>773</v>
      </c>
      <c r="EF34" s="2" t="s">
        <v>774</v>
      </c>
      <c r="EG34" s="2" t="s">
        <v>144</v>
      </c>
      <c r="EH34" s="2" t="s">
        <v>132</v>
      </c>
      <c r="EI34" s="4">
        <v>9</v>
      </c>
      <c r="EJ34" s="8">
        <v>277.38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775</v>
      </c>
      <c r="ER34" s="2" t="s">
        <v>138</v>
      </c>
      <c r="ES34" s="2" t="s">
        <v>144</v>
      </c>
      <c r="ET34" s="2" t="s">
        <v>132</v>
      </c>
      <c r="EU34" s="4">
        <v>5</v>
      </c>
      <c r="EV34" s="8">
        <v>157.7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201</v>
      </c>
      <c r="FD34" s="2" t="s">
        <v>776</v>
      </c>
      <c r="FE34" s="2" t="s">
        <v>144</v>
      </c>
      <c r="FF34" s="2" t="s">
        <v>132</v>
      </c>
      <c r="FG34" s="4">
        <v>14</v>
      </c>
      <c r="FH34" s="8">
        <v>451.92</v>
      </c>
      <c r="FI34" s="4"/>
      <c r="FJ34" s="8"/>
      <c r="FK34" s="7"/>
      <c r="FL34" s="7"/>
      <c r="FM34" s="2" t="s">
        <v>141</v>
      </c>
      <c r="FN34" s="2" t="s">
        <v>129</v>
      </c>
      <c r="FO34" s="2" t="s">
        <v>616</v>
      </c>
      <c r="FP34" s="2" t="s">
        <v>690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129</v>
      </c>
      <c r="GA34" s="2" t="s">
        <v>326</v>
      </c>
      <c r="GB34" s="2" t="s">
        <v>357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777</v>
      </c>
      <c r="GN34" s="2" t="s">
        <v>778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759</v>
      </c>
      <c r="GZ34" s="2" t="s">
        <v>132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162</v>
      </c>
      <c r="HJ34" s="2" t="s">
        <v>174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>
        <v>1</v>
      </c>
      <c r="HP34" s="8">
        <v>33.98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222</v>
      </c>
      <c r="HX34" s="2" t="s">
        <v>232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386</v>
      </c>
      <c r="IJ34" s="2" t="s">
        <v>779</v>
      </c>
      <c r="IK34" s="2" t="s">
        <v>144</v>
      </c>
      <c r="IL34" s="2" t="s">
        <v>132</v>
      </c>
      <c r="IM34" s="4"/>
      <c r="IN34" s="8"/>
      <c r="IO34" s="4"/>
      <c r="IP34" s="8"/>
      <c r="IQ34" s="7"/>
      <c r="IR34" s="7"/>
      <c r="IS34" s="2" t="s">
        <v>141</v>
      </c>
      <c r="IT34" s="2" t="s">
        <v>129</v>
      </c>
      <c r="IU34" s="2" t="s">
        <v>267</v>
      </c>
      <c r="IV34" s="2" t="s">
        <v>474</v>
      </c>
      <c r="IW34" s="2" t="s">
        <v>144</v>
      </c>
      <c r="IX34" s="2" t="s">
        <v>132</v>
      </c>
      <c r="IY34" s="4">
        <v>9</v>
      </c>
      <c r="IZ34" s="8">
        <v>283.86</v>
      </c>
      <c r="JA34" s="4"/>
      <c r="JB34" s="8"/>
      <c r="JC34" s="7"/>
      <c r="JD34" s="7"/>
      <c r="JE34" s="2" t="s">
        <v>141</v>
      </c>
      <c r="JF34" s="2" t="s">
        <v>129</v>
      </c>
      <c r="JG34" s="2" t="s">
        <v>651</v>
      </c>
      <c r="JH34" s="2" t="s">
        <v>780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781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129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168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162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170</v>
      </c>
      <c r="MM34" s="2" t="s">
        <v>759</v>
      </c>
      <c r="MN34" s="2" t="s">
        <v>575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167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167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173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167</v>
      </c>
      <c r="OT34" s="2" t="s">
        <v>174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174</v>
      </c>
      <c r="PS34" s="2" t="s">
        <v>214</v>
      </c>
      <c r="PT34" s="2" t="s">
        <v>782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162</v>
      </c>
      <c r="QP34" s="2" t="s">
        <v>174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167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177</v>
      </c>
      <c r="RG34" s="4"/>
      <c r="RH34" s="8"/>
      <c r="RI34" s="4"/>
      <c r="RJ34" s="8"/>
      <c r="RK34" s="7"/>
      <c r="RL34" s="7"/>
      <c r="RM34" s="2" t="s">
        <v>141</v>
      </c>
      <c r="RN34" s="2" t="s">
        <v>174</v>
      </c>
      <c r="RO34" s="2" t="s">
        <v>783</v>
      </c>
      <c r="RP34" s="2" t="s">
        <v>784</v>
      </c>
      <c r="RQ34" s="2" t="s">
        <v>144</v>
      </c>
      <c r="RR34" s="2" t="s">
        <v>132</v>
      </c>
    </row>
    <row r="35">
      <c r="A35" s="2" t="s">
        <v>785</v>
      </c>
      <c r="B35" s="2" t="s">
        <v>121</v>
      </c>
      <c r="C35" s="2" t="s">
        <v>122</v>
      </c>
      <c r="D35" s="2" t="s">
        <v>123</v>
      </c>
      <c r="E35" s="2" t="s">
        <v>710</v>
      </c>
      <c r="F35" s="2" t="s">
        <v>786</v>
      </c>
      <c r="G35" s="2" t="s">
        <v>786</v>
      </c>
      <c r="H35" s="2" t="s">
        <v>786</v>
      </c>
      <c r="I35" s="2" t="s">
        <v>787</v>
      </c>
      <c r="J35" s="2" t="s">
        <v>127</v>
      </c>
      <c r="K35" s="2" t="s">
        <v>788</v>
      </c>
      <c r="L35" s="3">
        <v>18.83</v>
      </c>
      <c r="M35" s="3">
        <v>19.77</v>
      </c>
      <c r="N35" s="3">
        <v>38.24</v>
      </c>
      <c r="O35" s="2" t="s">
        <v>129</v>
      </c>
      <c r="P35" s="2" t="s">
        <v>658</v>
      </c>
      <c r="Q35" s="2" t="s">
        <v>131</v>
      </c>
      <c r="R35" s="2" t="s">
        <v>132</v>
      </c>
      <c r="S35" s="2" t="s">
        <v>789</v>
      </c>
      <c r="T35" s="2" t="s">
        <v>132</v>
      </c>
      <c r="U35" s="2" t="s">
        <v>306</v>
      </c>
      <c r="V35" s="2" t="s">
        <v>420</v>
      </c>
      <c r="W35" s="2" t="s">
        <v>221</v>
      </c>
      <c r="X35" s="2" t="s">
        <v>421</v>
      </c>
      <c r="Y35" s="2" t="s">
        <v>790</v>
      </c>
      <c r="Z35" s="4">
        <v>134</v>
      </c>
      <c r="AA35" s="4">
        <f>=ROUNDDOWN(26.8,0)</f>
      </c>
      <c r="AB35" s="5">
        <v>5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61</v>
      </c>
      <c r="AQ35" s="8">
        <v>1606.28</v>
      </c>
      <c r="AR35" s="4"/>
      <c r="AS35" s="8"/>
      <c r="AT35" s="7"/>
      <c r="AU35" s="7"/>
      <c r="AV35" s="4">
        <v>61</v>
      </c>
      <c r="AW35" s="8">
        <v>1606.28</v>
      </c>
      <c r="AX35" s="4"/>
      <c r="AY35" s="8"/>
      <c r="AZ35" s="7"/>
      <c r="BA35" s="7"/>
      <c r="BB35" s="7">
        <v>1</v>
      </c>
      <c r="BC35" s="4">
        <v>106</v>
      </c>
      <c r="BD35" s="8">
        <v>2473.21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0.6495</v>
      </c>
      <c r="BJ35" s="4">
        <v>61</v>
      </c>
      <c r="BK35" s="8">
        <v>1606.28</v>
      </c>
      <c r="BL35" s="2" t="s">
        <v>791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141</v>
      </c>
      <c r="BV35" s="2" t="s">
        <v>129</v>
      </c>
      <c r="BW35" s="2" t="s">
        <v>792</v>
      </c>
      <c r="BX35" s="2" t="s">
        <v>759</v>
      </c>
      <c r="BY35" s="2" t="s">
        <v>144</v>
      </c>
      <c r="BZ35" s="2" t="s">
        <v>132</v>
      </c>
      <c r="CA35" s="4">
        <v>4</v>
      </c>
      <c r="CB35" s="8">
        <v>101.88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132</v>
      </c>
      <c r="CJ35" s="2" t="s">
        <v>642</v>
      </c>
      <c r="CK35" s="2" t="s">
        <v>144</v>
      </c>
      <c r="CL35" s="2" t="s">
        <v>132</v>
      </c>
      <c r="CM35" s="4">
        <v>3</v>
      </c>
      <c r="CN35" s="8">
        <v>66.89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790</v>
      </c>
      <c r="CV35" s="2" t="s">
        <v>780</v>
      </c>
      <c r="CW35" s="2" t="s">
        <v>144</v>
      </c>
      <c r="CX35" s="2" t="s">
        <v>132</v>
      </c>
      <c r="CY35" s="4">
        <v>27</v>
      </c>
      <c r="CZ35" s="8">
        <v>659.34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233</v>
      </c>
      <c r="DH35" s="2" t="s">
        <v>329</v>
      </c>
      <c r="DI35" s="2" t="s">
        <v>144</v>
      </c>
      <c r="DJ35" s="2" t="s">
        <v>132</v>
      </c>
      <c r="DK35" s="4">
        <v>2</v>
      </c>
      <c r="DL35" s="8">
        <v>52.8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793</v>
      </c>
      <c r="DT35" s="2" t="s">
        <v>256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141</v>
      </c>
      <c r="ED35" s="2" t="s">
        <v>129</v>
      </c>
      <c r="EE35" s="2" t="s">
        <v>794</v>
      </c>
      <c r="EF35" s="2" t="s">
        <v>603</v>
      </c>
      <c r="EG35" s="2" t="s">
        <v>144</v>
      </c>
      <c r="EH35" s="2" t="s">
        <v>132</v>
      </c>
      <c r="EI35" s="4">
        <v>1</v>
      </c>
      <c r="EJ35" s="8">
        <v>24.2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750</v>
      </c>
      <c r="ER35" s="2" t="s">
        <v>795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141</v>
      </c>
      <c r="FB35" s="2" t="s">
        <v>129</v>
      </c>
      <c r="FC35" s="2" t="s">
        <v>201</v>
      </c>
      <c r="FD35" s="2" t="s">
        <v>796</v>
      </c>
      <c r="FE35" s="2" t="s">
        <v>144</v>
      </c>
      <c r="FF35" s="2" t="s">
        <v>132</v>
      </c>
      <c r="FG35" s="4">
        <v>13</v>
      </c>
      <c r="FH35" s="8">
        <v>317.46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616</v>
      </c>
      <c r="FP35" s="2" t="s">
        <v>438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141</v>
      </c>
      <c r="FZ35" s="2" t="s">
        <v>129</v>
      </c>
      <c r="GA35" s="2" t="s">
        <v>158</v>
      </c>
      <c r="GB35" s="2" t="s">
        <v>132</v>
      </c>
      <c r="GC35" s="2" t="s">
        <v>144</v>
      </c>
      <c r="GD35" s="2" t="s">
        <v>132</v>
      </c>
      <c r="GE35" s="4">
        <v>7</v>
      </c>
      <c r="GF35" s="8">
        <v>295.33</v>
      </c>
      <c r="GG35" s="4"/>
      <c r="GH35" s="8"/>
      <c r="GI35" s="7"/>
      <c r="GJ35" s="7"/>
      <c r="GK35" s="2" t="s">
        <v>141</v>
      </c>
      <c r="GL35" s="2" t="s">
        <v>129</v>
      </c>
      <c r="GM35" s="2" t="s">
        <v>522</v>
      </c>
      <c r="GN35" s="2" t="s">
        <v>797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167</v>
      </c>
      <c r="GX35" s="2" t="s">
        <v>129</v>
      </c>
      <c r="GY35" s="2" t="s">
        <v>132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>
        <v>2</v>
      </c>
      <c r="HP35" s="8">
        <v>48.84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240</v>
      </c>
      <c r="HX35" s="2" t="s">
        <v>264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474</v>
      </c>
      <c r="IJ35" s="2" t="s">
        <v>204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141</v>
      </c>
      <c r="IT35" s="2" t="s">
        <v>129</v>
      </c>
      <c r="IU35" s="2" t="s">
        <v>267</v>
      </c>
      <c r="IV35" s="2" t="s">
        <v>798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212</v>
      </c>
      <c r="JF35" s="2" t="s">
        <v>129</v>
      </c>
      <c r="JG35" s="2" t="s">
        <v>132</v>
      </c>
      <c r="JH35" s="2" t="s">
        <v>132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781</v>
      </c>
      <c r="JT35" s="2" t="s">
        <v>472</v>
      </c>
      <c r="JU35" s="2" t="s">
        <v>144</v>
      </c>
      <c r="JV35" s="2" t="s">
        <v>132</v>
      </c>
      <c r="JW35" s="4">
        <v>2</v>
      </c>
      <c r="JX35" s="8">
        <v>39.54</v>
      </c>
      <c r="JY35" s="4"/>
      <c r="JZ35" s="8"/>
      <c r="KA35" s="7"/>
      <c r="KB35" s="7"/>
      <c r="KC35" s="2" t="s">
        <v>141</v>
      </c>
      <c r="KD35" s="2" t="s">
        <v>129</v>
      </c>
      <c r="KE35" s="2" t="s">
        <v>799</v>
      </c>
      <c r="KF35" s="2" t="s">
        <v>800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129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168</v>
      </c>
      <c r="LD35" s="2" t="s">
        <v>132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162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170</v>
      </c>
      <c r="MM35" s="2" t="s">
        <v>758</v>
      </c>
      <c r="MN35" s="2" t="s">
        <v>247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167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167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173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167</v>
      </c>
      <c r="OT35" s="2" t="s">
        <v>174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174</v>
      </c>
      <c r="PS35" s="2" t="s">
        <v>559</v>
      </c>
      <c r="PT35" s="2" t="s">
        <v>467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162</v>
      </c>
      <c r="QP35" s="2" t="s">
        <v>174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167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177</v>
      </c>
      <c r="RG35" s="4"/>
      <c r="RH35" s="8"/>
      <c r="RI35" s="4"/>
      <c r="RJ35" s="8"/>
      <c r="RK35" s="7"/>
      <c r="RL35" s="7"/>
      <c r="RM35" s="2" t="s">
        <v>141</v>
      </c>
      <c r="RN35" s="2" t="s">
        <v>174</v>
      </c>
      <c r="RO35" s="2" t="s">
        <v>579</v>
      </c>
      <c r="RP35" s="2" t="s">
        <v>801</v>
      </c>
      <c r="RQ35" s="2" t="s">
        <v>144</v>
      </c>
      <c r="RR35" s="2" t="s">
        <v>132</v>
      </c>
    </row>
    <row r="36">
      <c r="A36" s="2" t="s">
        <v>802</v>
      </c>
      <c r="B36" s="2" t="s">
        <v>121</v>
      </c>
      <c r="C36" s="2" t="s">
        <v>122</v>
      </c>
      <c r="D36" s="2" t="s">
        <v>123</v>
      </c>
      <c r="E36" s="2" t="s">
        <v>710</v>
      </c>
      <c r="F36" s="2" t="s">
        <v>786</v>
      </c>
      <c r="G36" s="2" t="s">
        <v>786</v>
      </c>
      <c r="H36" s="2" t="s">
        <v>786</v>
      </c>
      <c r="I36" s="2" t="s">
        <v>803</v>
      </c>
      <c r="J36" s="2" t="s">
        <v>127</v>
      </c>
      <c r="K36" s="2" t="s">
        <v>804</v>
      </c>
      <c r="L36" s="3">
        <v>18.83</v>
      </c>
      <c r="M36" s="3">
        <v>19.77</v>
      </c>
      <c r="N36" s="3">
        <v>38.24</v>
      </c>
      <c r="O36" s="2" t="s">
        <v>526</v>
      </c>
      <c r="P36" s="2" t="s">
        <v>527</v>
      </c>
      <c r="Q36" s="2" t="s">
        <v>131</v>
      </c>
      <c r="R36" s="2" t="s">
        <v>132</v>
      </c>
      <c r="S36" s="2" t="s">
        <v>805</v>
      </c>
      <c r="T36" s="2" t="s">
        <v>132</v>
      </c>
      <c r="U36" s="2" t="s">
        <v>306</v>
      </c>
      <c r="V36" s="2" t="s">
        <v>612</v>
      </c>
      <c r="W36" s="2" t="s">
        <v>221</v>
      </c>
      <c r="X36" s="2" t="s">
        <v>132</v>
      </c>
      <c r="Y36" s="2" t="s">
        <v>806</v>
      </c>
      <c r="Z36" s="4">
        <v>847</v>
      </c>
      <c r="AA36" s="4">
        <f>=ROUNDDOWN(141.166666666667,0)</f>
      </c>
      <c r="AB36" s="5">
        <v>6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45</v>
      </c>
      <c r="AQ36" s="8">
        <v>866.93</v>
      </c>
      <c r="AR36" s="4"/>
      <c r="AS36" s="8"/>
      <c r="AT36" s="7"/>
      <c r="AU36" s="7"/>
      <c r="AV36" s="4">
        <v>45</v>
      </c>
      <c r="AW36" s="8">
        <v>866.93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0.3505</v>
      </c>
      <c r="BJ36" s="4">
        <v>45</v>
      </c>
      <c r="BK36" s="8">
        <v>866.93</v>
      </c>
      <c r="BL36" s="2" t="s">
        <v>807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129</v>
      </c>
      <c r="BW36" s="2" t="s">
        <v>808</v>
      </c>
      <c r="BX36" s="2" t="s">
        <v>809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132</v>
      </c>
      <c r="CJ36" s="2" t="s">
        <v>810</v>
      </c>
      <c r="CK36" s="2" t="s">
        <v>144</v>
      </c>
      <c r="CL36" s="2" t="s">
        <v>132</v>
      </c>
      <c r="CM36" s="4">
        <v>3</v>
      </c>
      <c r="CN36" s="8">
        <v>83.56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811</v>
      </c>
      <c r="CV36" s="2" t="s">
        <v>812</v>
      </c>
      <c r="CW36" s="2" t="s">
        <v>144</v>
      </c>
      <c r="CX36" s="2" t="s">
        <v>132</v>
      </c>
      <c r="CY36" s="4">
        <v>11</v>
      </c>
      <c r="CZ36" s="8">
        <v>268.62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813</v>
      </c>
      <c r="DH36" s="2" t="s">
        <v>814</v>
      </c>
      <c r="DI36" s="2" t="s">
        <v>144</v>
      </c>
      <c r="DJ36" s="2" t="s">
        <v>132</v>
      </c>
      <c r="DK36" s="4"/>
      <c r="DL36" s="8"/>
      <c r="DM36" s="4"/>
      <c r="DN36" s="8"/>
      <c r="DO36" s="7"/>
      <c r="DP36" s="7"/>
      <c r="DQ36" s="2" t="s">
        <v>593</v>
      </c>
      <c r="DR36" s="2" t="s">
        <v>174</v>
      </c>
      <c r="DS36" s="2" t="s">
        <v>815</v>
      </c>
      <c r="DT36" s="2" t="s">
        <v>816</v>
      </c>
      <c r="DU36" s="2" t="s">
        <v>177</v>
      </c>
      <c r="DV36" s="2" t="s">
        <v>132</v>
      </c>
      <c r="DW36" s="4">
        <v>4</v>
      </c>
      <c r="DX36" s="8">
        <v>103.56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811</v>
      </c>
      <c r="EF36" s="2" t="s">
        <v>817</v>
      </c>
      <c r="EG36" s="2" t="s">
        <v>144</v>
      </c>
      <c r="EH36" s="2" t="s">
        <v>132</v>
      </c>
      <c r="EI36" s="4">
        <v>1</v>
      </c>
      <c r="EJ36" s="8">
        <v>24.2</v>
      </c>
      <c r="EK36" s="4"/>
      <c r="EL36" s="8"/>
      <c r="EM36" s="7"/>
      <c r="EN36" s="7"/>
      <c r="EO36" s="2" t="s">
        <v>141</v>
      </c>
      <c r="EP36" s="2" t="s">
        <v>129</v>
      </c>
      <c r="EQ36" s="2" t="s">
        <v>818</v>
      </c>
      <c r="ER36" s="2" t="s">
        <v>819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201</v>
      </c>
      <c r="FD36" s="2" t="s">
        <v>820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174</v>
      </c>
      <c r="FO36" s="2" t="s">
        <v>821</v>
      </c>
      <c r="FP36" s="2" t="s">
        <v>822</v>
      </c>
      <c r="FQ36" s="2" t="s">
        <v>144</v>
      </c>
      <c r="FR36" s="2" t="s">
        <v>132</v>
      </c>
      <c r="FS36" s="4">
        <v>20</v>
      </c>
      <c r="FT36" s="8">
        <v>232.6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326</v>
      </c>
      <c r="GB36" s="2" t="s">
        <v>823</v>
      </c>
      <c r="GC36" s="2" t="s">
        <v>144</v>
      </c>
      <c r="GD36" s="2" t="s">
        <v>132</v>
      </c>
      <c r="GE36" s="4">
        <v>1</v>
      </c>
      <c r="GF36" s="8">
        <v>50.89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811</v>
      </c>
      <c r="GN36" s="2" t="s">
        <v>824</v>
      </c>
      <c r="GO36" s="2" t="s">
        <v>144</v>
      </c>
      <c r="GP36" s="2" t="s">
        <v>132</v>
      </c>
      <c r="GQ36" s="4">
        <v>4</v>
      </c>
      <c r="GR36" s="8">
        <v>79.08</v>
      </c>
      <c r="GS36" s="4"/>
      <c r="GT36" s="8"/>
      <c r="GU36" s="7"/>
      <c r="GV36" s="7"/>
      <c r="GW36" s="2" t="s">
        <v>141</v>
      </c>
      <c r="GX36" s="2" t="s">
        <v>129</v>
      </c>
      <c r="GY36" s="2" t="s">
        <v>359</v>
      </c>
      <c r="GZ36" s="2" t="s">
        <v>825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167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826</v>
      </c>
      <c r="HX36" s="2" t="s">
        <v>827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141</v>
      </c>
      <c r="IH36" s="2" t="s">
        <v>129</v>
      </c>
      <c r="II36" s="2" t="s">
        <v>828</v>
      </c>
      <c r="IJ36" s="2" t="s">
        <v>829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141</v>
      </c>
      <c r="IT36" s="2" t="s">
        <v>129</v>
      </c>
      <c r="IU36" s="2" t="s">
        <v>830</v>
      </c>
      <c r="IV36" s="2" t="s">
        <v>831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832</v>
      </c>
      <c r="JH36" s="2" t="s">
        <v>663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366</v>
      </c>
      <c r="JT36" s="2" t="s">
        <v>833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811</v>
      </c>
      <c r="KF36" s="2" t="s">
        <v>132</v>
      </c>
      <c r="KG36" s="2" t="s">
        <v>144</v>
      </c>
      <c r="KH36" s="2" t="s">
        <v>132</v>
      </c>
      <c r="KI36" s="4">
        <v>1</v>
      </c>
      <c r="KJ36" s="8">
        <v>24.42</v>
      </c>
      <c r="KK36" s="4"/>
      <c r="KL36" s="8"/>
      <c r="KM36" s="7"/>
      <c r="KN36" s="7"/>
      <c r="KO36" s="2" t="s">
        <v>141</v>
      </c>
      <c r="KP36" s="2" t="s">
        <v>129</v>
      </c>
      <c r="KQ36" s="2" t="s">
        <v>782</v>
      </c>
      <c r="KR36" s="2" t="s">
        <v>396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834</v>
      </c>
      <c r="LD36" s="2" t="s">
        <v>132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162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170</v>
      </c>
      <c r="MM36" s="2" t="s">
        <v>835</v>
      </c>
      <c r="MN36" s="2" t="s">
        <v>809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167</v>
      </c>
      <c r="MX36" s="2" t="s">
        <v>129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167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167</v>
      </c>
      <c r="OT36" s="2" t="s">
        <v>174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174</v>
      </c>
      <c r="PS36" s="2" t="s">
        <v>214</v>
      </c>
      <c r="PT36" s="2" t="s">
        <v>836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141</v>
      </c>
      <c r="QP36" s="2" t="s">
        <v>174</v>
      </c>
      <c r="QQ36" s="2" t="s">
        <v>837</v>
      </c>
      <c r="QR36" s="2" t="s">
        <v>838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532</v>
      </c>
      <c r="RB36" s="2" t="s">
        <v>129</v>
      </c>
      <c r="RC36" s="2" t="s">
        <v>132</v>
      </c>
      <c r="RD36" s="2" t="s">
        <v>132</v>
      </c>
      <c r="RE36" s="2" t="s">
        <v>144</v>
      </c>
      <c r="RF36" s="2" t="s">
        <v>177</v>
      </c>
      <c r="RG36" s="4"/>
      <c r="RH36" s="8"/>
      <c r="RI36" s="4"/>
      <c r="RJ36" s="8"/>
      <c r="RK36" s="7"/>
      <c r="RL36" s="7"/>
      <c r="RM36" s="2" t="s">
        <v>141</v>
      </c>
      <c r="RN36" s="2" t="s">
        <v>174</v>
      </c>
      <c r="RO36" s="2" t="s">
        <v>839</v>
      </c>
      <c r="RP36" s="2" t="s">
        <v>840</v>
      </c>
      <c r="RQ36" s="2" t="s">
        <v>144</v>
      </c>
      <c r="RR36" s="2" t="s">
        <v>132</v>
      </c>
    </row>
    <row r="37">
      <c r="A37" s="2" t="s">
        <v>841</v>
      </c>
      <c r="B37" s="2" t="s">
        <v>121</v>
      </c>
      <c r="C37" s="2" t="s">
        <v>122</v>
      </c>
      <c r="D37" s="2" t="s">
        <v>123</v>
      </c>
      <c r="E37" s="2" t="s">
        <v>710</v>
      </c>
      <c r="F37" s="2" t="s">
        <v>842</v>
      </c>
      <c r="G37" s="2" t="s">
        <v>842</v>
      </c>
      <c r="H37" s="2" t="s">
        <v>842</v>
      </c>
      <c r="I37" s="2" t="s">
        <v>843</v>
      </c>
      <c r="J37" s="2" t="s">
        <v>127</v>
      </c>
      <c r="K37" s="2" t="s">
        <v>844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658</v>
      </c>
      <c r="Q37" s="2" t="s">
        <v>131</v>
      </c>
      <c r="R37" s="2" t="s">
        <v>132</v>
      </c>
      <c r="S37" s="2" t="s">
        <v>845</v>
      </c>
      <c r="T37" s="2" t="s">
        <v>132</v>
      </c>
      <c r="U37" s="2" t="s">
        <v>134</v>
      </c>
      <c r="V37" s="2" t="s">
        <v>846</v>
      </c>
      <c r="W37" s="2" t="s">
        <v>136</v>
      </c>
      <c r="X37" s="2" t="s">
        <v>137</v>
      </c>
      <c r="Y37" s="2" t="s">
        <v>847</v>
      </c>
      <c r="Z37" s="4">
        <v>138</v>
      </c>
      <c r="AA37" s="4">
        <f>=ROUNDDOWN(46,0)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23</v>
      </c>
      <c r="AQ37" s="8">
        <v>1507.57</v>
      </c>
      <c r="AR37" s="4"/>
      <c r="AS37" s="8"/>
      <c r="AT37" s="7"/>
      <c r="AU37" s="7"/>
      <c r="AV37" s="4">
        <v>23</v>
      </c>
      <c r="AW37" s="8">
        <v>1507.57</v>
      </c>
      <c r="AX37" s="4"/>
      <c r="AY37" s="8"/>
      <c r="AZ37" s="7"/>
      <c r="BA37" s="7"/>
      <c r="BB37" s="7">
        <v>1</v>
      </c>
      <c r="BC37" s="4">
        <v>23</v>
      </c>
      <c r="BD37" s="8">
        <v>1507.57</v>
      </c>
      <c r="BE37" s="4"/>
      <c r="BF37" s="8"/>
      <c r="BG37" s="7"/>
      <c r="BH37" s="7"/>
      <c r="BI37" s="7">
        <v>1</v>
      </c>
      <c r="BJ37" s="4">
        <v>23</v>
      </c>
      <c r="BK37" s="8">
        <v>1507.57</v>
      </c>
      <c r="BL37" s="2" t="s">
        <v>848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141</v>
      </c>
      <c r="BV37" s="2" t="s">
        <v>129</v>
      </c>
      <c r="BW37" s="2" t="s">
        <v>573</v>
      </c>
      <c r="BX37" s="2" t="s">
        <v>617</v>
      </c>
      <c r="BY37" s="2" t="s">
        <v>144</v>
      </c>
      <c r="BZ37" s="2" t="s">
        <v>132</v>
      </c>
      <c r="CA37" s="4"/>
      <c r="CB37" s="8"/>
      <c r="CC37" s="4"/>
      <c r="CD37" s="8"/>
      <c r="CE37" s="7"/>
      <c r="CF37" s="7"/>
      <c r="CG37" s="2" t="s">
        <v>141</v>
      </c>
      <c r="CH37" s="2" t="s">
        <v>129</v>
      </c>
      <c r="CI37" s="2" t="s">
        <v>132</v>
      </c>
      <c r="CJ37" s="2" t="s">
        <v>642</v>
      </c>
      <c r="CK37" s="2" t="s">
        <v>144</v>
      </c>
      <c r="CL37" s="2" t="s">
        <v>132</v>
      </c>
      <c r="CM37" s="4">
        <v>9</v>
      </c>
      <c r="CN37" s="8">
        <v>531.69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377</v>
      </c>
      <c r="CV37" s="2" t="s">
        <v>849</v>
      </c>
      <c r="CW37" s="2" t="s">
        <v>144</v>
      </c>
      <c r="CX37" s="2" t="s">
        <v>132</v>
      </c>
      <c r="CY37" s="4">
        <v>3</v>
      </c>
      <c r="CZ37" s="8">
        <v>211.68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850</v>
      </c>
      <c r="DH37" s="2" t="s">
        <v>772</v>
      </c>
      <c r="DI37" s="2" t="s">
        <v>144</v>
      </c>
      <c r="DJ37" s="2" t="s">
        <v>132</v>
      </c>
      <c r="DK37" s="4">
        <v>6</v>
      </c>
      <c r="DL37" s="8">
        <v>443.52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149</v>
      </c>
      <c r="DT37" s="2" t="s">
        <v>452</v>
      </c>
      <c r="DU37" s="2" t="s">
        <v>144</v>
      </c>
      <c r="DV37" s="2" t="s">
        <v>132</v>
      </c>
      <c r="DW37" s="4">
        <v>1</v>
      </c>
      <c r="DX37" s="8">
        <v>73.92</v>
      </c>
      <c r="DY37" s="4"/>
      <c r="DZ37" s="8"/>
      <c r="EA37" s="7"/>
      <c r="EB37" s="7"/>
      <c r="EC37" s="2" t="s">
        <v>141</v>
      </c>
      <c r="ED37" s="2" t="s">
        <v>129</v>
      </c>
      <c r="EE37" s="2" t="s">
        <v>573</v>
      </c>
      <c r="EF37" s="2" t="s">
        <v>575</v>
      </c>
      <c r="EG37" s="2" t="s">
        <v>144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383</v>
      </c>
      <c r="ER37" s="2" t="s">
        <v>209</v>
      </c>
      <c r="ES37" s="2" t="s">
        <v>144</v>
      </c>
      <c r="ET37" s="2" t="s">
        <v>132</v>
      </c>
      <c r="EU37" s="4">
        <v>3</v>
      </c>
      <c r="EV37" s="8">
        <v>185.07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201</v>
      </c>
      <c r="FD37" s="2" t="s">
        <v>731</v>
      </c>
      <c r="FE37" s="2" t="s">
        <v>144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203</v>
      </c>
      <c r="FP37" s="2" t="s">
        <v>412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129</v>
      </c>
      <c r="GA37" s="2" t="s">
        <v>158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573</v>
      </c>
      <c r="GN37" s="2" t="s">
        <v>132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161</v>
      </c>
      <c r="GX37" s="2" t="s">
        <v>129</v>
      </c>
      <c r="GY37" s="2" t="s">
        <v>132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162</v>
      </c>
      <c r="HJ37" s="2" t="s">
        <v>129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240</v>
      </c>
      <c r="HX37" s="2" t="s">
        <v>851</v>
      </c>
      <c r="HY37" s="2" t="s">
        <v>144</v>
      </c>
      <c r="HZ37" s="2" t="s">
        <v>132</v>
      </c>
      <c r="IA37" s="4">
        <v>1</v>
      </c>
      <c r="IB37" s="8">
        <v>61.69</v>
      </c>
      <c r="IC37" s="4"/>
      <c r="ID37" s="8"/>
      <c r="IE37" s="7"/>
      <c r="IF37" s="7"/>
      <c r="IG37" s="2" t="s">
        <v>141</v>
      </c>
      <c r="IH37" s="2" t="s">
        <v>129</v>
      </c>
      <c r="II37" s="2" t="s">
        <v>386</v>
      </c>
      <c r="IJ37" s="2" t="s">
        <v>852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141</v>
      </c>
      <c r="IT37" s="2" t="s">
        <v>129</v>
      </c>
      <c r="IU37" s="2" t="s">
        <v>406</v>
      </c>
      <c r="IV37" s="2" t="s">
        <v>853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167</v>
      </c>
      <c r="JF37" s="2" t="s">
        <v>129</v>
      </c>
      <c r="JG37" s="2" t="s">
        <v>132</v>
      </c>
      <c r="JH37" s="2" t="s">
        <v>132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498</v>
      </c>
      <c r="JT37" s="2" t="s">
        <v>489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167</v>
      </c>
      <c r="KD37" s="2" t="s">
        <v>129</v>
      </c>
      <c r="KE37" s="2" t="s">
        <v>132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167</v>
      </c>
      <c r="KP37" s="2" t="s">
        <v>129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141</v>
      </c>
      <c r="LB37" s="2" t="s">
        <v>129</v>
      </c>
      <c r="LC37" s="2" t="s">
        <v>168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162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170</v>
      </c>
      <c r="MM37" s="2" t="s">
        <v>573</v>
      </c>
      <c r="MN37" s="2" t="s">
        <v>854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167</v>
      </c>
      <c r="MX37" s="2" t="s">
        <v>129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167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173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167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167</v>
      </c>
      <c r="OT37" s="2" t="s">
        <v>174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174</v>
      </c>
      <c r="PS37" s="2" t="s">
        <v>175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162</v>
      </c>
      <c r="QP37" s="2" t="s">
        <v>174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167</v>
      </c>
      <c r="RB37" s="2" t="s">
        <v>129</v>
      </c>
      <c r="RC37" s="2" t="s">
        <v>132</v>
      </c>
      <c r="RD37" s="2" t="s">
        <v>132</v>
      </c>
      <c r="RE37" s="2" t="s">
        <v>144</v>
      </c>
      <c r="RF37" s="2" t="s">
        <v>177</v>
      </c>
      <c r="RG37" s="4"/>
      <c r="RH37" s="8"/>
      <c r="RI37" s="4"/>
      <c r="RJ37" s="8"/>
      <c r="RK37" s="7"/>
      <c r="RL37" s="7"/>
      <c r="RM37" s="2" t="s">
        <v>141</v>
      </c>
      <c r="RN37" s="2" t="s">
        <v>174</v>
      </c>
      <c r="RO37" s="2" t="s">
        <v>599</v>
      </c>
      <c r="RP37" s="2" t="s">
        <v>264</v>
      </c>
      <c r="RQ37" s="2" t="s">
        <v>144</v>
      </c>
      <c r="RR37" s="2" t="s">
        <v>132</v>
      </c>
    </row>
    <row r="38">
      <c r="A38" s="2" t="s">
        <v>855</v>
      </c>
      <c r="B38" s="2" t="s">
        <v>121</v>
      </c>
      <c r="C38" s="2" t="s">
        <v>122</v>
      </c>
      <c r="D38" s="2" t="s">
        <v>123</v>
      </c>
      <c r="E38" s="2" t="s">
        <v>710</v>
      </c>
      <c r="F38" s="2" t="s">
        <v>856</v>
      </c>
      <c r="G38" s="2" t="s">
        <v>856</v>
      </c>
      <c r="H38" s="2" t="s">
        <v>856</v>
      </c>
      <c r="I38" s="2" t="s">
        <v>857</v>
      </c>
      <c r="J38" s="2" t="s">
        <v>127</v>
      </c>
      <c r="K38" s="2" t="s">
        <v>858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658</v>
      </c>
      <c r="Q38" s="2" t="s">
        <v>131</v>
      </c>
      <c r="R38" s="2" t="s">
        <v>132</v>
      </c>
      <c r="S38" s="2" t="s">
        <v>859</v>
      </c>
      <c r="T38" s="2" t="s">
        <v>132</v>
      </c>
      <c r="U38" s="2" t="s">
        <v>306</v>
      </c>
      <c r="V38" s="2" t="s">
        <v>420</v>
      </c>
      <c r="W38" s="2" t="s">
        <v>221</v>
      </c>
      <c r="X38" s="2" t="s">
        <v>421</v>
      </c>
      <c r="Y38" s="2" t="s">
        <v>860</v>
      </c>
      <c r="Z38" s="4">
        <v>98</v>
      </c>
      <c r="AA38" s="4">
        <f>=ROUNDDOWN(19.6,0)</f>
      </c>
      <c r="AB38" s="5">
        <v>5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48</v>
      </c>
      <c r="AQ38" s="8">
        <v>1225.4</v>
      </c>
      <c r="AR38" s="4"/>
      <c r="AS38" s="8"/>
      <c r="AT38" s="7"/>
      <c r="AU38" s="7"/>
      <c r="AV38" s="4">
        <v>48</v>
      </c>
      <c r="AW38" s="8">
        <v>1225.4</v>
      </c>
      <c r="AX38" s="4"/>
      <c r="AY38" s="8"/>
      <c r="AZ38" s="7"/>
      <c r="BA38" s="7"/>
      <c r="BB38" s="7">
        <v>1</v>
      </c>
      <c r="BC38" s="4">
        <v>48</v>
      </c>
      <c r="BD38" s="8">
        <v>1225.4</v>
      </c>
      <c r="BE38" s="4"/>
      <c r="BF38" s="8"/>
      <c r="BG38" s="7"/>
      <c r="BH38" s="7"/>
      <c r="BI38" s="7">
        <v>1</v>
      </c>
      <c r="BJ38" s="4">
        <v>48</v>
      </c>
      <c r="BK38" s="8">
        <v>1225.4</v>
      </c>
      <c r="BL38" s="2" t="s">
        <v>861</v>
      </c>
      <c r="BM38" s="7">
        <v>1</v>
      </c>
      <c r="BN38" s="7">
        <v>1</v>
      </c>
      <c r="BO38" s="4">
        <v>10</v>
      </c>
      <c r="BP38" s="8">
        <v>159.54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829</v>
      </c>
      <c r="BX38" s="2" t="s">
        <v>862</v>
      </c>
      <c r="BY38" s="2" t="s">
        <v>144</v>
      </c>
      <c r="BZ38" s="2" t="s">
        <v>132</v>
      </c>
      <c r="CA38" s="4">
        <v>5</v>
      </c>
      <c r="CB38" s="8">
        <v>117.5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132</v>
      </c>
      <c r="CJ38" s="2" t="s">
        <v>424</v>
      </c>
      <c r="CK38" s="2" t="s">
        <v>144</v>
      </c>
      <c r="CL38" s="2" t="s">
        <v>132</v>
      </c>
      <c r="CM38" s="4">
        <v>4</v>
      </c>
      <c r="CN38" s="8">
        <v>116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860</v>
      </c>
      <c r="CV38" s="2" t="s">
        <v>863</v>
      </c>
      <c r="CW38" s="2" t="s">
        <v>144</v>
      </c>
      <c r="CX38" s="2" t="s">
        <v>132</v>
      </c>
      <c r="CY38" s="4">
        <v>9</v>
      </c>
      <c r="CZ38" s="8">
        <v>219.78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864</v>
      </c>
      <c r="DH38" s="2" t="s">
        <v>865</v>
      </c>
      <c r="DI38" s="2" t="s">
        <v>144</v>
      </c>
      <c r="DJ38" s="2" t="s">
        <v>132</v>
      </c>
      <c r="DK38" s="4"/>
      <c r="DL38" s="8"/>
      <c r="DM38" s="4"/>
      <c r="DN38" s="8"/>
      <c r="DO38" s="7"/>
      <c r="DP38" s="7"/>
      <c r="DQ38" s="2" t="s">
        <v>593</v>
      </c>
      <c r="DR38" s="2" t="s">
        <v>174</v>
      </c>
      <c r="DS38" s="2" t="s">
        <v>866</v>
      </c>
      <c r="DT38" s="2" t="s">
        <v>867</v>
      </c>
      <c r="DU38" s="2" t="s">
        <v>144</v>
      </c>
      <c r="DV38" s="2" t="s">
        <v>132</v>
      </c>
      <c r="DW38" s="4">
        <v>2</v>
      </c>
      <c r="DX38" s="8">
        <v>51.78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868</v>
      </c>
      <c r="EF38" s="2" t="s">
        <v>869</v>
      </c>
      <c r="EG38" s="2" t="s">
        <v>144</v>
      </c>
      <c r="EH38" s="2" t="s">
        <v>132</v>
      </c>
      <c r="EI38" s="4"/>
      <c r="EJ38" s="8"/>
      <c r="EK38" s="4"/>
      <c r="EL38" s="8"/>
      <c r="EM38" s="7"/>
      <c r="EN38" s="7"/>
      <c r="EO38" s="2" t="s">
        <v>141</v>
      </c>
      <c r="EP38" s="2" t="s">
        <v>129</v>
      </c>
      <c r="EQ38" s="2" t="s">
        <v>870</v>
      </c>
      <c r="ER38" s="2" t="s">
        <v>871</v>
      </c>
      <c r="ES38" s="2" t="s">
        <v>144</v>
      </c>
      <c r="ET38" s="2" t="s">
        <v>132</v>
      </c>
      <c r="EU38" s="4">
        <v>2</v>
      </c>
      <c r="EV38" s="8">
        <v>42.7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201</v>
      </c>
      <c r="FD38" s="2" t="s">
        <v>872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174</v>
      </c>
      <c r="FO38" s="2" t="s">
        <v>873</v>
      </c>
      <c r="FP38" s="2" t="s">
        <v>874</v>
      </c>
      <c r="FQ38" s="2" t="s">
        <v>144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129</v>
      </c>
      <c r="GA38" s="2" t="s">
        <v>158</v>
      </c>
      <c r="GB38" s="2" t="s">
        <v>132</v>
      </c>
      <c r="GC38" s="2" t="s">
        <v>144</v>
      </c>
      <c r="GD38" s="2" t="s">
        <v>132</v>
      </c>
      <c r="GE38" s="4">
        <v>11</v>
      </c>
      <c r="GF38" s="8">
        <v>409.19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868</v>
      </c>
      <c r="GN38" s="2" t="s">
        <v>875</v>
      </c>
      <c r="GO38" s="2" t="s">
        <v>144</v>
      </c>
      <c r="GP38" s="2" t="s">
        <v>132</v>
      </c>
      <c r="GQ38" s="4">
        <v>1</v>
      </c>
      <c r="GR38" s="8">
        <v>19.77</v>
      </c>
      <c r="GS38" s="4"/>
      <c r="GT38" s="8"/>
      <c r="GU38" s="7"/>
      <c r="GV38" s="7"/>
      <c r="GW38" s="2" t="s">
        <v>141</v>
      </c>
      <c r="GX38" s="2" t="s">
        <v>129</v>
      </c>
      <c r="GY38" s="2" t="s">
        <v>359</v>
      </c>
      <c r="GZ38" s="2" t="s">
        <v>825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>
        <v>2</v>
      </c>
      <c r="HP38" s="8">
        <v>43.96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876</v>
      </c>
      <c r="HX38" s="2" t="s">
        <v>557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578</v>
      </c>
      <c r="IJ38" s="2" t="s">
        <v>556</v>
      </c>
      <c r="IK38" s="2" t="s">
        <v>144</v>
      </c>
      <c r="IL38" s="2" t="s">
        <v>132</v>
      </c>
      <c r="IM38" s="4">
        <v>1</v>
      </c>
      <c r="IN38" s="8">
        <v>20.76</v>
      </c>
      <c r="IO38" s="4"/>
      <c r="IP38" s="8"/>
      <c r="IQ38" s="7"/>
      <c r="IR38" s="7"/>
      <c r="IS38" s="2" t="s">
        <v>141</v>
      </c>
      <c r="IT38" s="2" t="s">
        <v>129</v>
      </c>
      <c r="IU38" s="2" t="s">
        <v>267</v>
      </c>
      <c r="IV38" s="2" t="s">
        <v>401</v>
      </c>
      <c r="IW38" s="2" t="s">
        <v>144</v>
      </c>
      <c r="IX38" s="2" t="s">
        <v>132</v>
      </c>
      <c r="IY38" s="4"/>
      <c r="IZ38" s="8"/>
      <c r="JA38" s="4"/>
      <c r="JB38" s="8"/>
      <c r="JC38" s="7"/>
      <c r="JD38" s="7"/>
      <c r="JE38" s="2" t="s">
        <v>212</v>
      </c>
      <c r="JF38" s="2" t="s">
        <v>129</v>
      </c>
      <c r="JG38" s="2" t="s">
        <v>132</v>
      </c>
      <c r="JH38" s="2" t="s">
        <v>132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294</v>
      </c>
      <c r="JT38" s="2" t="s">
        <v>574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167</v>
      </c>
      <c r="KD38" s="2" t="s">
        <v>129</v>
      </c>
      <c r="KE38" s="2" t="s">
        <v>132</v>
      </c>
      <c r="KF38" s="2" t="s">
        <v>132</v>
      </c>
      <c r="KG38" s="2" t="s">
        <v>144</v>
      </c>
      <c r="KH38" s="2" t="s">
        <v>132</v>
      </c>
      <c r="KI38" s="4">
        <v>1</v>
      </c>
      <c r="KJ38" s="8">
        <v>24.42</v>
      </c>
      <c r="KK38" s="4"/>
      <c r="KL38" s="8"/>
      <c r="KM38" s="7"/>
      <c r="KN38" s="7"/>
      <c r="KO38" s="2" t="s">
        <v>141</v>
      </c>
      <c r="KP38" s="2" t="s">
        <v>129</v>
      </c>
      <c r="KQ38" s="2" t="s">
        <v>877</v>
      </c>
      <c r="KR38" s="2" t="s">
        <v>878</v>
      </c>
      <c r="KS38" s="2" t="s">
        <v>144</v>
      </c>
      <c r="KT38" s="2" t="s">
        <v>132</v>
      </c>
      <c r="KU38" s="4"/>
      <c r="KV38" s="8"/>
      <c r="KW38" s="4"/>
      <c r="KX38" s="8"/>
      <c r="KY38" s="7"/>
      <c r="KZ38" s="7"/>
      <c r="LA38" s="2" t="s">
        <v>141</v>
      </c>
      <c r="LB38" s="2" t="s">
        <v>129</v>
      </c>
      <c r="LC38" s="2" t="s">
        <v>168</v>
      </c>
      <c r="LD38" s="2" t="s">
        <v>132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162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170</v>
      </c>
      <c r="MM38" s="2" t="s">
        <v>879</v>
      </c>
      <c r="MN38" s="2" t="s">
        <v>880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167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167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173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167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167</v>
      </c>
      <c r="OT38" s="2" t="s">
        <v>174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174</v>
      </c>
      <c r="PS38" s="2" t="s">
        <v>559</v>
      </c>
      <c r="PT38" s="2" t="s">
        <v>255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162</v>
      </c>
      <c r="QP38" s="2" t="s">
        <v>174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129</v>
      </c>
      <c r="RC38" s="2" t="s">
        <v>132</v>
      </c>
      <c r="RD38" s="2" t="s">
        <v>132</v>
      </c>
      <c r="RE38" s="2" t="s">
        <v>144</v>
      </c>
      <c r="RF38" s="2" t="s">
        <v>177</v>
      </c>
      <c r="RG38" s="4"/>
      <c r="RH38" s="8"/>
      <c r="RI38" s="4"/>
      <c r="RJ38" s="8"/>
      <c r="RK38" s="7"/>
      <c r="RL38" s="7"/>
      <c r="RM38" s="2" t="s">
        <v>141</v>
      </c>
      <c r="RN38" s="2" t="s">
        <v>174</v>
      </c>
      <c r="RO38" s="2" t="s">
        <v>216</v>
      </c>
      <c r="RP38" s="2" t="s">
        <v>621</v>
      </c>
      <c r="RQ38" s="2" t="s">
        <v>144</v>
      </c>
      <c r="RR38" s="2" t="s">
        <v>132</v>
      </c>
    </row>
    <row r="39">
      <c r="A39" s="2" t="s">
        <v>881</v>
      </c>
      <c r="B39" s="2" t="s">
        <v>121</v>
      </c>
      <c r="C39" s="2" t="s">
        <v>122</v>
      </c>
      <c r="D39" s="2" t="s">
        <v>123</v>
      </c>
      <c r="E39" s="2" t="s">
        <v>882</v>
      </c>
      <c r="F39" s="2" t="s">
        <v>883</v>
      </c>
      <c r="G39" s="2" t="s">
        <v>883</v>
      </c>
      <c r="H39" s="2" t="s">
        <v>883</v>
      </c>
      <c r="I39" s="2" t="s">
        <v>884</v>
      </c>
      <c r="J39" s="2" t="s">
        <v>127</v>
      </c>
      <c r="K39" s="2" t="s">
        <v>885</v>
      </c>
      <c r="L39" s="3">
        <v>16.99</v>
      </c>
      <c r="M39" s="3">
        <v>17.84</v>
      </c>
      <c r="N39" s="3">
        <v>42.49</v>
      </c>
      <c r="O39" s="2" t="s">
        <v>129</v>
      </c>
      <c r="P39" s="2" t="s">
        <v>374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447</v>
      </c>
      <c r="V39" s="2" t="s">
        <v>886</v>
      </c>
      <c r="W39" s="2" t="s">
        <v>887</v>
      </c>
      <c r="X39" s="2" t="s">
        <v>132</v>
      </c>
      <c r="Y39" s="2" t="s">
        <v>888</v>
      </c>
      <c r="Z39" s="4">
        <v>205</v>
      </c>
      <c r="AA39" s="4">
        <f>=ROUNDDOWN(10.25,0)</f>
      </c>
      <c r="AB39" s="5">
        <v>20</v>
      </c>
      <c r="AC39" s="2" t="s">
        <v>661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164</v>
      </c>
      <c r="AQ39" s="8">
        <v>3547.62</v>
      </c>
      <c r="AR39" s="4"/>
      <c r="AS39" s="8"/>
      <c r="AT39" s="7"/>
      <c r="AU39" s="7"/>
      <c r="AV39" s="4">
        <v>164</v>
      </c>
      <c r="AW39" s="8">
        <v>3547.62</v>
      </c>
      <c r="AX39" s="4"/>
      <c r="AY39" s="8"/>
      <c r="AZ39" s="7"/>
      <c r="BA39" s="7"/>
      <c r="BB39" s="7">
        <v>1</v>
      </c>
      <c r="BC39" s="4">
        <v>164</v>
      </c>
      <c r="BD39" s="8">
        <v>3547.62</v>
      </c>
      <c r="BE39" s="4"/>
      <c r="BF39" s="8"/>
      <c r="BG39" s="7"/>
      <c r="BH39" s="7"/>
      <c r="BI39" s="7">
        <v>1</v>
      </c>
      <c r="BJ39" s="4">
        <v>164</v>
      </c>
      <c r="BK39" s="8">
        <v>3547.62</v>
      </c>
      <c r="BL39" s="2" t="s">
        <v>889</v>
      </c>
      <c r="BM39" s="7">
        <v>1</v>
      </c>
      <c r="BN39" s="7">
        <v>1</v>
      </c>
      <c r="BO39" s="4">
        <v>17</v>
      </c>
      <c r="BP39" s="8">
        <v>282.38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890</v>
      </c>
      <c r="BX39" s="2" t="s">
        <v>891</v>
      </c>
      <c r="BY39" s="2" t="s">
        <v>144</v>
      </c>
      <c r="BZ39" s="2" t="s">
        <v>132</v>
      </c>
      <c r="CA39" s="4">
        <v>39</v>
      </c>
      <c r="CB39" s="8">
        <v>896.61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132</v>
      </c>
      <c r="CJ39" s="2" t="s">
        <v>892</v>
      </c>
      <c r="CK39" s="2" t="s">
        <v>144</v>
      </c>
      <c r="CL39" s="2" t="s">
        <v>132</v>
      </c>
      <c r="CM39" s="4">
        <v>11</v>
      </c>
      <c r="CN39" s="8">
        <v>229.05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888</v>
      </c>
      <c r="CV39" s="2" t="s">
        <v>893</v>
      </c>
      <c r="CW39" s="2" t="s">
        <v>144</v>
      </c>
      <c r="CX39" s="2" t="s">
        <v>132</v>
      </c>
      <c r="CY39" s="4">
        <v>21</v>
      </c>
      <c r="CZ39" s="8">
        <v>456.54</v>
      </c>
      <c r="DA39" s="4"/>
      <c r="DB39" s="8"/>
      <c r="DC39" s="7"/>
      <c r="DD39" s="7"/>
      <c r="DE39" s="2" t="s">
        <v>141</v>
      </c>
      <c r="DF39" s="2" t="s">
        <v>129</v>
      </c>
      <c r="DG39" s="2" t="s">
        <v>894</v>
      </c>
      <c r="DH39" s="2" t="s">
        <v>546</v>
      </c>
      <c r="DI39" s="2" t="s">
        <v>144</v>
      </c>
      <c r="DJ39" s="2" t="s">
        <v>132</v>
      </c>
      <c r="DK39" s="4">
        <v>11</v>
      </c>
      <c r="DL39" s="8">
        <v>257.4</v>
      </c>
      <c r="DM39" s="4"/>
      <c r="DN39" s="8"/>
      <c r="DO39" s="7"/>
      <c r="DP39" s="7"/>
      <c r="DQ39" s="2" t="s">
        <v>141</v>
      </c>
      <c r="DR39" s="2" t="s">
        <v>129</v>
      </c>
      <c r="DS39" s="2" t="s">
        <v>866</v>
      </c>
      <c r="DT39" s="2" t="s">
        <v>895</v>
      </c>
      <c r="DU39" s="2" t="s">
        <v>144</v>
      </c>
      <c r="DV39" s="2" t="s">
        <v>132</v>
      </c>
      <c r="DW39" s="4">
        <v>11</v>
      </c>
      <c r="DX39" s="8">
        <v>257.4</v>
      </c>
      <c r="DY39" s="4"/>
      <c r="DZ39" s="8"/>
      <c r="EA39" s="7"/>
      <c r="EB39" s="7"/>
      <c r="EC39" s="2" t="s">
        <v>141</v>
      </c>
      <c r="ED39" s="2" t="s">
        <v>129</v>
      </c>
      <c r="EE39" s="2" t="s">
        <v>874</v>
      </c>
      <c r="EF39" s="2" t="s">
        <v>896</v>
      </c>
      <c r="EG39" s="2" t="s">
        <v>144</v>
      </c>
      <c r="EH39" s="2" t="s">
        <v>132</v>
      </c>
      <c r="EI39" s="4">
        <v>10</v>
      </c>
      <c r="EJ39" s="8">
        <v>210.9</v>
      </c>
      <c r="EK39" s="4"/>
      <c r="EL39" s="8"/>
      <c r="EM39" s="7"/>
      <c r="EN39" s="7"/>
      <c r="EO39" s="2" t="s">
        <v>141</v>
      </c>
      <c r="EP39" s="2" t="s">
        <v>129</v>
      </c>
      <c r="EQ39" s="2" t="s">
        <v>897</v>
      </c>
      <c r="ER39" s="2" t="s">
        <v>898</v>
      </c>
      <c r="ES39" s="2" t="s">
        <v>144</v>
      </c>
      <c r="ET39" s="2" t="s">
        <v>132</v>
      </c>
      <c r="EU39" s="4">
        <v>3</v>
      </c>
      <c r="EV39" s="8">
        <v>57.81</v>
      </c>
      <c r="EW39" s="4"/>
      <c r="EX39" s="8"/>
      <c r="EY39" s="7"/>
      <c r="EZ39" s="7"/>
      <c r="FA39" s="2" t="s">
        <v>141</v>
      </c>
      <c r="FB39" s="2" t="s">
        <v>129</v>
      </c>
      <c r="FC39" s="2" t="s">
        <v>201</v>
      </c>
      <c r="FD39" s="2" t="s">
        <v>776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174</v>
      </c>
      <c r="FO39" s="2" t="s">
        <v>568</v>
      </c>
      <c r="FP39" s="2" t="s">
        <v>899</v>
      </c>
      <c r="FQ39" s="2" t="s">
        <v>144</v>
      </c>
      <c r="FR39" s="2" t="s">
        <v>132</v>
      </c>
      <c r="FS39" s="4"/>
      <c r="FT39" s="8"/>
      <c r="FU39" s="4"/>
      <c r="FV39" s="8"/>
      <c r="FW39" s="7"/>
      <c r="FX39" s="7"/>
      <c r="FY39" s="2" t="s">
        <v>141</v>
      </c>
      <c r="FZ39" s="2" t="s">
        <v>129</v>
      </c>
      <c r="GA39" s="2" t="s">
        <v>326</v>
      </c>
      <c r="GB39" s="2" t="s">
        <v>900</v>
      </c>
      <c r="GC39" s="2" t="s">
        <v>144</v>
      </c>
      <c r="GD39" s="2" t="s">
        <v>132</v>
      </c>
      <c r="GE39" s="4">
        <v>2</v>
      </c>
      <c r="GF39" s="8">
        <v>93.98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874</v>
      </c>
      <c r="GN39" s="2" t="s">
        <v>862</v>
      </c>
      <c r="GO39" s="2" t="s">
        <v>144</v>
      </c>
      <c r="GP39" s="2" t="s">
        <v>132</v>
      </c>
      <c r="GQ39" s="4">
        <v>3</v>
      </c>
      <c r="GR39" s="8">
        <v>53.52</v>
      </c>
      <c r="GS39" s="4"/>
      <c r="GT39" s="8"/>
      <c r="GU39" s="7"/>
      <c r="GV39" s="7"/>
      <c r="GW39" s="2" t="s">
        <v>141</v>
      </c>
      <c r="GX39" s="2" t="s">
        <v>129</v>
      </c>
      <c r="GY39" s="2" t="s">
        <v>289</v>
      </c>
      <c r="GZ39" s="2" t="s">
        <v>901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162</v>
      </c>
      <c r="HJ39" s="2" t="s">
        <v>129</v>
      </c>
      <c r="HK39" s="2" t="s">
        <v>132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902</v>
      </c>
      <c r="HX39" s="2" t="s">
        <v>903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141</v>
      </c>
      <c r="IH39" s="2" t="s">
        <v>129</v>
      </c>
      <c r="II39" s="2" t="s">
        <v>578</v>
      </c>
      <c r="IJ39" s="2" t="s">
        <v>904</v>
      </c>
      <c r="IK39" s="2" t="s">
        <v>144</v>
      </c>
      <c r="IL39" s="2" t="s">
        <v>132</v>
      </c>
      <c r="IM39" s="4">
        <v>10</v>
      </c>
      <c r="IN39" s="8">
        <v>187.3</v>
      </c>
      <c r="IO39" s="4"/>
      <c r="IP39" s="8"/>
      <c r="IQ39" s="7"/>
      <c r="IR39" s="7"/>
      <c r="IS39" s="2" t="s">
        <v>141</v>
      </c>
      <c r="IT39" s="2" t="s">
        <v>129</v>
      </c>
      <c r="IU39" s="2" t="s">
        <v>211</v>
      </c>
      <c r="IV39" s="2" t="s">
        <v>905</v>
      </c>
      <c r="IW39" s="2" t="s">
        <v>144</v>
      </c>
      <c r="IX39" s="2" t="s">
        <v>132</v>
      </c>
      <c r="IY39" s="4"/>
      <c r="IZ39" s="8"/>
      <c r="JA39" s="4"/>
      <c r="JB39" s="8"/>
      <c r="JC39" s="7"/>
      <c r="JD39" s="7"/>
      <c r="JE39" s="2" t="s">
        <v>212</v>
      </c>
      <c r="JF39" s="2" t="s">
        <v>129</v>
      </c>
      <c r="JG39" s="2" t="s">
        <v>132</v>
      </c>
      <c r="JH39" s="2" t="s">
        <v>132</v>
      </c>
      <c r="JI39" s="2" t="s">
        <v>144</v>
      </c>
      <c r="JJ39" s="2" t="s">
        <v>132</v>
      </c>
      <c r="JK39" s="4">
        <v>3</v>
      </c>
      <c r="JL39" s="8">
        <v>57.81</v>
      </c>
      <c r="JM39" s="4"/>
      <c r="JN39" s="8"/>
      <c r="JO39" s="7"/>
      <c r="JP39" s="7"/>
      <c r="JQ39" s="2" t="s">
        <v>141</v>
      </c>
      <c r="JR39" s="2" t="s">
        <v>129</v>
      </c>
      <c r="JS39" s="2" t="s">
        <v>294</v>
      </c>
      <c r="JT39" s="2" t="s">
        <v>747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167</v>
      </c>
      <c r="KD39" s="2" t="s">
        <v>129</v>
      </c>
      <c r="KE39" s="2" t="s">
        <v>132</v>
      </c>
      <c r="KF39" s="2" t="s">
        <v>132</v>
      </c>
      <c r="KG39" s="2" t="s">
        <v>144</v>
      </c>
      <c r="KH39" s="2" t="s">
        <v>132</v>
      </c>
      <c r="KI39" s="4">
        <v>23</v>
      </c>
      <c r="KJ39" s="8">
        <v>506.92</v>
      </c>
      <c r="KK39" s="4"/>
      <c r="KL39" s="8"/>
      <c r="KM39" s="7"/>
      <c r="KN39" s="7"/>
      <c r="KO39" s="2" t="s">
        <v>141</v>
      </c>
      <c r="KP39" s="2" t="s">
        <v>129</v>
      </c>
      <c r="KQ39" s="2" t="s">
        <v>499</v>
      </c>
      <c r="KR39" s="2" t="s">
        <v>392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129</v>
      </c>
      <c r="LC39" s="2" t="s">
        <v>168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162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170</v>
      </c>
      <c r="MM39" s="2" t="s">
        <v>295</v>
      </c>
      <c r="MN39" s="2" t="s">
        <v>906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167</v>
      </c>
      <c r="MX39" s="2" t="s">
        <v>129</v>
      </c>
      <c r="MY39" s="2" t="s">
        <v>132</v>
      </c>
      <c r="MZ39" s="2" t="s">
        <v>132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167</v>
      </c>
      <c r="NJ39" s="2" t="s">
        <v>129</v>
      </c>
      <c r="NK39" s="2" t="s">
        <v>132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173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167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167</v>
      </c>
      <c r="OT39" s="2" t="s">
        <v>174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167</v>
      </c>
      <c r="PF39" s="2" t="s">
        <v>129</v>
      </c>
      <c r="PG39" s="2" t="s">
        <v>132</v>
      </c>
      <c r="PH39" s="2" t="s">
        <v>132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141</v>
      </c>
      <c r="PR39" s="2" t="s">
        <v>174</v>
      </c>
      <c r="PS39" s="2" t="s">
        <v>559</v>
      </c>
      <c r="PT39" s="2" t="s">
        <v>907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162</v>
      </c>
      <c r="QP39" s="2" t="s">
        <v>174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167</v>
      </c>
      <c r="RB39" s="2" t="s">
        <v>129</v>
      </c>
      <c r="RC39" s="2" t="s">
        <v>132</v>
      </c>
      <c r="RD39" s="2" t="s">
        <v>132</v>
      </c>
      <c r="RE39" s="2" t="s">
        <v>144</v>
      </c>
      <c r="RF39" s="2" t="s">
        <v>177</v>
      </c>
      <c r="RG39" s="4"/>
      <c r="RH39" s="8"/>
      <c r="RI39" s="4"/>
      <c r="RJ39" s="8"/>
      <c r="RK39" s="7"/>
      <c r="RL39" s="7"/>
      <c r="RM39" s="2" t="s">
        <v>141</v>
      </c>
      <c r="RN39" s="2" t="s">
        <v>174</v>
      </c>
      <c r="RO39" s="2" t="s">
        <v>216</v>
      </c>
      <c r="RP39" s="2" t="s">
        <v>908</v>
      </c>
      <c r="RQ39" s="2" t="s">
        <v>144</v>
      </c>
      <c r="RR39" s="2" t="s">
        <v>132</v>
      </c>
    </row>
    <row r="40">
      <c r="A40" s="2" t="s">
        <v>909</v>
      </c>
      <c r="B40" s="2" t="s">
        <v>121</v>
      </c>
      <c r="C40" s="2" t="s">
        <v>122</v>
      </c>
      <c r="D40" s="2" t="s">
        <v>123</v>
      </c>
      <c r="E40" s="2" t="s">
        <v>882</v>
      </c>
      <c r="F40" s="2" t="s">
        <v>910</v>
      </c>
      <c r="G40" s="2" t="s">
        <v>910</v>
      </c>
      <c r="H40" s="2" t="s">
        <v>910</v>
      </c>
      <c r="I40" s="2" t="s">
        <v>911</v>
      </c>
      <c r="J40" s="2" t="s">
        <v>127</v>
      </c>
      <c r="K40" s="2" t="s">
        <v>912</v>
      </c>
      <c r="L40" s="3">
        <v>32.38</v>
      </c>
      <c r="M40" s="3">
        <v>34</v>
      </c>
      <c r="N40" s="3">
        <v>67.99</v>
      </c>
      <c r="O40" s="2" t="s">
        <v>129</v>
      </c>
      <c r="P40" s="2" t="s">
        <v>913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134</v>
      </c>
      <c r="V40" s="2" t="s">
        <v>914</v>
      </c>
      <c r="W40" s="2" t="s">
        <v>915</v>
      </c>
      <c r="X40" s="2" t="s">
        <v>136</v>
      </c>
      <c r="Y40" s="2" t="s">
        <v>916</v>
      </c>
      <c r="Z40" s="4">
        <v>1</v>
      </c>
      <c r="AA40" s="4">
        <f>=ROUNDDOWN(0.0833333333333333,0)</f>
      </c>
      <c r="AB40" s="5">
        <v>12</v>
      </c>
      <c r="AC40" s="2" t="s">
        <v>745</v>
      </c>
      <c r="AD40" s="4">
        <v>240</v>
      </c>
      <c r="AE40" s="4">
        <v>240</v>
      </c>
      <c r="AF40" s="6">
        <v>65</v>
      </c>
      <c r="AG40" s="6"/>
      <c r="AH40" s="7">
        <v>0.8889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80</v>
      </c>
      <c r="AQ40" s="8">
        <v>2594.62</v>
      </c>
      <c r="AR40" s="4"/>
      <c r="AS40" s="8"/>
      <c r="AT40" s="7"/>
      <c r="AU40" s="7"/>
      <c r="AV40" s="4">
        <v>80</v>
      </c>
      <c r="AW40" s="8">
        <v>2594.62</v>
      </c>
      <c r="AX40" s="4"/>
      <c r="AY40" s="8"/>
      <c r="AZ40" s="7"/>
      <c r="BA40" s="7"/>
      <c r="BB40" s="7">
        <v>1</v>
      </c>
      <c r="BC40" s="4">
        <v>80</v>
      </c>
      <c r="BD40" s="8">
        <v>2594.62</v>
      </c>
      <c r="BE40" s="4"/>
      <c r="BF40" s="8"/>
      <c r="BG40" s="7"/>
      <c r="BH40" s="7"/>
      <c r="BI40" s="7">
        <v>1</v>
      </c>
      <c r="BJ40" s="4">
        <v>80</v>
      </c>
      <c r="BK40" s="8">
        <v>2594.62</v>
      </c>
      <c r="BL40" s="2" t="s">
        <v>917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918</v>
      </c>
      <c r="BX40" s="2" t="s">
        <v>919</v>
      </c>
      <c r="BY40" s="2" t="s">
        <v>144</v>
      </c>
      <c r="BZ40" s="2" t="s">
        <v>132</v>
      </c>
      <c r="CA40" s="4">
        <v>1</v>
      </c>
      <c r="CB40" s="8">
        <v>37.24</v>
      </c>
      <c r="CC40" s="4"/>
      <c r="CD40" s="8"/>
      <c r="CE40" s="7"/>
      <c r="CF40" s="7"/>
      <c r="CG40" s="2" t="s">
        <v>141</v>
      </c>
      <c r="CH40" s="2" t="s">
        <v>129</v>
      </c>
      <c r="CI40" s="2" t="s">
        <v>132</v>
      </c>
      <c r="CJ40" s="2" t="s">
        <v>920</v>
      </c>
      <c r="CK40" s="2" t="s">
        <v>144</v>
      </c>
      <c r="CL40" s="2" t="s">
        <v>132</v>
      </c>
      <c r="CM40" s="4">
        <v>12</v>
      </c>
      <c r="CN40" s="8">
        <v>430.78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708</v>
      </c>
      <c r="CV40" s="2" t="s">
        <v>921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167</v>
      </c>
      <c r="DF40" s="2" t="s">
        <v>129</v>
      </c>
      <c r="DG40" s="2" t="s">
        <v>132</v>
      </c>
      <c r="DH40" s="2" t="s">
        <v>132</v>
      </c>
      <c r="DI40" s="2" t="s">
        <v>144</v>
      </c>
      <c r="DJ40" s="2" t="s">
        <v>132</v>
      </c>
      <c r="DK40" s="4"/>
      <c r="DL40" s="8"/>
      <c r="DM40" s="4"/>
      <c r="DN40" s="8"/>
      <c r="DO40" s="7"/>
      <c r="DP40" s="7"/>
      <c r="DQ40" s="2" t="s">
        <v>212</v>
      </c>
      <c r="DR40" s="2" t="s">
        <v>129</v>
      </c>
      <c r="DS40" s="2" t="s">
        <v>132</v>
      </c>
      <c r="DT40" s="2" t="s">
        <v>132</v>
      </c>
      <c r="DU40" s="2" t="s">
        <v>144</v>
      </c>
      <c r="DV40" s="2" t="s">
        <v>132</v>
      </c>
      <c r="DW40" s="4">
        <v>6</v>
      </c>
      <c r="DX40" s="8">
        <v>224.4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922</v>
      </c>
      <c r="EF40" s="2" t="s">
        <v>923</v>
      </c>
      <c r="EG40" s="2" t="s">
        <v>144</v>
      </c>
      <c r="EH40" s="2" t="s">
        <v>132</v>
      </c>
      <c r="EI40" s="4"/>
      <c r="EJ40" s="8"/>
      <c r="EK40" s="4"/>
      <c r="EL40" s="8"/>
      <c r="EM40" s="7"/>
      <c r="EN40" s="7"/>
      <c r="EO40" s="2" t="s">
        <v>161</v>
      </c>
      <c r="EP40" s="2" t="s">
        <v>129</v>
      </c>
      <c r="EQ40" s="2" t="s">
        <v>132</v>
      </c>
      <c r="ER40" s="2" t="s">
        <v>132</v>
      </c>
      <c r="ES40" s="2" t="s">
        <v>144</v>
      </c>
      <c r="ET40" s="2" t="s">
        <v>132</v>
      </c>
      <c r="EU40" s="4"/>
      <c r="EV40" s="8"/>
      <c r="EW40" s="4"/>
      <c r="EX40" s="8"/>
      <c r="EY40" s="7"/>
      <c r="EZ40" s="7"/>
      <c r="FA40" s="2" t="s">
        <v>161</v>
      </c>
      <c r="FB40" s="2" t="s">
        <v>129</v>
      </c>
      <c r="FC40" s="2" t="s">
        <v>132</v>
      </c>
      <c r="FD40" s="2" t="s">
        <v>132</v>
      </c>
      <c r="FE40" s="2" t="s">
        <v>144</v>
      </c>
      <c r="FF40" s="2" t="s">
        <v>132</v>
      </c>
      <c r="FG40" s="4"/>
      <c r="FH40" s="8"/>
      <c r="FI40" s="4"/>
      <c r="FJ40" s="8"/>
      <c r="FK40" s="7"/>
      <c r="FL40" s="7"/>
      <c r="FM40" s="2" t="s">
        <v>162</v>
      </c>
      <c r="FN40" s="2" t="s">
        <v>129</v>
      </c>
      <c r="FO40" s="2" t="s">
        <v>132</v>
      </c>
      <c r="FP40" s="2" t="s">
        <v>132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167</v>
      </c>
      <c r="FZ40" s="2" t="s">
        <v>129</v>
      </c>
      <c r="GA40" s="2" t="s">
        <v>132</v>
      </c>
      <c r="GB40" s="2" t="s">
        <v>132</v>
      </c>
      <c r="GC40" s="2" t="s">
        <v>144</v>
      </c>
      <c r="GD40" s="2" t="s">
        <v>132</v>
      </c>
      <c r="GE40" s="4">
        <v>2</v>
      </c>
      <c r="GF40" s="8">
        <v>101.98</v>
      </c>
      <c r="GG40" s="4"/>
      <c r="GH40" s="8"/>
      <c r="GI40" s="7"/>
      <c r="GJ40" s="7"/>
      <c r="GK40" s="2" t="s">
        <v>141</v>
      </c>
      <c r="GL40" s="2" t="s">
        <v>129</v>
      </c>
      <c r="GM40" s="2" t="s">
        <v>916</v>
      </c>
      <c r="GN40" s="2" t="s">
        <v>919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161</v>
      </c>
      <c r="GX40" s="2" t="s">
        <v>129</v>
      </c>
      <c r="GY40" s="2" t="s">
        <v>132</v>
      </c>
      <c r="GZ40" s="2" t="s">
        <v>132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144</v>
      </c>
      <c r="HN40" s="2" t="s">
        <v>132</v>
      </c>
      <c r="HO40" s="4">
        <v>11</v>
      </c>
      <c r="HP40" s="8">
        <v>392.7</v>
      </c>
      <c r="HQ40" s="4"/>
      <c r="HR40" s="8"/>
      <c r="HS40" s="7"/>
      <c r="HT40" s="7"/>
      <c r="HU40" s="2" t="s">
        <v>141</v>
      </c>
      <c r="HV40" s="2" t="s">
        <v>129</v>
      </c>
      <c r="HW40" s="2" t="s">
        <v>924</v>
      </c>
      <c r="HX40" s="2" t="s">
        <v>925</v>
      </c>
      <c r="HY40" s="2" t="s">
        <v>144</v>
      </c>
      <c r="HZ40" s="2" t="s">
        <v>132</v>
      </c>
      <c r="IA40" s="4"/>
      <c r="IB40" s="8"/>
      <c r="IC40" s="4"/>
      <c r="ID40" s="8"/>
      <c r="IE40" s="7"/>
      <c r="IF40" s="7"/>
      <c r="IG40" s="2" t="s">
        <v>161</v>
      </c>
      <c r="IH40" s="2" t="s">
        <v>129</v>
      </c>
      <c r="II40" s="2" t="s">
        <v>132</v>
      </c>
      <c r="IJ40" s="2" t="s">
        <v>132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173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167</v>
      </c>
      <c r="JF40" s="2" t="s">
        <v>129</v>
      </c>
      <c r="JG40" s="2" t="s">
        <v>132</v>
      </c>
      <c r="JH40" s="2" t="s">
        <v>132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141</v>
      </c>
      <c r="JR40" s="2" t="s">
        <v>129</v>
      </c>
      <c r="JS40" s="2" t="s">
        <v>926</v>
      </c>
      <c r="JT40" s="2" t="s">
        <v>132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167</v>
      </c>
      <c r="KD40" s="2" t="s">
        <v>129</v>
      </c>
      <c r="KE40" s="2" t="s">
        <v>132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167</v>
      </c>
      <c r="KP40" s="2" t="s">
        <v>129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141</v>
      </c>
      <c r="LB40" s="2" t="s">
        <v>129</v>
      </c>
      <c r="LC40" s="2" t="s">
        <v>168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162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162</v>
      </c>
      <c r="ML40" s="2" t="s">
        <v>129</v>
      </c>
      <c r="MM40" s="2" t="s">
        <v>132</v>
      </c>
      <c r="MN40" s="2" t="s">
        <v>132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167</v>
      </c>
      <c r="MX40" s="2" t="s">
        <v>129</v>
      </c>
      <c r="MY40" s="2" t="s">
        <v>132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167</v>
      </c>
      <c r="NJ40" s="2" t="s">
        <v>129</v>
      </c>
      <c r="NK40" s="2" t="s">
        <v>132</v>
      </c>
      <c r="NL40" s="2" t="s">
        <v>132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173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167</v>
      </c>
      <c r="PR40" s="2" t="s">
        <v>129</v>
      </c>
      <c r="PS40" s="2" t="s">
        <v>132</v>
      </c>
      <c r="PT40" s="2" t="s">
        <v>132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167</v>
      </c>
      <c r="QD40" s="2" t="s">
        <v>129</v>
      </c>
      <c r="QE40" s="2" t="s">
        <v>132</v>
      </c>
      <c r="QF40" s="2" t="s">
        <v>132</v>
      </c>
      <c r="QG40" s="2" t="s">
        <v>144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129</v>
      </c>
      <c r="RC40" s="2" t="s">
        <v>132</v>
      </c>
      <c r="RD40" s="2" t="s">
        <v>132</v>
      </c>
      <c r="RE40" s="2" t="s">
        <v>144</v>
      </c>
      <c r="RF40" s="2" t="s">
        <v>177</v>
      </c>
      <c r="RG40" s="4"/>
      <c r="RH40" s="8"/>
      <c r="RI40" s="4"/>
      <c r="RJ40" s="8"/>
      <c r="RK40" s="7"/>
      <c r="RL40" s="7"/>
      <c r="RM40" s="2" t="s">
        <v>167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927</v>
      </c>
      <c r="B41" s="2" t="s">
        <v>121</v>
      </c>
      <c r="C41" s="2" t="s">
        <v>122</v>
      </c>
      <c r="D41" s="2" t="s">
        <v>123</v>
      </c>
      <c r="E41" s="2" t="s">
        <v>882</v>
      </c>
      <c r="F41" s="2" t="s">
        <v>928</v>
      </c>
      <c r="G41" s="2" t="s">
        <v>928</v>
      </c>
      <c r="H41" s="2" t="s">
        <v>928</v>
      </c>
      <c r="I41" s="2" t="s">
        <v>929</v>
      </c>
      <c r="J41" s="2" t="s">
        <v>127</v>
      </c>
      <c r="K41" s="2" t="s">
        <v>445</v>
      </c>
      <c r="L41" s="3">
        <v>40.47</v>
      </c>
      <c r="M41" s="3">
        <v>42.49</v>
      </c>
      <c r="N41" s="3">
        <v>84.99</v>
      </c>
      <c r="O41" s="2" t="s">
        <v>526</v>
      </c>
      <c r="P41" s="2" t="s">
        <v>527</v>
      </c>
      <c r="Q41" s="2" t="s">
        <v>131</v>
      </c>
      <c r="R41" s="2" t="s">
        <v>132</v>
      </c>
      <c r="S41" s="2" t="s">
        <v>930</v>
      </c>
      <c r="T41" s="2" t="s">
        <v>132</v>
      </c>
      <c r="U41" s="2" t="s">
        <v>447</v>
      </c>
      <c r="V41" s="2" t="s">
        <v>420</v>
      </c>
      <c r="W41" s="2" t="s">
        <v>136</v>
      </c>
      <c r="X41" s="2" t="s">
        <v>421</v>
      </c>
      <c r="Y41" s="2" t="s">
        <v>931</v>
      </c>
      <c r="Z41" s="4">
        <v>27</v>
      </c>
      <c r="AA41" s="4">
        <f>=ROUNDDOWN(15.8823529411765,0)</f>
      </c>
      <c r="AB41" s="5">
        <v>1.7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11</v>
      </c>
      <c r="AQ41" s="8">
        <v>497.4</v>
      </c>
      <c r="AR41" s="4"/>
      <c r="AS41" s="8"/>
      <c r="AT41" s="7"/>
      <c r="AU41" s="7"/>
      <c r="AV41" s="4">
        <v>11</v>
      </c>
      <c r="AW41" s="8">
        <v>497.4</v>
      </c>
      <c r="AX41" s="4"/>
      <c r="AY41" s="8"/>
      <c r="AZ41" s="7"/>
      <c r="BA41" s="7"/>
      <c r="BB41" s="7">
        <v>1</v>
      </c>
      <c r="BC41" s="4">
        <v>11</v>
      </c>
      <c r="BD41" s="8">
        <v>497.4</v>
      </c>
      <c r="BE41" s="4"/>
      <c r="BF41" s="8"/>
      <c r="BG41" s="7"/>
      <c r="BH41" s="7"/>
      <c r="BI41" s="7">
        <v>1</v>
      </c>
      <c r="BJ41" s="4">
        <v>11</v>
      </c>
      <c r="BK41" s="8">
        <v>497.4</v>
      </c>
      <c r="BL41" s="2" t="s">
        <v>932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141</v>
      </c>
      <c r="BV41" s="2" t="s">
        <v>129</v>
      </c>
      <c r="BW41" s="2" t="s">
        <v>933</v>
      </c>
      <c r="BX41" s="2" t="s">
        <v>934</v>
      </c>
      <c r="BY41" s="2" t="s">
        <v>144</v>
      </c>
      <c r="BZ41" s="2" t="s">
        <v>132</v>
      </c>
      <c r="CA41" s="4">
        <v>1</v>
      </c>
      <c r="CB41" s="8">
        <v>54.75</v>
      </c>
      <c r="CC41" s="4"/>
      <c r="CD41" s="8"/>
      <c r="CE41" s="7"/>
      <c r="CF41" s="7"/>
      <c r="CG41" s="2" t="s">
        <v>141</v>
      </c>
      <c r="CH41" s="2" t="s">
        <v>129</v>
      </c>
      <c r="CI41" s="2" t="s">
        <v>132</v>
      </c>
      <c r="CJ41" s="2" t="s">
        <v>778</v>
      </c>
      <c r="CK41" s="2" t="s">
        <v>144</v>
      </c>
      <c r="CL41" s="2" t="s">
        <v>132</v>
      </c>
      <c r="CM41" s="4">
        <v>10</v>
      </c>
      <c r="CN41" s="8">
        <v>442.65</v>
      </c>
      <c r="CO41" s="4"/>
      <c r="CP41" s="8"/>
      <c r="CQ41" s="7"/>
      <c r="CR41" s="7"/>
      <c r="CS41" s="2" t="s">
        <v>141</v>
      </c>
      <c r="CT41" s="2" t="s">
        <v>129</v>
      </c>
      <c r="CU41" s="2" t="s">
        <v>228</v>
      </c>
      <c r="CV41" s="2" t="s">
        <v>931</v>
      </c>
      <c r="CW41" s="2" t="s">
        <v>144</v>
      </c>
      <c r="CX41" s="2" t="s">
        <v>132</v>
      </c>
      <c r="CY41" s="4"/>
      <c r="CZ41" s="8"/>
      <c r="DA41" s="4"/>
      <c r="DB41" s="8"/>
      <c r="DC41" s="7"/>
      <c r="DD41" s="7"/>
      <c r="DE41" s="2" t="s">
        <v>141</v>
      </c>
      <c r="DF41" s="2" t="s">
        <v>129</v>
      </c>
      <c r="DG41" s="2" t="s">
        <v>147</v>
      </c>
      <c r="DH41" s="2" t="s">
        <v>935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212</v>
      </c>
      <c r="DR41" s="2" t="s">
        <v>129</v>
      </c>
      <c r="DS41" s="2" t="s">
        <v>132</v>
      </c>
      <c r="DT41" s="2" t="s">
        <v>132</v>
      </c>
      <c r="DU41" s="2" t="s">
        <v>144</v>
      </c>
      <c r="DV41" s="2" t="s">
        <v>132</v>
      </c>
      <c r="DW41" s="4"/>
      <c r="DX41" s="8"/>
      <c r="DY41" s="4"/>
      <c r="DZ41" s="8"/>
      <c r="EA41" s="7"/>
      <c r="EB41" s="7"/>
      <c r="EC41" s="2" t="s">
        <v>141</v>
      </c>
      <c r="ED41" s="2" t="s">
        <v>129</v>
      </c>
      <c r="EE41" s="2" t="s">
        <v>255</v>
      </c>
      <c r="EF41" s="2" t="s">
        <v>936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129</v>
      </c>
      <c r="EQ41" s="2" t="s">
        <v>228</v>
      </c>
      <c r="ER41" s="2" t="s">
        <v>414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167</v>
      </c>
      <c r="FB41" s="2" t="s">
        <v>129</v>
      </c>
      <c r="FC41" s="2" t="s">
        <v>132</v>
      </c>
      <c r="FD41" s="2" t="s">
        <v>132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129</v>
      </c>
      <c r="FO41" s="2" t="s">
        <v>937</v>
      </c>
      <c r="FP41" s="2" t="s">
        <v>132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141</v>
      </c>
      <c r="FZ41" s="2" t="s">
        <v>129</v>
      </c>
      <c r="GA41" s="2" t="s">
        <v>935</v>
      </c>
      <c r="GB41" s="2" t="s">
        <v>202</v>
      </c>
      <c r="GC41" s="2" t="s">
        <v>144</v>
      </c>
      <c r="GD41" s="2" t="s">
        <v>132</v>
      </c>
      <c r="GE41" s="4"/>
      <c r="GF41" s="8"/>
      <c r="GG41" s="4"/>
      <c r="GH41" s="8"/>
      <c r="GI41" s="7"/>
      <c r="GJ41" s="7"/>
      <c r="GK41" s="2" t="s">
        <v>141</v>
      </c>
      <c r="GL41" s="2" t="s">
        <v>129</v>
      </c>
      <c r="GM41" s="2" t="s">
        <v>228</v>
      </c>
      <c r="GN41" s="2" t="s">
        <v>938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167</v>
      </c>
      <c r="GX41" s="2" t="s">
        <v>129</v>
      </c>
      <c r="GY41" s="2" t="s">
        <v>132</v>
      </c>
      <c r="GZ41" s="2" t="s">
        <v>132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129</v>
      </c>
      <c r="HK41" s="2" t="s">
        <v>132</v>
      </c>
      <c r="HL41" s="2" t="s">
        <v>132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674</v>
      </c>
      <c r="HX41" s="2" t="s">
        <v>132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129</v>
      </c>
      <c r="II41" s="2" t="s">
        <v>939</v>
      </c>
      <c r="IJ41" s="2" t="s">
        <v>132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141</v>
      </c>
      <c r="IT41" s="2" t="s">
        <v>129</v>
      </c>
      <c r="IU41" s="2" t="s">
        <v>406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212</v>
      </c>
      <c r="JF41" s="2" t="s">
        <v>129</v>
      </c>
      <c r="JG41" s="2" t="s">
        <v>132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129</v>
      </c>
      <c r="JS41" s="2" t="s">
        <v>940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167</v>
      </c>
      <c r="KD41" s="2" t="s">
        <v>129</v>
      </c>
      <c r="KE41" s="2" t="s">
        <v>132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167</v>
      </c>
      <c r="KP41" s="2" t="s">
        <v>129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162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162</v>
      </c>
      <c r="ML41" s="2" t="s">
        <v>129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167</v>
      </c>
      <c r="MX41" s="2" t="s">
        <v>129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167</v>
      </c>
      <c r="NJ41" s="2" t="s">
        <v>129</v>
      </c>
      <c r="NK41" s="2" t="s">
        <v>132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173</v>
      </c>
      <c r="OH41" s="2" t="s">
        <v>129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141</v>
      </c>
      <c r="PR41" s="2" t="s">
        <v>174</v>
      </c>
      <c r="PS41" s="2" t="s">
        <v>175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167</v>
      </c>
      <c r="QD41" s="2" t="s">
        <v>129</v>
      </c>
      <c r="QE41" s="2" t="s">
        <v>132</v>
      </c>
      <c r="QF41" s="2" t="s">
        <v>132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167</v>
      </c>
      <c r="RB41" s="2" t="s">
        <v>129</v>
      </c>
      <c r="RC41" s="2" t="s">
        <v>132</v>
      </c>
      <c r="RD41" s="2" t="s">
        <v>132</v>
      </c>
      <c r="RE41" s="2" t="s">
        <v>144</v>
      </c>
      <c r="RF41" s="2" t="s">
        <v>177</v>
      </c>
      <c r="RG41" s="4"/>
      <c r="RH41" s="8"/>
      <c r="RI41" s="4"/>
      <c r="RJ41" s="8"/>
      <c r="RK41" s="7"/>
      <c r="RL41" s="7"/>
      <c r="RM41" s="2" t="s">
        <v>141</v>
      </c>
      <c r="RN41" s="2" t="s">
        <v>174</v>
      </c>
      <c r="RO41" s="2" t="s">
        <v>941</v>
      </c>
      <c r="RP41" s="2" t="s">
        <v>132</v>
      </c>
      <c r="RQ41" s="2" t="s">
        <v>144</v>
      </c>
      <c r="RR41" s="2" t="s">
        <v>132</v>
      </c>
    </row>
    <row r="42">
      <c r="A42" s="2" t="s">
        <v>942</v>
      </c>
      <c r="B42" s="2" t="s">
        <v>121</v>
      </c>
      <c r="C42" s="2" t="s">
        <v>122</v>
      </c>
      <c r="D42" s="2" t="s">
        <v>123</v>
      </c>
      <c r="E42" s="2" t="s">
        <v>882</v>
      </c>
      <c r="F42" s="2" t="s">
        <v>943</v>
      </c>
      <c r="G42" s="2" t="s">
        <v>943</v>
      </c>
      <c r="H42" s="2" t="s">
        <v>943</v>
      </c>
      <c r="I42" s="2" t="s">
        <v>944</v>
      </c>
      <c r="J42" s="2" t="s">
        <v>127</v>
      </c>
      <c r="K42" s="2" t="s">
        <v>275</v>
      </c>
      <c r="L42" s="3">
        <v>20</v>
      </c>
      <c r="M42" s="3">
        <v>21</v>
      </c>
      <c r="N42" s="3">
        <v>69.99</v>
      </c>
      <c r="O42" s="2" t="s">
        <v>129</v>
      </c>
      <c r="P42" s="2" t="s">
        <v>945</v>
      </c>
      <c r="Q42" s="2" t="s">
        <v>131</v>
      </c>
      <c r="R42" s="2" t="s">
        <v>22</v>
      </c>
      <c r="S42" s="2" t="s">
        <v>132</v>
      </c>
      <c r="T42" s="2" t="s">
        <v>132</v>
      </c>
      <c r="U42" s="2" t="s">
        <v>447</v>
      </c>
      <c r="V42" s="2" t="s">
        <v>914</v>
      </c>
      <c r="W42" s="2" t="s">
        <v>132</v>
      </c>
      <c r="X42" s="2" t="s">
        <v>132</v>
      </c>
      <c r="Y42" s="2" t="s">
        <v>946</v>
      </c>
      <c r="Z42" s="4">
        <v>32</v>
      </c>
      <c r="AA42" s="4">
        <f>=ROUNDDOWN(40,0)</f>
      </c>
      <c r="AB42" s="5">
        <v>0.8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6</v>
      </c>
      <c r="AQ42" s="8">
        <v>120</v>
      </c>
      <c r="AR42" s="4"/>
      <c r="AS42" s="8"/>
      <c r="AT42" s="7"/>
      <c r="AU42" s="7"/>
      <c r="AV42" s="4">
        <v>6</v>
      </c>
      <c r="AW42" s="8">
        <v>120</v>
      </c>
      <c r="AX42" s="4"/>
      <c r="AY42" s="8"/>
      <c r="AZ42" s="7"/>
      <c r="BA42" s="7"/>
      <c r="BB42" s="7">
        <v>1</v>
      </c>
      <c r="BC42" s="4">
        <v>6</v>
      </c>
      <c r="BD42" s="8">
        <v>120</v>
      </c>
      <c r="BE42" s="4"/>
      <c r="BF42" s="8"/>
      <c r="BG42" s="7"/>
      <c r="BH42" s="7"/>
      <c r="BI42" s="7">
        <v>1</v>
      </c>
      <c r="BJ42" s="4">
        <v>6</v>
      </c>
      <c r="BK42" s="8">
        <v>120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/>
      <c r="CN42" s="8"/>
      <c r="CO42" s="4"/>
      <c r="CP42" s="8"/>
      <c r="CQ42" s="7"/>
      <c r="CR42" s="7"/>
      <c r="CS42" s="2" t="s">
        <v>132</v>
      </c>
      <c r="CT42" s="2" t="s">
        <v>132</v>
      </c>
      <c r="CU42" s="2" t="s">
        <v>132</v>
      </c>
      <c r="CV42" s="2" t="s">
        <v>132</v>
      </c>
      <c r="CW42" s="2" t="s">
        <v>132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>
        <v>6</v>
      </c>
      <c r="EJ42" s="8">
        <v>120</v>
      </c>
      <c r="EK42" s="4"/>
      <c r="EL42" s="8"/>
      <c r="EM42" s="7"/>
      <c r="EN42" s="7"/>
      <c r="EO42" s="2" t="s">
        <v>141</v>
      </c>
      <c r="EP42" s="2" t="s">
        <v>129</v>
      </c>
      <c r="EQ42" s="2" t="s">
        <v>907</v>
      </c>
      <c r="ER42" s="2" t="s">
        <v>716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947</v>
      </c>
      <c r="B43" s="2" t="s">
        <v>121</v>
      </c>
      <c r="C43" s="2" t="s">
        <v>122</v>
      </c>
      <c r="D43" s="2" t="s">
        <v>123</v>
      </c>
      <c r="E43" s="2" t="s">
        <v>882</v>
      </c>
      <c r="F43" s="2" t="s">
        <v>948</v>
      </c>
      <c r="G43" s="2" t="s">
        <v>948</v>
      </c>
      <c r="H43" s="2" t="s">
        <v>948</v>
      </c>
      <c r="I43" s="2" t="s">
        <v>949</v>
      </c>
      <c r="J43" s="2" t="s">
        <v>127</v>
      </c>
      <c r="K43" s="2" t="s">
        <v>275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945</v>
      </c>
      <c r="Q43" s="2" t="s">
        <v>131</v>
      </c>
      <c r="R43" s="2" t="s">
        <v>22</v>
      </c>
      <c r="S43" s="2" t="s">
        <v>132</v>
      </c>
      <c r="T43" s="2" t="s">
        <v>132</v>
      </c>
      <c r="U43" s="2" t="s">
        <v>447</v>
      </c>
      <c r="V43" s="2" t="s">
        <v>914</v>
      </c>
      <c r="W43" s="2" t="s">
        <v>132</v>
      </c>
      <c r="X43" s="2" t="s">
        <v>132</v>
      </c>
      <c r="Y43" s="2" t="s">
        <v>946</v>
      </c>
      <c r="Z43" s="4">
        <v>44</v>
      </c>
      <c r="AA43" s="4">
        <f>=ROUNDDOWN({0},0)</f>
      </c>
      <c r="AB43" s="5"/>
      <c r="AC43" s="2" t="s">
        <v>132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/>
      <c r="CZ43" s="8"/>
      <c r="DA43" s="4"/>
      <c r="DB43" s="8"/>
      <c r="DC43" s="7"/>
      <c r="DD43" s="7"/>
      <c r="DE43" s="2" t="s">
        <v>132</v>
      </c>
      <c r="DF43" s="2" t="s">
        <v>132</v>
      </c>
      <c r="DG43" s="2" t="s">
        <v>132</v>
      </c>
      <c r="DH43" s="2" t="s">
        <v>132</v>
      </c>
      <c r="DI43" s="2" t="s">
        <v>132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907</v>
      </c>
      <c r="ER43" s="2" t="s">
        <v>716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950</v>
      </c>
      <c r="B44" s="2" t="s">
        <v>121</v>
      </c>
      <c r="C44" s="2" t="s">
        <v>122</v>
      </c>
      <c r="D44" s="2" t="s">
        <v>123</v>
      </c>
      <c r="E44" s="2" t="s">
        <v>882</v>
      </c>
      <c r="F44" s="2" t="s">
        <v>726</v>
      </c>
      <c r="G44" s="2" t="s">
        <v>726</v>
      </c>
      <c r="H44" s="2" t="s">
        <v>726</v>
      </c>
      <c r="I44" s="2" t="s">
        <v>951</v>
      </c>
      <c r="J44" s="2" t="s">
        <v>127</v>
      </c>
      <c r="K44" s="2" t="s">
        <v>713</v>
      </c>
      <c r="L44" s="3">
        <v>61.9</v>
      </c>
      <c r="M44" s="3">
        <v>65</v>
      </c>
      <c r="N44" s="3">
        <v>129.9</v>
      </c>
      <c r="O44" s="2" t="s">
        <v>129</v>
      </c>
      <c r="P44" s="2" t="s">
        <v>913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447</v>
      </c>
      <c r="V44" s="2" t="s">
        <v>137</v>
      </c>
      <c r="W44" s="2" t="s">
        <v>137</v>
      </c>
      <c r="X44" s="2" t="s">
        <v>421</v>
      </c>
      <c r="Y44" s="2" t="s">
        <v>132</v>
      </c>
      <c r="Z44" s="4"/>
      <c r="AA44" s="4">
        <f>=ROUNDDOWN({0},0)</f>
      </c>
      <c r="AB44" s="5"/>
      <c r="AC44" s="2" t="s">
        <v>952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129</v>
      </c>
      <c r="BW44" s="2" t="s">
        <v>132</v>
      </c>
      <c r="BX44" s="2" t="s">
        <v>132</v>
      </c>
      <c r="BY44" s="2" t="s">
        <v>144</v>
      </c>
      <c r="BZ44" s="2" t="s">
        <v>132</v>
      </c>
      <c r="CA44" s="4"/>
      <c r="CB44" s="8"/>
      <c r="CC44" s="4"/>
      <c r="CD44" s="8"/>
      <c r="CE44" s="7"/>
      <c r="CF44" s="7"/>
      <c r="CG44" s="2" t="s">
        <v>167</v>
      </c>
      <c r="CH44" s="2" t="s">
        <v>129</v>
      </c>
      <c r="CI44" s="2" t="s">
        <v>132</v>
      </c>
      <c r="CJ44" s="2" t="s">
        <v>132</v>
      </c>
      <c r="CK44" s="2" t="s">
        <v>144</v>
      </c>
      <c r="CL44" s="2" t="s">
        <v>132</v>
      </c>
      <c r="CM44" s="4"/>
      <c r="CN44" s="8"/>
      <c r="CO44" s="4"/>
      <c r="CP44" s="8"/>
      <c r="CQ44" s="7"/>
      <c r="CR44" s="7"/>
      <c r="CS44" s="2" t="s">
        <v>141</v>
      </c>
      <c r="CT44" s="2" t="s">
        <v>129</v>
      </c>
      <c r="CU44" s="2" t="s">
        <v>132</v>
      </c>
      <c r="CV44" s="2" t="s">
        <v>132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167</v>
      </c>
      <c r="DF44" s="2" t="s">
        <v>129</v>
      </c>
      <c r="DG44" s="2" t="s">
        <v>132</v>
      </c>
      <c r="DH44" s="2" t="s">
        <v>132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167</v>
      </c>
      <c r="DR44" s="2" t="s">
        <v>129</v>
      </c>
      <c r="DS44" s="2" t="s">
        <v>132</v>
      </c>
      <c r="DT44" s="2" t="s">
        <v>132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167</v>
      </c>
      <c r="ED44" s="2" t="s">
        <v>129</v>
      </c>
      <c r="EE44" s="2" t="s">
        <v>132</v>
      </c>
      <c r="EF44" s="2" t="s">
        <v>132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161</v>
      </c>
      <c r="EP44" s="2" t="s">
        <v>129</v>
      </c>
      <c r="EQ44" s="2" t="s">
        <v>132</v>
      </c>
      <c r="ER44" s="2" t="s">
        <v>132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161</v>
      </c>
      <c r="FB44" s="2" t="s">
        <v>129</v>
      </c>
      <c r="FC44" s="2" t="s">
        <v>132</v>
      </c>
      <c r="FD44" s="2" t="s">
        <v>132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167</v>
      </c>
      <c r="FN44" s="2" t="s">
        <v>129</v>
      </c>
      <c r="FO44" s="2" t="s">
        <v>132</v>
      </c>
      <c r="FP44" s="2" t="s">
        <v>132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167</v>
      </c>
      <c r="FZ44" s="2" t="s">
        <v>129</v>
      </c>
      <c r="GA44" s="2" t="s">
        <v>132</v>
      </c>
      <c r="GB44" s="2" t="s">
        <v>132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132</v>
      </c>
      <c r="GN44" s="2" t="s">
        <v>132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161</v>
      </c>
      <c r="GX44" s="2" t="s">
        <v>129</v>
      </c>
      <c r="GY44" s="2" t="s">
        <v>132</v>
      </c>
      <c r="GZ44" s="2" t="s">
        <v>132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167</v>
      </c>
      <c r="HJ44" s="2" t="s">
        <v>129</v>
      </c>
      <c r="HK44" s="2" t="s">
        <v>132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167</v>
      </c>
      <c r="HV44" s="2" t="s">
        <v>129</v>
      </c>
      <c r="HW44" s="2" t="s">
        <v>132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161</v>
      </c>
      <c r="IH44" s="2" t="s">
        <v>129</v>
      </c>
      <c r="II44" s="2" t="s">
        <v>132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173</v>
      </c>
      <c r="IT44" s="2" t="s">
        <v>129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167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167</v>
      </c>
      <c r="JR44" s="2" t="s">
        <v>129</v>
      </c>
      <c r="JS44" s="2" t="s">
        <v>132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167</v>
      </c>
      <c r="KD44" s="2" t="s">
        <v>129</v>
      </c>
      <c r="KE44" s="2" t="s">
        <v>132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167</v>
      </c>
      <c r="KP44" s="2" t="s">
        <v>129</v>
      </c>
      <c r="KQ44" s="2" t="s">
        <v>132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141</v>
      </c>
      <c r="LB44" s="2" t="s">
        <v>129</v>
      </c>
      <c r="LC44" s="2" t="s">
        <v>132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167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167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167</v>
      </c>
      <c r="MX44" s="2" t="s">
        <v>129</v>
      </c>
      <c r="MY44" s="2" t="s">
        <v>132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167</v>
      </c>
      <c r="NJ44" s="2" t="s">
        <v>129</v>
      </c>
      <c r="NK44" s="2" t="s">
        <v>132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167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167</v>
      </c>
      <c r="PF44" s="2" t="s">
        <v>129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167</v>
      </c>
      <c r="PR44" s="2" t="s">
        <v>129</v>
      </c>
      <c r="PS44" s="2" t="s">
        <v>132</v>
      </c>
      <c r="PT44" s="2" t="s">
        <v>132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167</v>
      </c>
      <c r="QD44" s="2" t="s">
        <v>129</v>
      </c>
      <c r="QE44" s="2" t="s">
        <v>132</v>
      </c>
      <c r="QF44" s="2" t="s">
        <v>132</v>
      </c>
      <c r="QG44" s="2" t="s">
        <v>144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167</v>
      </c>
      <c r="RB44" s="2" t="s">
        <v>129</v>
      </c>
      <c r="RC44" s="2" t="s">
        <v>132</v>
      </c>
      <c r="RD44" s="2" t="s">
        <v>132</v>
      </c>
      <c r="RE44" s="2" t="s">
        <v>144</v>
      </c>
      <c r="RF44" s="2" t="s">
        <v>132</v>
      </c>
      <c r="RG44" s="4"/>
      <c r="RH44" s="8"/>
      <c r="RI44" s="4"/>
      <c r="RJ44" s="8"/>
      <c r="RK44" s="7"/>
      <c r="RL44" s="7"/>
      <c r="RM44" s="2" t="s">
        <v>167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953</v>
      </c>
      <c r="B45" s="2" t="s">
        <v>121</v>
      </c>
      <c r="C45" s="2" t="s">
        <v>122</v>
      </c>
      <c r="D45" s="2" t="s">
        <v>954</v>
      </c>
      <c r="E45" s="2" t="s">
        <v>955</v>
      </c>
      <c r="F45" s="2" t="s">
        <v>956</v>
      </c>
      <c r="G45" s="2" t="s">
        <v>956</v>
      </c>
      <c r="H45" s="2" t="s">
        <v>956</v>
      </c>
      <c r="I45" s="2" t="s">
        <v>957</v>
      </c>
      <c r="J45" s="2" t="s">
        <v>127</v>
      </c>
      <c r="K45" s="2" t="s">
        <v>958</v>
      </c>
      <c r="L45" s="3">
        <v>54.23</v>
      </c>
      <c r="M45" s="3">
        <v>56.94</v>
      </c>
      <c r="N45" s="3">
        <v>118.99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959</v>
      </c>
      <c r="T45" s="2" t="s">
        <v>132</v>
      </c>
      <c r="U45" s="2" t="s">
        <v>134</v>
      </c>
      <c r="V45" s="2" t="s">
        <v>846</v>
      </c>
      <c r="W45" s="2" t="s">
        <v>915</v>
      </c>
      <c r="X45" s="2" t="s">
        <v>136</v>
      </c>
      <c r="Y45" s="2" t="s">
        <v>960</v>
      </c>
      <c r="Z45" s="4">
        <v>215</v>
      </c>
      <c r="AA45" s="4">
        <f>=ROUNDDOWN(19.5454545454545,0)</f>
      </c>
      <c r="AB45" s="5">
        <v>11</v>
      </c>
      <c r="AC45" s="2" t="s">
        <v>961</v>
      </c>
      <c r="AD45" s="4">
        <v>150</v>
      </c>
      <c r="AE45" s="4">
        <v>150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96</v>
      </c>
      <c r="AQ45" s="8">
        <v>6215.58</v>
      </c>
      <c r="AR45" s="4"/>
      <c r="AS45" s="8"/>
      <c r="AT45" s="7"/>
      <c r="AU45" s="7"/>
      <c r="AV45" s="4">
        <v>96</v>
      </c>
      <c r="AW45" s="8">
        <v>6215.58</v>
      </c>
      <c r="AX45" s="4"/>
      <c r="AY45" s="8"/>
      <c r="AZ45" s="7"/>
      <c r="BA45" s="7"/>
      <c r="BB45" s="7">
        <v>1</v>
      </c>
      <c r="BC45" s="4">
        <v>193</v>
      </c>
      <c r="BD45" s="8">
        <v>12066.08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0.5151</v>
      </c>
      <c r="BJ45" s="4">
        <v>96</v>
      </c>
      <c r="BK45" s="8">
        <v>6215.58</v>
      </c>
      <c r="BL45" s="2" t="s">
        <v>962</v>
      </c>
      <c r="BM45" s="7">
        <v>1</v>
      </c>
      <c r="BN45" s="7">
        <v>1</v>
      </c>
      <c r="BO45" s="4">
        <v>9</v>
      </c>
      <c r="BP45" s="8">
        <v>476.36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792</v>
      </c>
      <c r="BX45" s="2" t="s">
        <v>963</v>
      </c>
      <c r="BY45" s="2" t="s">
        <v>144</v>
      </c>
      <c r="BZ45" s="2" t="s">
        <v>132</v>
      </c>
      <c r="CA45" s="4">
        <v>26</v>
      </c>
      <c r="CB45" s="8">
        <v>1734.2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132</v>
      </c>
      <c r="CJ45" s="2" t="s">
        <v>530</v>
      </c>
      <c r="CK45" s="2" t="s">
        <v>144</v>
      </c>
      <c r="CL45" s="2" t="s">
        <v>132</v>
      </c>
      <c r="CM45" s="4">
        <v>2</v>
      </c>
      <c r="CN45" s="8">
        <v>132.95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960</v>
      </c>
      <c r="CV45" s="2" t="s">
        <v>964</v>
      </c>
      <c r="CW45" s="2" t="s">
        <v>144</v>
      </c>
      <c r="CX45" s="2" t="s">
        <v>132</v>
      </c>
      <c r="CY45" s="4">
        <v>17</v>
      </c>
      <c r="CZ45" s="8">
        <v>1195.78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233</v>
      </c>
      <c r="DH45" s="2" t="s">
        <v>965</v>
      </c>
      <c r="DI45" s="2" t="s">
        <v>144</v>
      </c>
      <c r="DJ45" s="2" t="s">
        <v>132</v>
      </c>
      <c r="DK45" s="4">
        <v>11</v>
      </c>
      <c r="DL45" s="8">
        <v>748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149</v>
      </c>
      <c r="DT45" s="2" t="s">
        <v>157</v>
      </c>
      <c r="DU45" s="2" t="s">
        <v>144</v>
      </c>
      <c r="DV45" s="2" t="s">
        <v>132</v>
      </c>
      <c r="DW45" s="4">
        <v>6</v>
      </c>
      <c r="DX45" s="8">
        <v>429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522</v>
      </c>
      <c r="EF45" s="2" t="s">
        <v>748</v>
      </c>
      <c r="EG45" s="2" t="s">
        <v>144</v>
      </c>
      <c r="EH45" s="2" t="s">
        <v>132</v>
      </c>
      <c r="EI45" s="4">
        <v>9</v>
      </c>
      <c r="EJ45" s="8">
        <v>558.9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750</v>
      </c>
      <c r="ER45" s="2" t="s">
        <v>966</v>
      </c>
      <c r="ES45" s="2" t="s">
        <v>144</v>
      </c>
      <c r="ET45" s="2" t="s">
        <v>132</v>
      </c>
      <c r="EU45" s="4">
        <v>7</v>
      </c>
      <c r="EV45" s="8">
        <v>387.45</v>
      </c>
      <c r="EW45" s="4"/>
      <c r="EX45" s="8"/>
      <c r="EY45" s="7"/>
      <c r="EZ45" s="7"/>
      <c r="FA45" s="2" t="s">
        <v>141</v>
      </c>
      <c r="FB45" s="2" t="s">
        <v>129</v>
      </c>
      <c r="FC45" s="2" t="s">
        <v>201</v>
      </c>
      <c r="FD45" s="2" t="s">
        <v>967</v>
      </c>
      <c r="FE45" s="2" t="s">
        <v>144</v>
      </c>
      <c r="FF45" s="2" t="s">
        <v>132</v>
      </c>
      <c r="FG45" s="4">
        <v>2</v>
      </c>
      <c r="FH45" s="8">
        <v>140.68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203</v>
      </c>
      <c r="FP45" s="2" t="s">
        <v>241</v>
      </c>
      <c r="FQ45" s="2" t="s">
        <v>144</v>
      </c>
      <c r="FR45" s="2" t="s">
        <v>132</v>
      </c>
      <c r="FS45" s="4"/>
      <c r="FT45" s="8"/>
      <c r="FU45" s="4"/>
      <c r="FV45" s="8"/>
      <c r="FW45" s="7"/>
      <c r="FX45" s="7"/>
      <c r="FY45" s="2" t="s">
        <v>141</v>
      </c>
      <c r="FZ45" s="2" t="s">
        <v>129</v>
      </c>
      <c r="GA45" s="2" t="s">
        <v>158</v>
      </c>
      <c r="GB45" s="2" t="s">
        <v>132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129</v>
      </c>
      <c r="GM45" s="2" t="s">
        <v>964</v>
      </c>
      <c r="GN45" s="2" t="s">
        <v>132</v>
      </c>
      <c r="GO45" s="2" t="s">
        <v>144</v>
      </c>
      <c r="GP45" s="2" t="s">
        <v>132</v>
      </c>
      <c r="GQ45" s="4">
        <v>4</v>
      </c>
      <c r="GR45" s="8">
        <v>227.76</v>
      </c>
      <c r="GS45" s="4"/>
      <c r="GT45" s="8"/>
      <c r="GU45" s="7"/>
      <c r="GV45" s="7"/>
      <c r="GW45" s="2" t="s">
        <v>141</v>
      </c>
      <c r="GX45" s="2" t="s">
        <v>129</v>
      </c>
      <c r="GY45" s="2" t="s">
        <v>359</v>
      </c>
      <c r="GZ45" s="2" t="s">
        <v>290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162</v>
      </c>
      <c r="HJ45" s="2" t="s">
        <v>129</v>
      </c>
      <c r="HK45" s="2" t="s">
        <v>132</v>
      </c>
      <c r="HL45" s="2" t="s">
        <v>132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240</v>
      </c>
      <c r="HX45" s="2" t="s">
        <v>688</v>
      </c>
      <c r="HY45" s="2" t="s">
        <v>144</v>
      </c>
      <c r="HZ45" s="2" t="s">
        <v>132</v>
      </c>
      <c r="IA45" s="4">
        <v>3</v>
      </c>
      <c r="IB45" s="8">
        <v>184.5</v>
      </c>
      <c r="IC45" s="4"/>
      <c r="ID45" s="8"/>
      <c r="IE45" s="7"/>
      <c r="IF45" s="7"/>
      <c r="IG45" s="2" t="s">
        <v>141</v>
      </c>
      <c r="IH45" s="2" t="s">
        <v>129</v>
      </c>
      <c r="II45" s="2" t="s">
        <v>386</v>
      </c>
      <c r="IJ45" s="2" t="s">
        <v>968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141</v>
      </c>
      <c r="IT45" s="2" t="s">
        <v>129</v>
      </c>
      <c r="IU45" s="2" t="s">
        <v>267</v>
      </c>
      <c r="IV45" s="2" t="s">
        <v>969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212</v>
      </c>
      <c r="JF45" s="2" t="s">
        <v>129</v>
      </c>
      <c r="JG45" s="2" t="s">
        <v>132</v>
      </c>
      <c r="JH45" s="2" t="s">
        <v>132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970</v>
      </c>
      <c r="JT45" s="2" t="s">
        <v>971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167</v>
      </c>
      <c r="KD45" s="2" t="s">
        <v>129</v>
      </c>
      <c r="KE45" s="2" t="s">
        <v>132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167</v>
      </c>
      <c r="KP45" s="2" t="s">
        <v>129</v>
      </c>
      <c r="KQ45" s="2" t="s">
        <v>132</v>
      </c>
      <c r="KR45" s="2" t="s">
        <v>132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141</v>
      </c>
      <c r="LB45" s="2" t="s">
        <v>129</v>
      </c>
      <c r="LC45" s="2" t="s">
        <v>168</v>
      </c>
      <c r="LD45" s="2" t="s">
        <v>132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162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170</v>
      </c>
      <c r="MM45" s="2" t="s">
        <v>758</v>
      </c>
      <c r="MN45" s="2" t="s">
        <v>377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167</v>
      </c>
      <c r="MX45" s="2" t="s">
        <v>129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167</v>
      </c>
      <c r="NJ45" s="2" t="s">
        <v>129</v>
      </c>
      <c r="NK45" s="2" t="s">
        <v>132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173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167</v>
      </c>
      <c r="OH45" s="2" t="s">
        <v>129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167</v>
      </c>
      <c r="OT45" s="2" t="s">
        <v>174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167</v>
      </c>
      <c r="PF45" s="2" t="s">
        <v>129</v>
      </c>
      <c r="PG45" s="2" t="s">
        <v>132</v>
      </c>
      <c r="PH45" s="2" t="s">
        <v>132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174</v>
      </c>
      <c r="PS45" s="2" t="s">
        <v>559</v>
      </c>
      <c r="PT45" s="2" t="s">
        <v>703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162</v>
      </c>
      <c r="QP45" s="2" t="s">
        <v>174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167</v>
      </c>
      <c r="RB45" s="2" t="s">
        <v>129</v>
      </c>
      <c r="RC45" s="2" t="s">
        <v>132</v>
      </c>
      <c r="RD45" s="2" t="s">
        <v>132</v>
      </c>
      <c r="RE45" s="2" t="s">
        <v>144</v>
      </c>
      <c r="RF45" s="2" t="s">
        <v>177</v>
      </c>
      <c r="RG45" s="4"/>
      <c r="RH45" s="8"/>
      <c r="RI45" s="4"/>
      <c r="RJ45" s="8"/>
      <c r="RK45" s="7"/>
      <c r="RL45" s="7"/>
      <c r="RM45" s="2" t="s">
        <v>141</v>
      </c>
      <c r="RN45" s="2" t="s">
        <v>174</v>
      </c>
      <c r="RO45" s="2" t="s">
        <v>522</v>
      </c>
      <c r="RP45" s="2" t="s">
        <v>972</v>
      </c>
      <c r="RQ45" s="2" t="s">
        <v>144</v>
      </c>
      <c r="RR45" s="2" t="s">
        <v>132</v>
      </c>
    </row>
    <row r="46">
      <c r="A46" s="2" t="s">
        <v>973</v>
      </c>
      <c r="B46" s="2" t="s">
        <v>121</v>
      </c>
      <c r="C46" s="2" t="s">
        <v>122</v>
      </c>
      <c r="D46" s="2" t="s">
        <v>954</v>
      </c>
      <c r="E46" s="2" t="s">
        <v>955</v>
      </c>
      <c r="F46" s="2" t="s">
        <v>956</v>
      </c>
      <c r="G46" s="2" t="s">
        <v>956</v>
      </c>
      <c r="H46" s="2" t="s">
        <v>956</v>
      </c>
      <c r="I46" s="2" t="s">
        <v>957</v>
      </c>
      <c r="J46" s="2" t="s">
        <v>127</v>
      </c>
      <c r="K46" s="2" t="s">
        <v>912</v>
      </c>
      <c r="L46" s="3">
        <v>54.23</v>
      </c>
      <c r="M46" s="3">
        <v>56.94</v>
      </c>
      <c r="N46" s="3">
        <v>118.99</v>
      </c>
      <c r="O46" s="2" t="s">
        <v>129</v>
      </c>
      <c r="P46" s="2" t="s">
        <v>250</v>
      </c>
      <c r="Q46" s="2" t="s">
        <v>131</v>
      </c>
      <c r="R46" s="2" t="s">
        <v>132</v>
      </c>
      <c r="S46" s="2" t="s">
        <v>974</v>
      </c>
      <c r="T46" s="2" t="s">
        <v>132</v>
      </c>
      <c r="U46" s="2" t="s">
        <v>134</v>
      </c>
      <c r="V46" s="2" t="s">
        <v>846</v>
      </c>
      <c r="W46" s="2" t="s">
        <v>915</v>
      </c>
      <c r="X46" s="2" t="s">
        <v>975</v>
      </c>
      <c r="Y46" s="2" t="s">
        <v>976</v>
      </c>
      <c r="Z46" s="4">
        <v>176</v>
      </c>
      <c r="AA46" s="4">
        <f>=ROUNDDOWN(16,0)</f>
      </c>
      <c r="AB46" s="5">
        <v>11</v>
      </c>
      <c r="AC46" s="2" t="s">
        <v>961</v>
      </c>
      <c r="AD46" s="4">
        <v>200</v>
      </c>
      <c r="AE46" s="4">
        <v>200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97</v>
      </c>
      <c r="AQ46" s="8">
        <v>5850.5</v>
      </c>
      <c r="AR46" s="4"/>
      <c r="AS46" s="8"/>
      <c r="AT46" s="7"/>
      <c r="AU46" s="7"/>
      <c r="AV46" s="4">
        <v>97</v>
      </c>
      <c r="AW46" s="8">
        <v>5850.5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0.4849</v>
      </c>
      <c r="BJ46" s="4">
        <v>97</v>
      </c>
      <c r="BK46" s="8">
        <v>5850.5</v>
      </c>
      <c r="BL46" s="2" t="s">
        <v>977</v>
      </c>
      <c r="BM46" s="7">
        <v>1</v>
      </c>
      <c r="BN46" s="7">
        <v>1</v>
      </c>
      <c r="BO46" s="4">
        <v>28</v>
      </c>
      <c r="BP46" s="8">
        <v>1543.01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978</v>
      </c>
      <c r="BX46" s="2" t="s">
        <v>979</v>
      </c>
      <c r="BY46" s="2" t="s">
        <v>144</v>
      </c>
      <c r="BZ46" s="2" t="s">
        <v>132</v>
      </c>
      <c r="CA46" s="4">
        <v>17</v>
      </c>
      <c r="CB46" s="8">
        <v>879.75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132</v>
      </c>
      <c r="CJ46" s="2" t="s">
        <v>980</v>
      </c>
      <c r="CK46" s="2" t="s">
        <v>144</v>
      </c>
      <c r="CL46" s="2" t="s">
        <v>132</v>
      </c>
      <c r="CM46" s="4">
        <v>9</v>
      </c>
      <c r="CN46" s="8">
        <v>572.5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981</v>
      </c>
      <c r="CV46" s="2" t="s">
        <v>982</v>
      </c>
      <c r="CW46" s="2" t="s">
        <v>144</v>
      </c>
      <c r="CX46" s="2" t="s">
        <v>132</v>
      </c>
      <c r="CY46" s="4">
        <v>19</v>
      </c>
      <c r="CZ46" s="8">
        <v>1336.46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983</v>
      </c>
      <c r="DH46" s="2" t="s">
        <v>984</v>
      </c>
      <c r="DI46" s="2" t="s">
        <v>144</v>
      </c>
      <c r="DJ46" s="2" t="s">
        <v>132</v>
      </c>
      <c r="DK46" s="4">
        <v>5</v>
      </c>
      <c r="DL46" s="8">
        <v>340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866</v>
      </c>
      <c r="DT46" s="2" t="s">
        <v>985</v>
      </c>
      <c r="DU46" s="2" t="s">
        <v>144</v>
      </c>
      <c r="DV46" s="2" t="s">
        <v>132</v>
      </c>
      <c r="DW46" s="4">
        <v>4</v>
      </c>
      <c r="DX46" s="8">
        <v>286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986</v>
      </c>
      <c r="EF46" s="2" t="s">
        <v>987</v>
      </c>
      <c r="EG46" s="2" t="s">
        <v>144</v>
      </c>
      <c r="EH46" s="2" t="s">
        <v>132</v>
      </c>
      <c r="EI46" s="4">
        <v>2</v>
      </c>
      <c r="EJ46" s="8">
        <v>124.2</v>
      </c>
      <c r="EK46" s="4"/>
      <c r="EL46" s="8"/>
      <c r="EM46" s="7"/>
      <c r="EN46" s="7"/>
      <c r="EO46" s="2" t="s">
        <v>141</v>
      </c>
      <c r="EP46" s="2" t="s">
        <v>129</v>
      </c>
      <c r="EQ46" s="2" t="s">
        <v>988</v>
      </c>
      <c r="ER46" s="2" t="s">
        <v>989</v>
      </c>
      <c r="ES46" s="2" t="s">
        <v>144</v>
      </c>
      <c r="ET46" s="2" t="s">
        <v>132</v>
      </c>
      <c r="EU46" s="4">
        <v>5</v>
      </c>
      <c r="EV46" s="8">
        <v>307.5</v>
      </c>
      <c r="EW46" s="4"/>
      <c r="EX46" s="8"/>
      <c r="EY46" s="7"/>
      <c r="EZ46" s="7"/>
      <c r="FA46" s="2" t="s">
        <v>141</v>
      </c>
      <c r="FB46" s="2" t="s">
        <v>129</v>
      </c>
      <c r="FC46" s="2" t="s">
        <v>990</v>
      </c>
      <c r="FD46" s="2" t="s">
        <v>979</v>
      </c>
      <c r="FE46" s="2" t="s">
        <v>144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174</v>
      </c>
      <c r="FO46" s="2" t="s">
        <v>991</v>
      </c>
      <c r="FP46" s="2" t="s">
        <v>988</v>
      </c>
      <c r="FQ46" s="2" t="s">
        <v>144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129</v>
      </c>
      <c r="GA46" s="2" t="s">
        <v>158</v>
      </c>
      <c r="GB46" s="2" t="s">
        <v>132</v>
      </c>
      <c r="GC46" s="2" t="s">
        <v>144</v>
      </c>
      <c r="GD46" s="2" t="s">
        <v>132</v>
      </c>
      <c r="GE46" s="4">
        <v>1</v>
      </c>
      <c r="GF46" s="8">
        <v>35.7</v>
      </c>
      <c r="GG46" s="4"/>
      <c r="GH46" s="8"/>
      <c r="GI46" s="7"/>
      <c r="GJ46" s="7"/>
      <c r="GK46" s="2" t="s">
        <v>141</v>
      </c>
      <c r="GL46" s="2" t="s">
        <v>129</v>
      </c>
      <c r="GM46" s="2" t="s">
        <v>981</v>
      </c>
      <c r="GN46" s="2" t="s">
        <v>986</v>
      </c>
      <c r="GO46" s="2" t="s">
        <v>144</v>
      </c>
      <c r="GP46" s="2" t="s">
        <v>132</v>
      </c>
      <c r="GQ46" s="4">
        <v>5</v>
      </c>
      <c r="GR46" s="8">
        <v>284.7</v>
      </c>
      <c r="GS46" s="4"/>
      <c r="GT46" s="8"/>
      <c r="GU46" s="7"/>
      <c r="GV46" s="7"/>
      <c r="GW46" s="2" t="s">
        <v>141</v>
      </c>
      <c r="GX46" s="2" t="s">
        <v>129</v>
      </c>
      <c r="GY46" s="2" t="s">
        <v>289</v>
      </c>
      <c r="GZ46" s="2" t="s">
        <v>992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162</v>
      </c>
      <c r="HJ46" s="2" t="s">
        <v>129</v>
      </c>
      <c r="HK46" s="2" t="s">
        <v>132</v>
      </c>
      <c r="HL46" s="2" t="s">
        <v>132</v>
      </c>
      <c r="HM46" s="2" t="s">
        <v>144</v>
      </c>
      <c r="HN46" s="2" t="s">
        <v>132</v>
      </c>
      <c r="HO46" s="4">
        <v>2</v>
      </c>
      <c r="HP46" s="8">
        <v>140.68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993</v>
      </c>
      <c r="HX46" s="2" t="s">
        <v>994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141</v>
      </c>
      <c r="IH46" s="2" t="s">
        <v>129</v>
      </c>
      <c r="II46" s="2" t="s">
        <v>667</v>
      </c>
      <c r="IJ46" s="2" t="s">
        <v>995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141</v>
      </c>
      <c r="IT46" s="2" t="s">
        <v>129</v>
      </c>
      <c r="IU46" s="2" t="s">
        <v>870</v>
      </c>
      <c r="IV46" s="2" t="s">
        <v>280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212</v>
      </c>
      <c r="JF46" s="2" t="s">
        <v>129</v>
      </c>
      <c r="JG46" s="2" t="s">
        <v>132</v>
      </c>
      <c r="JH46" s="2" t="s">
        <v>132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996</v>
      </c>
      <c r="JT46" s="2" t="s">
        <v>997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998</v>
      </c>
      <c r="KF46" s="2" t="s">
        <v>999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141</v>
      </c>
      <c r="LB46" s="2" t="s">
        <v>129</v>
      </c>
      <c r="LC46" s="2" t="s">
        <v>168</v>
      </c>
      <c r="LD46" s="2" t="s">
        <v>132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162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141</v>
      </c>
      <c r="ML46" s="2" t="s">
        <v>170</v>
      </c>
      <c r="MM46" s="2" t="s">
        <v>1000</v>
      </c>
      <c r="MN46" s="2" t="s">
        <v>1001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167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167</v>
      </c>
      <c r="NJ46" s="2" t="s">
        <v>129</v>
      </c>
      <c r="NK46" s="2" t="s">
        <v>132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167</v>
      </c>
      <c r="OH46" s="2" t="s">
        <v>129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167</v>
      </c>
      <c r="OT46" s="2" t="s">
        <v>174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167</v>
      </c>
      <c r="PF46" s="2" t="s">
        <v>129</v>
      </c>
      <c r="PG46" s="2" t="s">
        <v>132</v>
      </c>
      <c r="PH46" s="2" t="s">
        <v>132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174</v>
      </c>
      <c r="PS46" s="2" t="s">
        <v>214</v>
      </c>
      <c r="PT46" s="2" t="s">
        <v>233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174</v>
      </c>
      <c r="QQ46" s="2" t="s">
        <v>1002</v>
      </c>
      <c r="QR46" s="2" t="s">
        <v>1003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167</v>
      </c>
      <c r="RB46" s="2" t="s">
        <v>129</v>
      </c>
      <c r="RC46" s="2" t="s">
        <v>132</v>
      </c>
      <c r="RD46" s="2" t="s">
        <v>132</v>
      </c>
      <c r="RE46" s="2" t="s">
        <v>144</v>
      </c>
      <c r="RF46" s="2" t="s">
        <v>177</v>
      </c>
      <c r="RG46" s="4"/>
      <c r="RH46" s="8"/>
      <c r="RI46" s="4"/>
      <c r="RJ46" s="8"/>
      <c r="RK46" s="7"/>
      <c r="RL46" s="7"/>
      <c r="RM46" s="2" t="s">
        <v>141</v>
      </c>
      <c r="RN46" s="2" t="s">
        <v>174</v>
      </c>
      <c r="RO46" s="2" t="s">
        <v>216</v>
      </c>
      <c r="RP46" s="2" t="s">
        <v>300</v>
      </c>
      <c r="RQ46" s="2" t="s">
        <v>144</v>
      </c>
      <c r="RR46" s="2" t="s">
        <v>132</v>
      </c>
    </row>
    <row r="47">
      <c r="A47" s="2" t="s">
        <v>1004</v>
      </c>
      <c r="B47" s="2" t="s">
        <v>121</v>
      </c>
      <c r="C47" s="2" t="s">
        <v>122</v>
      </c>
      <c r="D47" s="2" t="s">
        <v>954</v>
      </c>
      <c r="E47" s="2" t="s">
        <v>955</v>
      </c>
      <c r="F47" s="2" t="s">
        <v>1005</v>
      </c>
      <c r="G47" s="2" t="s">
        <v>1005</v>
      </c>
      <c r="H47" s="2" t="s">
        <v>1005</v>
      </c>
      <c r="I47" s="2" t="s">
        <v>1006</v>
      </c>
      <c r="J47" s="2" t="s">
        <v>127</v>
      </c>
      <c r="K47" s="2" t="s">
        <v>1007</v>
      </c>
      <c r="L47" s="3">
        <v>63.6</v>
      </c>
      <c r="M47" s="3">
        <v>66.78</v>
      </c>
      <c r="N47" s="3">
        <v>124.94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1008</v>
      </c>
      <c r="T47" s="2" t="s">
        <v>132</v>
      </c>
      <c r="U47" s="2" t="s">
        <v>306</v>
      </c>
      <c r="V47" s="2" t="s">
        <v>846</v>
      </c>
      <c r="W47" s="2" t="s">
        <v>915</v>
      </c>
      <c r="X47" s="2" t="s">
        <v>132</v>
      </c>
      <c r="Y47" s="2" t="s">
        <v>1009</v>
      </c>
      <c r="Z47" s="4">
        <v>506</v>
      </c>
      <c r="AA47" s="4">
        <f>=ROUNDDOWN(46,0)</f>
      </c>
      <c r="AB47" s="5">
        <v>11</v>
      </c>
      <c r="AC47" s="2" t="s">
        <v>961</v>
      </c>
      <c r="AD47" s="4">
        <v>200</v>
      </c>
      <c r="AE47" s="4">
        <v>200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89</v>
      </c>
      <c r="AQ47" s="8">
        <v>7064.68</v>
      </c>
      <c r="AR47" s="4"/>
      <c r="AS47" s="8"/>
      <c r="AT47" s="7"/>
      <c r="AU47" s="7"/>
      <c r="AV47" s="4">
        <v>89</v>
      </c>
      <c r="AW47" s="8">
        <v>7064.68</v>
      </c>
      <c r="AX47" s="4"/>
      <c r="AY47" s="8"/>
      <c r="AZ47" s="7"/>
      <c r="BA47" s="7"/>
      <c r="BB47" s="7">
        <v>1</v>
      </c>
      <c r="BC47" s="4">
        <v>141</v>
      </c>
      <c r="BD47" s="8">
        <v>11152.62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0.6335</v>
      </c>
      <c r="BJ47" s="4">
        <v>89</v>
      </c>
      <c r="BK47" s="8">
        <v>7064.68</v>
      </c>
      <c r="BL47" s="2" t="s">
        <v>1010</v>
      </c>
      <c r="BM47" s="7">
        <v>1</v>
      </c>
      <c r="BN47" s="7">
        <v>1</v>
      </c>
      <c r="BO47" s="4">
        <v>11</v>
      </c>
      <c r="BP47" s="8">
        <v>755.9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1011</v>
      </c>
      <c r="BX47" s="2" t="s">
        <v>1012</v>
      </c>
      <c r="BY47" s="2" t="s">
        <v>144</v>
      </c>
      <c r="BZ47" s="2" t="s">
        <v>132</v>
      </c>
      <c r="CA47" s="4">
        <v>47</v>
      </c>
      <c r="CB47" s="8">
        <v>3858.23</v>
      </c>
      <c r="CC47" s="4"/>
      <c r="CD47" s="8"/>
      <c r="CE47" s="7"/>
      <c r="CF47" s="7"/>
      <c r="CG47" s="2" t="s">
        <v>141</v>
      </c>
      <c r="CH47" s="2" t="s">
        <v>129</v>
      </c>
      <c r="CI47" s="2" t="s">
        <v>132</v>
      </c>
      <c r="CJ47" s="2" t="s">
        <v>1013</v>
      </c>
      <c r="CK47" s="2" t="s">
        <v>144</v>
      </c>
      <c r="CL47" s="2" t="s">
        <v>132</v>
      </c>
      <c r="CM47" s="4">
        <v>5</v>
      </c>
      <c r="CN47" s="8">
        <v>444.03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1014</v>
      </c>
      <c r="CV47" s="2" t="s">
        <v>1015</v>
      </c>
      <c r="CW47" s="2" t="s">
        <v>144</v>
      </c>
      <c r="CX47" s="2" t="s">
        <v>132</v>
      </c>
      <c r="CY47" s="4">
        <v>14</v>
      </c>
      <c r="CZ47" s="8">
        <v>1035.44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813</v>
      </c>
      <c r="DH47" s="2" t="s">
        <v>1016</v>
      </c>
      <c r="DI47" s="2" t="s">
        <v>144</v>
      </c>
      <c r="DJ47" s="2" t="s">
        <v>132</v>
      </c>
      <c r="DK47" s="4"/>
      <c r="DL47" s="8"/>
      <c r="DM47" s="4"/>
      <c r="DN47" s="8"/>
      <c r="DO47" s="7"/>
      <c r="DP47" s="7"/>
      <c r="DQ47" s="2" t="s">
        <v>141</v>
      </c>
      <c r="DR47" s="2" t="s">
        <v>174</v>
      </c>
      <c r="DS47" s="2" t="s">
        <v>1017</v>
      </c>
      <c r="DT47" s="2" t="s">
        <v>991</v>
      </c>
      <c r="DU47" s="2" t="s">
        <v>144</v>
      </c>
      <c r="DV47" s="2" t="s">
        <v>132</v>
      </c>
      <c r="DW47" s="4">
        <v>6</v>
      </c>
      <c r="DX47" s="8">
        <v>511.2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1018</v>
      </c>
      <c r="EF47" s="2" t="s">
        <v>1019</v>
      </c>
      <c r="EG47" s="2" t="s">
        <v>144</v>
      </c>
      <c r="EH47" s="2" t="s">
        <v>132</v>
      </c>
      <c r="EI47" s="4">
        <v>4</v>
      </c>
      <c r="EJ47" s="8">
        <v>315.64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1020</v>
      </c>
      <c r="ER47" s="2" t="s">
        <v>1021</v>
      </c>
      <c r="ES47" s="2" t="s">
        <v>144</v>
      </c>
      <c r="ET47" s="2" t="s">
        <v>132</v>
      </c>
      <c r="EU47" s="4">
        <v>2</v>
      </c>
      <c r="EV47" s="8">
        <v>144.24</v>
      </c>
      <c r="EW47" s="4"/>
      <c r="EX47" s="8"/>
      <c r="EY47" s="7"/>
      <c r="EZ47" s="7"/>
      <c r="FA47" s="2" t="s">
        <v>141</v>
      </c>
      <c r="FB47" s="2" t="s">
        <v>129</v>
      </c>
      <c r="FC47" s="2" t="s">
        <v>201</v>
      </c>
      <c r="FD47" s="2" t="s">
        <v>549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174</v>
      </c>
      <c r="FO47" s="2" t="s">
        <v>991</v>
      </c>
      <c r="FP47" s="2" t="s">
        <v>1022</v>
      </c>
      <c r="FQ47" s="2" t="s">
        <v>144</v>
      </c>
      <c r="FR47" s="2" t="s">
        <v>132</v>
      </c>
      <c r="FS47" s="4"/>
      <c r="FT47" s="8"/>
      <c r="FU47" s="4"/>
      <c r="FV47" s="8"/>
      <c r="FW47" s="7"/>
      <c r="FX47" s="7"/>
      <c r="FY47" s="2" t="s">
        <v>141</v>
      </c>
      <c r="FZ47" s="2" t="s">
        <v>129</v>
      </c>
      <c r="GA47" s="2" t="s">
        <v>158</v>
      </c>
      <c r="GB47" s="2" t="s">
        <v>132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129</v>
      </c>
      <c r="GM47" s="2" t="s">
        <v>1023</v>
      </c>
      <c r="GN47" s="2" t="s">
        <v>1024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129</v>
      </c>
      <c r="GY47" s="2" t="s">
        <v>289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162</v>
      </c>
      <c r="HJ47" s="2" t="s">
        <v>129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1025</v>
      </c>
      <c r="HX47" s="2" t="s">
        <v>1026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141</v>
      </c>
      <c r="IH47" s="2" t="s">
        <v>129</v>
      </c>
      <c r="II47" s="2" t="s">
        <v>1027</v>
      </c>
      <c r="IJ47" s="2" t="s">
        <v>1028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141</v>
      </c>
      <c r="IT47" s="2" t="s">
        <v>129</v>
      </c>
      <c r="IU47" s="2" t="s">
        <v>1029</v>
      </c>
      <c r="IV47" s="2" t="s">
        <v>566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212</v>
      </c>
      <c r="JF47" s="2" t="s">
        <v>129</v>
      </c>
      <c r="JG47" s="2" t="s">
        <v>132</v>
      </c>
      <c r="JH47" s="2" t="s">
        <v>132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996</v>
      </c>
      <c r="JT47" s="2" t="s">
        <v>1030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998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141</v>
      </c>
      <c r="LB47" s="2" t="s">
        <v>129</v>
      </c>
      <c r="LC47" s="2" t="s">
        <v>1031</v>
      </c>
      <c r="LD47" s="2" t="s">
        <v>132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162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170</v>
      </c>
      <c r="MM47" s="2" t="s">
        <v>1032</v>
      </c>
      <c r="MN47" s="2" t="s">
        <v>1025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167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167</v>
      </c>
      <c r="NJ47" s="2" t="s">
        <v>129</v>
      </c>
      <c r="NK47" s="2" t="s">
        <v>132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167</v>
      </c>
      <c r="OH47" s="2" t="s">
        <v>129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167</v>
      </c>
      <c r="OT47" s="2" t="s">
        <v>174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174</v>
      </c>
      <c r="PS47" s="2" t="s">
        <v>214</v>
      </c>
      <c r="PT47" s="2" t="s">
        <v>573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174</v>
      </c>
      <c r="QQ47" s="2" t="s">
        <v>1002</v>
      </c>
      <c r="QR47" s="2" t="s">
        <v>871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532</v>
      </c>
      <c r="RB47" s="2" t="s">
        <v>129</v>
      </c>
      <c r="RC47" s="2" t="s">
        <v>132</v>
      </c>
      <c r="RD47" s="2" t="s">
        <v>132</v>
      </c>
      <c r="RE47" s="2" t="s">
        <v>144</v>
      </c>
      <c r="RF47" s="2" t="s">
        <v>177</v>
      </c>
      <c r="RG47" s="4"/>
      <c r="RH47" s="8"/>
      <c r="RI47" s="4"/>
      <c r="RJ47" s="8"/>
      <c r="RK47" s="7"/>
      <c r="RL47" s="7"/>
      <c r="RM47" s="2" t="s">
        <v>141</v>
      </c>
      <c r="RN47" s="2" t="s">
        <v>174</v>
      </c>
      <c r="RO47" s="2" t="s">
        <v>1033</v>
      </c>
      <c r="RP47" s="2" t="s">
        <v>1034</v>
      </c>
      <c r="RQ47" s="2" t="s">
        <v>144</v>
      </c>
      <c r="RR47" s="2" t="s">
        <v>132</v>
      </c>
    </row>
    <row r="48">
      <c r="A48" s="2" t="s">
        <v>1035</v>
      </c>
      <c r="B48" s="2" t="s">
        <v>121</v>
      </c>
      <c r="C48" s="2" t="s">
        <v>122</v>
      </c>
      <c r="D48" s="2" t="s">
        <v>954</v>
      </c>
      <c r="E48" s="2" t="s">
        <v>955</v>
      </c>
      <c r="F48" s="2" t="s">
        <v>1005</v>
      </c>
      <c r="G48" s="2" t="s">
        <v>1005</v>
      </c>
      <c r="H48" s="2" t="s">
        <v>1005</v>
      </c>
      <c r="I48" s="2" t="s">
        <v>1006</v>
      </c>
      <c r="J48" s="2" t="s">
        <v>127</v>
      </c>
      <c r="K48" s="2" t="s">
        <v>373</v>
      </c>
      <c r="L48" s="3">
        <v>67.34</v>
      </c>
      <c r="M48" s="3">
        <v>70.71</v>
      </c>
      <c r="N48" s="3">
        <v>124.94</v>
      </c>
      <c r="O48" s="2" t="s">
        <v>129</v>
      </c>
      <c r="P48" s="2" t="s">
        <v>374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306</v>
      </c>
      <c r="V48" s="2" t="s">
        <v>846</v>
      </c>
      <c r="W48" s="2" t="s">
        <v>915</v>
      </c>
      <c r="X48" s="2" t="s">
        <v>136</v>
      </c>
      <c r="Y48" s="2" t="s">
        <v>960</v>
      </c>
      <c r="Z48" s="4">
        <v>75</v>
      </c>
      <c r="AA48" s="4">
        <f>=ROUNDDOWN(12.5,0)</f>
      </c>
      <c r="AB48" s="5">
        <v>6</v>
      </c>
      <c r="AC48" s="2" t="s">
        <v>961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30</v>
      </c>
      <c r="AQ48" s="8">
        <v>2458.71</v>
      </c>
      <c r="AR48" s="4"/>
      <c r="AS48" s="8"/>
      <c r="AT48" s="7"/>
      <c r="AU48" s="7"/>
      <c r="AV48" s="4">
        <v>30</v>
      </c>
      <c r="AW48" s="8">
        <v>2458.71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0.2205</v>
      </c>
      <c r="BJ48" s="4">
        <v>30</v>
      </c>
      <c r="BK48" s="8">
        <v>2458.71</v>
      </c>
      <c r="BL48" s="2" t="s">
        <v>1036</v>
      </c>
      <c r="BM48" s="7">
        <v>1</v>
      </c>
      <c r="BN48" s="7">
        <v>1</v>
      </c>
      <c r="BO48" s="4">
        <v>2</v>
      </c>
      <c r="BP48" s="8">
        <v>119.2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792</v>
      </c>
      <c r="BX48" s="2" t="s">
        <v>357</v>
      </c>
      <c r="BY48" s="2" t="s">
        <v>144</v>
      </c>
      <c r="BZ48" s="2" t="s">
        <v>132</v>
      </c>
      <c r="CA48" s="4">
        <v>12</v>
      </c>
      <c r="CB48" s="8">
        <v>1032.48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132</v>
      </c>
      <c r="CJ48" s="2" t="s">
        <v>203</v>
      </c>
      <c r="CK48" s="2" t="s">
        <v>144</v>
      </c>
      <c r="CL48" s="2" t="s">
        <v>132</v>
      </c>
      <c r="CM48" s="4">
        <v>3</v>
      </c>
      <c r="CN48" s="8">
        <v>263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960</v>
      </c>
      <c r="CV48" s="2" t="s">
        <v>769</v>
      </c>
      <c r="CW48" s="2" t="s">
        <v>144</v>
      </c>
      <c r="CX48" s="2" t="s">
        <v>132</v>
      </c>
      <c r="CY48" s="4">
        <v>5</v>
      </c>
      <c r="CZ48" s="8">
        <v>412.45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233</v>
      </c>
      <c r="DH48" s="2" t="s">
        <v>792</v>
      </c>
      <c r="DI48" s="2" t="s">
        <v>144</v>
      </c>
      <c r="DJ48" s="2" t="s">
        <v>132</v>
      </c>
      <c r="DK48" s="4"/>
      <c r="DL48" s="8"/>
      <c r="DM48" s="4"/>
      <c r="DN48" s="8"/>
      <c r="DO48" s="7"/>
      <c r="DP48" s="7"/>
      <c r="DQ48" s="2" t="s">
        <v>141</v>
      </c>
      <c r="DR48" s="2" t="s">
        <v>129</v>
      </c>
      <c r="DS48" s="2" t="s">
        <v>256</v>
      </c>
      <c r="DT48" s="2" t="s">
        <v>132</v>
      </c>
      <c r="DU48" s="2" t="s">
        <v>144</v>
      </c>
      <c r="DV48" s="2" t="s">
        <v>132</v>
      </c>
      <c r="DW48" s="4">
        <v>2</v>
      </c>
      <c r="DX48" s="8">
        <v>170.4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522</v>
      </c>
      <c r="EF48" s="2" t="s">
        <v>207</v>
      </c>
      <c r="EG48" s="2" t="s">
        <v>144</v>
      </c>
      <c r="EH48" s="2" t="s">
        <v>132</v>
      </c>
      <c r="EI48" s="4">
        <v>1</v>
      </c>
      <c r="EJ48" s="8">
        <v>78.91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750</v>
      </c>
      <c r="ER48" s="2" t="s">
        <v>1037</v>
      </c>
      <c r="ES48" s="2" t="s">
        <v>144</v>
      </c>
      <c r="ET48" s="2" t="s">
        <v>132</v>
      </c>
      <c r="EU48" s="4">
        <v>3</v>
      </c>
      <c r="EV48" s="8">
        <v>229.08</v>
      </c>
      <c r="EW48" s="4"/>
      <c r="EX48" s="8"/>
      <c r="EY48" s="7"/>
      <c r="EZ48" s="7"/>
      <c r="FA48" s="2" t="s">
        <v>141</v>
      </c>
      <c r="FB48" s="2" t="s">
        <v>129</v>
      </c>
      <c r="FC48" s="2" t="s">
        <v>201</v>
      </c>
      <c r="FD48" s="2" t="s">
        <v>549</v>
      </c>
      <c r="FE48" s="2" t="s">
        <v>144</v>
      </c>
      <c r="FF48" s="2" t="s">
        <v>132</v>
      </c>
      <c r="FG48" s="4">
        <v>1</v>
      </c>
      <c r="FH48" s="8">
        <v>82.49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203</v>
      </c>
      <c r="FP48" s="2" t="s">
        <v>404</v>
      </c>
      <c r="FQ48" s="2" t="s">
        <v>144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129</v>
      </c>
      <c r="GA48" s="2" t="s">
        <v>158</v>
      </c>
      <c r="GB48" s="2" t="s">
        <v>132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964</v>
      </c>
      <c r="GN48" s="2" t="s">
        <v>237</v>
      </c>
      <c r="GO48" s="2" t="s">
        <v>144</v>
      </c>
      <c r="GP48" s="2" t="s">
        <v>132</v>
      </c>
      <c r="GQ48" s="4">
        <v>1</v>
      </c>
      <c r="GR48" s="8">
        <v>70.7</v>
      </c>
      <c r="GS48" s="4"/>
      <c r="GT48" s="8"/>
      <c r="GU48" s="7"/>
      <c r="GV48" s="7"/>
      <c r="GW48" s="2" t="s">
        <v>141</v>
      </c>
      <c r="GX48" s="2" t="s">
        <v>129</v>
      </c>
      <c r="GY48" s="2" t="s">
        <v>634</v>
      </c>
      <c r="GZ48" s="2" t="s">
        <v>497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162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240</v>
      </c>
      <c r="HX48" s="2" t="s">
        <v>1038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141</v>
      </c>
      <c r="IH48" s="2" t="s">
        <v>129</v>
      </c>
      <c r="II48" s="2" t="s">
        <v>386</v>
      </c>
      <c r="IJ48" s="2" t="s">
        <v>132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141</v>
      </c>
      <c r="IT48" s="2" t="s">
        <v>129</v>
      </c>
      <c r="IU48" s="2" t="s">
        <v>753</v>
      </c>
      <c r="IV48" s="2" t="s">
        <v>132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212</v>
      </c>
      <c r="JF48" s="2" t="s">
        <v>129</v>
      </c>
      <c r="JG48" s="2" t="s">
        <v>132</v>
      </c>
      <c r="JH48" s="2" t="s">
        <v>132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970</v>
      </c>
      <c r="JT48" s="2" t="s">
        <v>132</v>
      </c>
      <c r="JU48" s="2" t="s">
        <v>144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1039</v>
      </c>
      <c r="KF48" s="2" t="s">
        <v>132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167</v>
      </c>
      <c r="KP48" s="2" t="s">
        <v>129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141</v>
      </c>
      <c r="LB48" s="2" t="s">
        <v>129</v>
      </c>
      <c r="LC48" s="2" t="s">
        <v>168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162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170</v>
      </c>
      <c r="MM48" s="2" t="s">
        <v>758</v>
      </c>
      <c r="MN48" s="2" t="s">
        <v>1040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167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167</v>
      </c>
      <c r="NJ48" s="2" t="s">
        <v>129</v>
      </c>
      <c r="NK48" s="2" t="s">
        <v>132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173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167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167</v>
      </c>
      <c r="OT48" s="2" t="s">
        <v>174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174</v>
      </c>
      <c r="PS48" s="2" t="s">
        <v>559</v>
      </c>
      <c r="PT48" s="2" t="s">
        <v>1041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162</v>
      </c>
      <c r="QP48" s="2" t="s">
        <v>174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167</v>
      </c>
      <c r="RB48" s="2" t="s">
        <v>129</v>
      </c>
      <c r="RC48" s="2" t="s">
        <v>132</v>
      </c>
      <c r="RD48" s="2" t="s">
        <v>132</v>
      </c>
      <c r="RE48" s="2" t="s">
        <v>144</v>
      </c>
      <c r="RF48" s="2" t="s">
        <v>177</v>
      </c>
      <c r="RG48" s="4"/>
      <c r="RH48" s="8"/>
      <c r="RI48" s="4"/>
      <c r="RJ48" s="8"/>
      <c r="RK48" s="7"/>
      <c r="RL48" s="7"/>
      <c r="RM48" s="2" t="s">
        <v>141</v>
      </c>
      <c r="RN48" s="2" t="s">
        <v>174</v>
      </c>
      <c r="RO48" s="2" t="s">
        <v>522</v>
      </c>
      <c r="RP48" s="2" t="s">
        <v>1042</v>
      </c>
      <c r="RQ48" s="2" t="s">
        <v>144</v>
      </c>
      <c r="RR48" s="2" t="s">
        <v>132</v>
      </c>
    </row>
    <row r="49">
      <c r="A49" s="2" t="s">
        <v>1043</v>
      </c>
      <c r="B49" s="2" t="s">
        <v>121</v>
      </c>
      <c r="C49" s="2" t="s">
        <v>122</v>
      </c>
      <c r="D49" s="2" t="s">
        <v>954</v>
      </c>
      <c r="E49" s="2" t="s">
        <v>955</v>
      </c>
      <c r="F49" s="2" t="s">
        <v>1005</v>
      </c>
      <c r="G49" s="2" t="s">
        <v>1005</v>
      </c>
      <c r="H49" s="2" t="s">
        <v>1005</v>
      </c>
      <c r="I49" s="2" t="s">
        <v>1006</v>
      </c>
      <c r="J49" s="2" t="s">
        <v>127</v>
      </c>
      <c r="K49" s="2" t="s">
        <v>342</v>
      </c>
      <c r="L49" s="3">
        <v>63.6</v>
      </c>
      <c r="M49" s="3">
        <v>66.78</v>
      </c>
      <c r="N49" s="3">
        <v>124.94</v>
      </c>
      <c r="O49" s="2" t="s">
        <v>129</v>
      </c>
      <c r="P49" s="2" t="s">
        <v>374</v>
      </c>
      <c r="Q49" s="2" t="s">
        <v>131</v>
      </c>
      <c r="R49" s="2" t="s">
        <v>132</v>
      </c>
      <c r="S49" s="2" t="s">
        <v>1044</v>
      </c>
      <c r="T49" s="2" t="s">
        <v>132</v>
      </c>
      <c r="U49" s="2" t="s">
        <v>306</v>
      </c>
      <c r="V49" s="2" t="s">
        <v>846</v>
      </c>
      <c r="W49" s="2" t="s">
        <v>915</v>
      </c>
      <c r="X49" s="2" t="s">
        <v>132</v>
      </c>
      <c r="Y49" s="2" t="s">
        <v>1045</v>
      </c>
      <c r="Z49" s="4">
        <v>80</v>
      </c>
      <c r="AA49" s="4">
        <f>=ROUNDDOWN(16,0)</f>
      </c>
      <c r="AB49" s="5">
        <v>5</v>
      </c>
      <c r="AC49" s="2" t="s">
        <v>961</v>
      </c>
      <c r="AD49" s="4">
        <v>100</v>
      </c>
      <c r="AE49" s="4">
        <v>100</v>
      </c>
      <c r="AF49" s="6">
        <v>63</v>
      </c>
      <c r="AG49" s="6"/>
      <c r="AH49" s="7">
        <v>0.9206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22</v>
      </c>
      <c r="AQ49" s="8">
        <v>1629.23</v>
      </c>
      <c r="AR49" s="4"/>
      <c r="AS49" s="8"/>
      <c r="AT49" s="7"/>
      <c r="AU49" s="7"/>
      <c r="AV49" s="4">
        <v>22</v>
      </c>
      <c r="AW49" s="8">
        <v>1629.23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0.1461</v>
      </c>
      <c r="BJ49" s="4">
        <v>22</v>
      </c>
      <c r="BK49" s="8">
        <v>1629.23</v>
      </c>
      <c r="BL49" s="2" t="s">
        <v>1046</v>
      </c>
      <c r="BM49" s="7">
        <v>1</v>
      </c>
      <c r="BN49" s="7">
        <v>1</v>
      </c>
      <c r="BO49" s="4">
        <v>2</v>
      </c>
      <c r="BP49" s="8">
        <v>126.22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1011</v>
      </c>
      <c r="BX49" s="2" t="s">
        <v>1047</v>
      </c>
      <c r="BY49" s="2" t="s">
        <v>144</v>
      </c>
      <c r="BZ49" s="2" t="s">
        <v>132</v>
      </c>
      <c r="CA49" s="4"/>
      <c r="CB49" s="8"/>
      <c r="CC49" s="4"/>
      <c r="CD49" s="8"/>
      <c r="CE49" s="7"/>
      <c r="CF49" s="7"/>
      <c r="CG49" s="2" t="s">
        <v>141</v>
      </c>
      <c r="CH49" s="2" t="s">
        <v>129</v>
      </c>
      <c r="CI49" s="2" t="s">
        <v>132</v>
      </c>
      <c r="CJ49" s="2" t="s">
        <v>1048</v>
      </c>
      <c r="CK49" s="2" t="s">
        <v>144</v>
      </c>
      <c r="CL49" s="2" t="s">
        <v>132</v>
      </c>
      <c r="CM49" s="4">
        <v>1</v>
      </c>
      <c r="CN49" s="8">
        <v>70.12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1014</v>
      </c>
      <c r="CV49" s="2" t="s">
        <v>1049</v>
      </c>
      <c r="CW49" s="2" t="s">
        <v>144</v>
      </c>
      <c r="CX49" s="2" t="s">
        <v>132</v>
      </c>
      <c r="CY49" s="4">
        <v>3</v>
      </c>
      <c r="CZ49" s="8">
        <v>221.88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1050</v>
      </c>
      <c r="DH49" s="2" t="s">
        <v>1051</v>
      </c>
      <c r="DI49" s="2" t="s">
        <v>144</v>
      </c>
      <c r="DJ49" s="2" t="s">
        <v>132</v>
      </c>
      <c r="DK49" s="4">
        <v>5</v>
      </c>
      <c r="DL49" s="8">
        <v>430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1049</v>
      </c>
      <c r="DT49" s="2" t="s">
        <v>1052</v>
      </c>
      <c r="DU49" s="2" t="s">
        <v>144</v>
      </c>
      <c r="DV49" s="2" t="s">
        <v>132</v>
      </c>
      <c r="DW49" s="4">
        <v>1</v>
      </c>
      <c r="DX49" s="8">
        <v>85.2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1053</v>
      </c>
      <c r="EF49" s="2" t="s">
        <v>1054</v>
      </c>
      <c r="EG49" s="2" t="s">
        <v>144</v>
      </c>
      <c r="EH49" s="2" t="s">
        <v>132</v>
      </c>
      <c r="EI49" s="4">
        <v>1</v>
      </c>
      <c r="EJ49" s="8">
        <v>78.91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1055</v>
      </c>
      <c r="ER49" s="2" t="s">
        <v>1056</v>
      </c>
      <c r="ES49" s="2" t="s">
        <v>144</v>
      </c>
      <c r="ET49" s="2" t="s">
        <v>132</v>
      </c>
      <c r="EU49" s="4">
        <v>5</v>
      </c>
      <c r="EV49" s="8">
        <v>349.78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201</v>
      </c>
      <c r="FD49" s="2" t="s">
        <v>1057</v>
      </c>
      <c r="FE49" s="2" t="s">
        <v>144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174</v>
      </c>
      <c r="FO49" s="2" t="s">
        <v>1049</v>
      </c>
      <c r="FP49" s="2" t="s">
        <v>1058</v>
      </c>
      <c r="FQ49" s="2" t="s">
        <v>144</v>
      </c>
      <c r="FR49" s="2" t="s">
        <v>132</v>
      </c>
      <c r="FS49" s="4"/>
      <c r="FT49" s="8"/>
      <c r="FU49" s="4"/>
      <c r="FV49" s="8"/>
      <c r="FW49" s="7"/>
      <c r="FX49" s="7"/>
      <c r="FY49" s="2" t="s">
        <v>141</v>
      </c>
      <c r="FZ49" s="2" t="s">
        <v>129</v>
      </c>
      <c r="GA49" s="2" t="s">
        <v>158</v>
      </c>
      <c r="GB49" s="2" t="s">
        <v>132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1059</v>
      </c>
      <c r="GN49" s="2" t="s">
        <v>1018</v>
      </c>
      <c r="GO49" s="2" t="s">
        <v>144</v>
      </c>
      <c r="GP49" s="2" t="s">
        <v>132</v>
      </c>
      <c r="GQ49" s="4">
        <v>3</v>
      </c>
      <c r="GR49" s="8">
        <v>200.34</v>
      </c>
      <c r="GS49" s="4"/>
      <c r="GT49" s="8"/>
      <c r="GU49" s="7"/>
      <c r="GV49" s="7"/>
      <c r="GW49" s="2" t="s">
        <v>141</v>
      </c>
      <c r="GX49" s="2" t="s">
        <v>129</v>
      </c>
      <c r="GY49" s="2" t="s">
        <v>289</v>
      </c>
      <c r="GZ49" s="2" t="s">
        <v>707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162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1060</v>
      </c>
      <c r="HX49" s="2" t="s">
        <v>1061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141</v>
      </c>
      <c r="IH49" s="2" t="s">
        <v>129</v>
      </c>
      <c r="II49" s="2" t="s">
        <v>1027</v>
      </c>
      <c r="IJ49" s="2" t="s">
        <v>653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141</v>
      </c>
      <c r="IT49" s="2" t="s">
        <v>129</v>
      </c>
      <c r="IU49" s="2" t="s">
        <v>1055</v>
      </c>
      <c r="IV49" s="2" t="s">
        <v>1062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212</v>
      </c>
      <c r="JF49" s="2" t="s">
        <v>129</v>
      </c>
      <c r="JG49" s="2" t="s">
        <v>132</v>
      </c>
      <c r="JH49" s="2" t="s">
        <v>132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1055</v>
      </c>
      <c r="JT49" s="2" t="s">
        <v>1063</v>
      </c>
      <c r="JU49" s="2" t="s">
        <v>144</v>
      </c>
      <c r="JV49" s="2" t="s">
        <v>132</v>
      </c>
      <c r="JW49" s="4">
        <v>1</v>
      </c>
      <c r="JX49" s="8">
        <v>66.78</v>
      </c>
      <c r="JY49" s="4"/>
      <c r="JZ49" s="8"/>
      <c r="KA49" s="7"/>
      <c r="KB49" s="7"/>
      <c r="KC49" s="2" t="s">
        <v>141</v>
      </c>
      <c r="KD49" s="2" t="s">
        <v>129</v>
      </c>
      <c r="KE49" s="2" t="s">
        <v>1055</v>
      </c>
      <c r="KF49" s="2" t="s">
        <v>1064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141</v>
      </c>
      <c r="LB49" s="2" t="s">
        <v>129</v>
      </c>
      <c r="LC49" s="2" t="s">
        <v>1065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162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170</v>
      </c>
      <c r="MM49" s="2" t="s">
        <v>1066</v>
      </c>
      <c r="MN49" s="2" t="s">
        <v>351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167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167</v>
      </c>
      <c r="NJ49" s="2" t="s">
        <v>129</v>
      </c>
      <c r="NK49" s="2" t="s">
        <v>132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167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167</v>
      </c>
      <c r="OT49" s="2" t="s">
        <v>174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174</v>
      </c>
      <c r="PS49" s="2" t="s">
        <v>375</v>
      </c>
      <c r="PT49" s="2" t="s">
        <v>1067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141</v>
      </c>
      <c r="QP49" s="2" t="s">
        <v>174</v>
      </c>
      <c r="QQ49" s="2" t="s">
        <v>1055</v>
      </c>
      <c r="QR49" s="2" t="s">
        <v>1068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532</v>
      </c>
      <c r="RB49" s="2" t="s">
        <v>129</v>
      </c>
      <c r="RC49" s="2" t="s">
        <v>132</v>
      </c>
      <c r="RD49" s="2" t="s">
        <v>132</v>
      </c>
      <c r="RE49" s="2" t="s">
        <v>144</v>
      </c>
      <c r="RF49" s="2" t="s">
        <v>177</v>
      </c>
      <c r="RG49" s="4"/>
      <c r="RH49" s="8"/>
      <c r="RI49" s="4"/>
      <c r="RJ49" s="8"/>
      <c r="RK49" s="7"/>
      <c r="RL49" s="7"/>
      <c r="RM49" s="2" t="s">
        <v>141</v>
      </c>
      <c r="RN49" s="2" t="s">
        <v>174</v>
      </c>
      <c r="RO49" s="2" t="s">
        <v>1069</v>
      </c>
      <c r="RP49" s="2" t="s">
        <v>1070</v>
      </c>
      <c r="RQ49" s="2" t="s">
        <v>144</v>
      </c>
      <c r="RR49" s="2" t="s">
        <v>132</v>
      </c>
    </row>
    <row r="50">
      <c r="A50" s="2" t="s">
        <v>1071</v>
      </c>
      <c r="B50" s="2" t="s">
        <v>121</v>
      </c>
      <c r="C50" s="2" t="s">
        <v>122</v>
      </c>
      <c r="D50" s="2" t="s">
        <v>954</v>
      </c>
      <c r="E50" s="2" t="s">
        <v>955</v>
      </c>
      <c r="F50" s="2" t="s">
        <v>1072</v>
      </c>
      <c r="G50" s="2" t="s">
        <v>1072</v>
      </c>
      <c r="H50" s="2" t="s">
        <v>1072</v>
      </c>
      <c r="I50" s="2" t="s">
        <v>1073</v>
      </c>
      <c r="J50" s="2" t="s">
        <v>127</v>
      </c>
      <c r="K50" s="2" t="s">
        <v>275</v>
      </c>
      <c r="L50" s="3">
        <v>49.63</v>
      </c>
      <c r="M50" s="3">
        <v>52.11</v>
      </c>
      <c r="N50" s="3">
        <v>96.04</v>
      </c>
      <c r="O50" s="2" t="s">
        <v>129</v>
      </c>
      <c r="P50" s="2" t="s">
        <v>130</v>
      </c>
      <c r="Q50" s="2" t="s">
        <v>131</v>
      </c>
      <c r="R50" s="2" t="s">
        <v>132</v>
      </c>
      <c r="S50" s="2" t="s">
        <v>1074</v>
      </c>
      <c r="T50" s="2" t="s">
        <v>132</v>
      </c>
      <c r="U50" s="2" t="s">
        <v>306</v>
      </c>
      <c r="V50" s="2" t="s">
        <v>1075</v>
      </c>
      <c r="W50" s="2" t="s">
        <v>185</v>
      </c>
      <c r="X50" s="2" t="s">
        <v>132</v>
      </c>
      <c r="Y50" s="2" t="s">
        <v>806</v>
      </c>
      <c r="Z50" s="4">
        <v>259</v>
      </c>
      <c r="AA50" s="4">
        <f>=ROUNDDOWN(11.2608695652174,0)</f>
      </c>
      <c r="AB50" s="5">
        <v>23</v>
      </c>
      <c r="AC50" s="2" t="s">
        <v>1076</v>
      </c>
      <c r="AD50" s="4">
        <v>200</v>
      </c>
      <c r="AE50" s="4">
        <v>400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106</v>
      </c>
      <c r="AQ50" s="8">
        <v>6560.17</v>
      </c>
      <c r="AR50" s="4"/>
      <c r="AS50" s="8"/>
      <c r="AT50" s="7"/>
      <c r="AU50" s="7"/>
      <c r="AV50" s="4">
        <v>229</v>
      </c>
      <c r="AW50" s="8">
        <v>9349.81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1</v>
      </c>
      <c r="BC50" s="4">
        <v>229</v>
      </c>
      <c r="BD50" s="8">
        <v>9349.81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106</v>
      </c>
      <c r="BK50" s="8">
        <v>6560.17</v>
      </c>
      <c r="BL50" s="2" t="s">
        <v>1077</v>
      </c>
      <c r="BM50" s="7">
        <v>1</v>
      </c>
      <c r="BN50" s="7">
        <v>1</v>
      </c>
      <c r="BO50" s="4">
        <v>2</v>
      </c>
      <c r="BP50" s="8">
        <v>104.68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808</v>
      </c>
      <c r="BX50" s="2" t="s">
        <v>1078</v>
      </c>
      <c r="BY50" s="2" t="s">
        <v>144</v>
      </c>
      <c r="BZ50" s="2" t="s">
        <v>132</v>
      </c>
      <c r="CA50" s="4">
        <v>44</v>
      </c>
      <c r="CB50" s="8">
        <v>2645.72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132</v>
      </c>
      <c r="CJ50" s="2" t="s">
        <v>810</v>
      </c>
      <c r="CK50" s="2" t="s">
        <v>144</v>
      </c>
      <c r="CL50" s="2" t="s">
        <v>132</v>
      </c>
      <c r="CM50" s="4">
        <v>6</v>
      </c>
      <c r="CN50" s="8">
        <v>324.99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811</v>
      </c>
      <c r="CV50" s="2" t="s">
        <v>1079</v>
      </c>
      <c r="CW50" s="2" t="s">
        <v>144</v>
      </c>
      <c r="CX50" s="2" t="s">
        <v>132</v>
      </c>
      <c r="CY50" s="4">
        <v>27</v>
      </c>
      <c r="CZ50" s="8">
        <v>1737.99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1050</v>
      </c>
      <c r="DH50" s="2" t="s">
        <v>1080</v>
      </c>
      <c r="DI50" s="2" t="s">
        <v>144</v>
      </c>
      <c r="DJ50" s="2" t="s">
        <v>132</v>
      </c>
      <c r="DK50" s="4">
        <v>4</v>
      </c>
      <c r="DL50" s="8">
        <v>286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815</v>
      </c>
      <c r="DT50" s="2" t="s">
        <v>1081</v>
      </c>
      <c r="DU50" s="2" t="s">
        <v>144</v>
      </c>
      <c r="DV50" s="2" t="s">
        <v>132</v>
      </c>
      <c r="DW50" s="4"/>
      <c r="DX50" s="8"/>
      <c r="DY50" s="4"/>
      <c r="DZ50" s="8"/>
      <c r="EA50" s="7"/>
      <c r="EB50" s="7"/>
      <c r="EC50" s="2" t="s">
        <v>141</v>
      </c>
      <c r="ED50" s="2" t="s">
        <v>129</v>
      </c>
      <c r="EE50" s="2" t="s">
        <v>811</v>
      </c>
      <c r="EF50" s="2" t="s">
        <v>1082</v>
      </c>
      <c r="EG50" s="2" t="s">
        <v>144</v>
      </c>
      <c r="EH50" s="2" t="s">
        <v>132</v>
      </c>
      <c r="EI50" s="4">
        <v>21</v>
      </c>
      <c r="EJ50" s="8">
        <v>1352.4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818</v>
      </c>
      <c r="ER50" s="2" t="s">
        <v>1083</v>
      </c>
      <c r="ES50" s="2" t="s">
        <v>144</v>
      </c>
      <c r="ET50" s="2" t="s">
        <v>132</v>
      </c>
      <c r="EU50" s="4">
        <v>1</v>
      </c>
      <c r="EV50" s="8">
        <v>56.28</v>
      </c>
      <c r="EW50" s="4"/>
      <c r="EX50" s="8"/>
      <c r="EY50" s="7"/>
      <c r="EZ50" s="7"/>
      <c r="FA50" s="2" t="s">
        <v>141</v>
      </c>
      <c r="FB50" s="2" t="s">
        <v>129</v>
      </c>
      <c r="FC50" s="2" t="s">
        <v>201</v>
      </c>
      <c r="FD50" s="2" t="s">
        <v>434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141</v>
      </c>
      <c r="FN50" s="2" t="s">
        <v>174</v>
      </c>
      <c r="FO50" s="2" t="s">
        <v>821</v>
      </c>
      <c r="FP50" s="2" t="s">
        <v>822</v>
      </c>
      <c r="FQ50" s="2" t="s">
        <v>144</v>
      </c>
      <c r="FR50" s="2" t="s">
        <v>132</v>
      </c>
      <c r="FS50" s="4">
        <v>1</v>
      </c>
      <c r="FT50" s="8">
        <v>52.11</v>
      </c>
      <c r="FU50" s="4"/>
      <c r="FV50" s="8"/>
      <c r="FW50" s="7"/>
      <c r="FX50" s="7"/>
      <c r="FY50" s="2" t="s">
        <v>141</v>
      </c>
      <c r="FZ50" s="2" t="s">
        <v>129</v>
      </c>
      <c r="GA50" s="2" t="s">
        <v>326</v>
      </c>
      <c r="GB50" s="2" t="s">
        <v>172</v>
      </c>
      <c r="GC50" s="2" t="s">
        <v>144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129</v>
      </c>
      <c r="GM50" s="2" t="s">
        <v>811</v>
      </c>
      <c r="GN50" s="2" t="s">
        <v>1084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359</v>
      </c>
      <c r="GZ50" s="2" t="s">
        <v>1085</v>
      </c>
      <c r="HA50" s="2" t="s">
        <v>144</v>
      </c>
      <c r="HB50" s="2" t="s">
        <v>132</v>
      </c>
      <c r="HC50" s="4"/>
      <c r="HD50" s="8"/>
      <c r="HE50" s="4"/>
      <c r="HF50" s="8"/>
      <c r="HG50" s="7"/>
      <c r="HH50" s="7"/>
      <c r="HI50" s="2" t="s">
        <v>162</v>
      </c>
      <c r="HJ50" s="2" t="s">
        <v>129</v>
      </c>
      <c r="HK50" s="2" t="s">
        <v>132</v>
      </c>
      <c r="HL50" s="2" t="s">
        <v>132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826</v>
      </c>
      <c r="HX50" s="2" t="s">
        <v>1086</v>
      </c>
      <c r="HY50" s="2" t="s">
        <v>144</v>
      </c>
      <c r="HZ50" s="2" t="s">
        <v>132</v>
      </c>
      <c r="IA50" s="4"/>
      <c r="IB50" s="8"/>
      <c r="IC50" s="4"/>
      <c r="ID50" s="8"/>
      <c r="IE50" s="7"/>
      <c r="IF50" s="7"/>
      <c r="IG50" s="2" t="s">
        <v>141</v>
      </c>
      <c r="IH50" s="2" t="s">
        <v>129</v>
      </c>
      <c r="II50" s="2" t="s">
        <v>1027</v>
      </c>
      <c r="IJ50" s="2" t="s">
        <v>1087</v>
      </c>
      <c r="IK50" s="2" t="s">
        <v>144</v>
      </c>
      <c r="IL50" s="2" t="s">
        <v>132</v>
      </c>
      <c r="IM50" s="4"/>
      <c r="IN50" s="8"/>
      <c r="IO50" s="4"/>
      <c r="IP50" s="8"/>
      <c r="IQ50" s="7"/>
      <c r="IR50" s="7"/>
      <c r="IS50" s="2" t="s">
        <v>141</v>
      </c>
      <c r="IT50" s="2" t="s">
        <v>129</v>
      </c>
      <c r="IU50" s="2" t="s">
        <v>830</v>
      </c>
      <c r="IV50" s="2" t="s">
        <v>903</v>
      </c>
      <c r="IW50" s="2" t="s">
        <v>144</v>
      </c>
      <c r="IX50" s="2" t="s">
        <v>132</v>
      </c>
      <c r="IY50" s="4"/>
      <c r="IZ50" s="8"/>
      <c r="JA50" s="4"/>
      <c r="JB50" s="8"/>
      <c r="JC50" s="7"/>
      <c r="JD50" s="7"/>
      <c r="JE50" s="2" t="s">
        <v>212</v>
      </c>
      <c r="JF50" s="2" t="s">
        <v>129</v>
      </c>
      <c r="JG50" s="2" t="s">
        <v>132</v>
      </c>
      <c r="JH50" s="2" t="s">
        <v>132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366</v>
      </c>
      <c r="JT50" s="2" t="s">
        <v>1088</v>
      </c>
      <c r="JU50" s="2" t="s">
        <v>144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811</v>
      </c>
      <c r="KF50" s="2" t="s">
        <v>1089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167</v>
      </c>
      <c r="KP50" s="2" t="s">
        <v>129</v>
      </c>
      <c r="KQ50" s="2" t="s">
        <v>132</v>
      </c>
      <c r="KR50" s="2" t="s">
        <v>132</v>
      </c>
      <c r="KS50" s="2" t="s">
        <v>144</v>
      </c>
      <c r="KT50" s="2" t="s">
        <v>132</v>
      </c>
      <c r="KU50" s="4"/>
      <c r="KV50" s="8"/>
      <c r="KW50" s="4"/>
      <c r="KX50" s="8"/>
      <c r="KY50" s="7"/>
      <c r="KZ50" s="7"/>
      <c r="LA50" s="2" t="s">
        <v>141</v>
      </c>
      <c r="LB50" s="2" t="s">
        <v>129</v>
      </c>
      <c r="LC50" s="2" t="s">
        <v>168</v>
      </c>
      <c r="LD50" s="2" t="s">
        <v>132</v>
      </c>
      <c r="LE50" s="2" t="s">
        <v>144</v>
      </c>
      <c r="LF50" s="2" t="s">
        <v>132</v>
      </c>
      <c r="LG50" s="4"/>
      <c r="LH50" s="8"/>
      <c r="LI50" s="4"/>
      <c r="LJ50" s="8"/>
      <c r="LK50" s="7"/>
      <c r="LL50" s="7"/>
      <c r="LM50" s="2" t="s">
        <v>162</v>
      </c>
      <c r="LN50" s="2" t="s">
        <v>129</v>
      </c>
      <c r="LO50" s="2" t="s">
        <v>1090</v>
      </c>
      <c r="LP50" s="2" t="s">
        <v>132</v>
      </c>
      <c r="LQ50" s="2" t="s">
        <v>144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141</v>
      </c>
      <c r="ML50" s="2" t="s">
        <v>174</v>
      </c>
      <c r="MM50" s="2" t="s">
        <v>835</v>
      </c>
      <c r="MN50" s="2" t="s">
        <v>1091</v>
      </c>
      <c r="MO50" s="2" t="s">
        <v>144</v>
      </c>
      <c r="MP50" s="2" t="s">
        <v>132</v>
      </c>
      <c r="MQ50" s="4"/>
      <c r="MR50" s="8"/>
      <c r="MS50" s="4"/>
      <c r="MT50" s="8"/>
      <c r="MU50" s="7"/>
      <c r="MV50" s="7"/>
      <c r="MW50" s="2" t="s">
        <v>167</v>
      </c>
      <c r="MX50" s="2" t="s">
        <v>129</v>
      </c>
      <c r="MY50" s="2" t="s">
        <v>132</v>
      </c>
      <c r="MZ50" s="2" t="s">
        <v>132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167</v>
      </c>
      <c r="NJ50" s="2" t="s">
        <v>129</v>
      </c>
      <c r="NK50" s="2" t="s">
        <v>132</v>
      </c>
      <c r="NL50" s="2" t="s">
        <v>132</v>
      </c>
      <c r="NM50" s="2" t="s">
        <v>144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167</v>
      </c>
      <c r="OH50" s="2" t="s">
        <v>129</v>
      </c>
      <c r="OI50" s="2" t="s">
        <v>132</v>
      </c>
      <c r="OJ50" s="2" t="s">
        <v>132</v>
      </c>
      <c r="OK50" s="2" t="s">
        <v>144</v>
      </c>
      <c r="OL50" s="2" t="s">
        <v>132</v>
      </c>
      <c r="OM50" s="4"/>
      <c r="ON50" s="8"/>
      <c r="OO50" s="4"/>
      <c r="OP50" s="8"/>
      <c r="OQ50" s="7"/>
      <c r="OR50" s="7"/>
      <c r="OS50" s="2" t="s">
        <v>167</v>
      </c>
      <c r="OT50" s="2" t="s">
        <v>174</v>
      </c>
      <c r="OU50" s="2" t="s">
        <v>132</v>
      </c>
      <c r="OV50" s="2" t="s">
        <v>132</v>
      </c>
      <c r="OW50" s="2" t="s">
        <v>144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174</v>
      </c>
      <c r="PS50" s="2" t="s">
        <v>214</v>
      </c>
      <c r="PT50" s="2" t="s">
        <v>1092</v>
      </c>
      <c r="PU50" s="2" t="s">
        <v>144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174</v>
      </c>
      <c r="QQ50" s="2" t="s">
        <v>837</v>
      </c>
      <c r="QR50" s="2" t="s">
        <v>1093</v>
      </c>
      <c r="QS50" s="2" t="s">
        <v>144</v>
      </c>
      <c r="QT50" s="2" t="s">
        <v>132</v>
      </c>
      <c r="QU50" s="4"/>
      <c r="QV50" s="8"/>
      <c r="QW50" s="4"/>
      <c r="QX50" s="8"/>
      <c r="QY50" s="7"/>
      <c r="QZ50" s="7"/>
      <c r="RA50" s="2" t="s">
        <v>532</v>
      </c>
      <c r="RB50" s="2" t="s">
        <v>129</v>
      </c>
      <c r="RC50" s="2" t="s">
        <v>132</v>
      </c>
      <c r="RD50" s="2" t="s">
        <v>132</v>
      </c>
      <c r="RE50" s="2" t="s">
        <v>144</v>
      </c>
      <c r="RF50" s="2" t="s">
        <v>177</v>
      </c>
      <c r="RG50" s="4"/>
      <c r="RH50" s="8"/>
      <c r="RI50" s="4"/>
      <c r="RJ50" s="8"/>
      <c r="RK50" s="7"/>
      <c r="RL50" s="7"/>
      <c r="RM50" s="2" t="s">
        <v>141</v>
      </c>
      <c r="RN50" s="2" t="s">
        <v>174</v>
      </c>
      <c r="RO50" s="2" t="s">
        <v>1094</v>
      </c>
      <c r="RP50" s="2" t="s">
        <v>371</v>
      </c>
      <c r="RQ50" s="2" t="s">
        <v>144</v>
      </c>
      <c r="RR50" s="2" t="s">
        <v>132</v>
      </c>
    </row>
    <row r="51">
      <c r="A51" s="2" t="s">
        <v>1095</v>
      </c>
      <c r="B51" s="2" t="s">
        <v>121</v>
      </c>
      <c r="C51" s="2" t="s">
        <v>122</v>
      </c>
      <c r="D51" s="2" t="s">
        <v>954</v>
      </c>
      <c r="E51" s="2" t="s">
        <v>955</v>
      </c>
      <c r="F51" s="2" t="s">
        <v>1072</v>
      </c>
      <c r="G51" s="2" t="s">
        <v>1072</v>
      </c>
      <c r="H51" s="2" t="s">
        <v>1072</v>
      </c>
      <c r="I51" s="2" t="s">
        <v>1096</v>
      </c>
      <c r="J51" s="2" t="s">
        <v>127</v>
      </c>
      <c r="K51" s="2" t="s">
        <v>275</v>
      </c>
      <c r="L51" s="3">
        <v>18</v>
      </c>
      <c r="M51" s="3">
        <v>18.9</v>
      </c>
      <c r="N51" s="3">
        <v>44.99</v>
      </c>
      <c r="O51" s="2" t="s">
        <v>129</v>
      </c>
      <c r="P51" s="2" t="s">
        <v>1097</v>
      </c>
      <c r="Q51" s="2" t="s">
        <v>131</v>
      </c>
      <c r="R51" s="2" t="s">
        <v>22</v>
      </c>
      <c r="S51" s="2" t="s">
        <v>132</v>
      </c>
      <c r="T51" s="2" t="s">
        <v>132</v>
      </c>
      <c r="U51" s="2" t="s">
        <v>132</v>
      </c>
      <c r="V51" s="2" t="s">
        <v>846</v>
      </c>
      <c r="W51" s="2" t="s">
        <v>132</v>
      </c>
      <c r="X51" s="2" t="s">
        <v>132</v>
      </c>
      <c r="Y51" s="2" t="s">
        <v>519</v>
      </c>
      <c r="Z51" s="4"/>
      <c r="AA51" s="4">
        <f>=ROUNDDOWN({0},0)</f>
      </c>
      <c r="AB51" s="5">
        <v>24.2</v>
      </c>
      <c r="AC51" s="2" t="s">
        <v>1098</v>
      </c>
      <c r="AD51" s="4">
        <v>300</v>
      </c>
      <c r="AE51" s="4">
        <v>300</v>
      </c>
      <c r="AF51" s="6"/>
      <c r="AG51" s="6"/>
      <c r="AH51" s="7">
        <v>0.3651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123</v>
      </c>
      <c r="AQ51" s="8">
        <v>2789.64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 t="s">
        <v>132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123</v>
      </c>
      <c r="BK51" s="8">
        <v>2789.64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132</v>
      </c>
      <c r="BV51" s="2" t="s">
        <v>132</v>
      </c>
      <c r="BW51" s="2" t="s">
        <v>132</v>
      </c>
      <c r="BX51" s="2" t="s">
        <v>132</v>
      </c>
      <c r="BY51" s="2" t="s">
        <v>132</v>
      </c>
      <c r="BZ51" s="2" t="s">
        <v>132</v>
      </c>
      <c r="CA51" s="4"/>
      <c r="CB51" s="8"/>
      <c r="CC51" s="4"/>
      <c r="CD51" s="8"/>
      <c r="CE51" s="7"/>
      <c r="CF51" s="7"/>
      <c r="CG51" s="2" t="s">
        <v>132</v>
      </c>
      <c r="CH51" s="2" t="s">
        <v>132</v>
      </c>
      <c r="CI51" s="2" t="s">
        <v>132</v>
      </c>
      <c r="CJ51" s="2" t="s">
        <v>132</v>
      </c>
      <c r="CK51" s="2" t="s">
        <v>132</v>
      </c>
      <c r="CL51" s="2" t="s">
        <v>132</v>
      </c>
      <c r="CM51" s="4"/>
      <c r="CN51" s="8"/>
      <c r="CO51" s="4"/>
      <c r="CP51" s="8"/>
      <c r="CQ51" s="7"/>
      <c r="CR51" s="7"/>
      <c r="CS51" s="2" t="s">
        <v>132</v>
      </c>
      <c r="CT51" s="2" t="s">
        <v>132</v>
      </c>
      <c r="CU51" s="2" t="s">
        <v>132</v>
      </c>
      <c r="CV51" s="2" t="s">
        <v>132</v>
      </c>
      <c r="CW51" s="2" t="s">
        <v>132</v>
      </c>
      <c r="CX51" s="2" t="s">
        <v>132</v>
      </c>
      <c r="CY51" s="4"/>
      <c r="CZ51" s="8"/>
      <c r="DA51" s="4"/>
      <c r="DB51" s="8"/>
      <c r="DC51" s="7"/>
      <c r="DD51" s="7"/>
      <c r="DE51" s="2" t="s">
        <v>132</v>
      </c>
      <c r="DF51" s="2" t="s">
        <v>132</v>
      </c>
      <c r="DG51" s="2" t="s">
        <v>132</v>
      </c>
      <c r="DH51" s="2" t="s">
        <v>132</v>
      </c>
      <c r="DI51" s="2" t="s">
        <v>132</v>
      </c>
      <c r="DJ51" s="2" t="s">
        <v>132</v>
      </c>
      <c r="DK51" s="4"/>
      <c r="DL51" s="8"/>
      <c r="DM51" s="4"/>
      <c r="DN51" s="8"/>
      <c r="DO51" s="7"/>
      <c r="DP51" s="7"/>
      <c r="DQ51" s="2" t="s">
        <v>132</v>
      </c>
      <c r="DR51" s="2" t="s">
        <v>132</v>
      </c>
      <c r="DS51" s="2" t="s">
        <v>132</v>
      </c>
      <c r="DT51" s="2" t="s">
        <v>132</v>
      </c>
      <c r="DU51" s="2" t="s">
        <v>132</v>
      </c>
      <c r="DV51" s="2" t="s">
        <v>132</v>
      </c>
      <c r="DW51" s="4"/>
      <c r="DX51" s="8"/>
      <c r="DY51" s="4"/>
      <c r="DZ51" s="8"/>
      <c r="EA51" s="7"/>
      <c r="EB51" s="7"/>
      <c r="EC51" s="2" t="s">
        <v>132</v>
      </c>
      <c r="ED51" s="2" t="s">
        <v>132</v>
      </c>
      <c r="EE51" s="2" t="s">
        <v>132</v>
      </c>
      <c r="EF51" s="2" t="s">
        <v>132</v>
      </c>
      <c r="EG51" s="2" t="s">
        <v>132</v>
      </c>
      <c r="EH51" s="2" t="s">
        <v>132</v>
      </c>
      <c r="EI51" s="4">
        <v>123</v>
      </c>
      <c r="EJ51" s="8">
        <v>2789.64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1099</v>
      </c>
      <c r="ER51" s="2" t="s">
        <v>1100</v>
      </c>
      <c r="ES51" s="2" t="s">
        <v>144</v>
      </c>
      <c r="ET51" s="2" t="s">
        <v>132</v>
      </c>
      <c r="EU51" s="4"/>
      <c r="EV51" s="8"/>
      <c r="EW51" s="4"/>
      <c r="EX51" s="8"/>
      <c r="EY51" s="7"/>
      <c r="EZ51" s="7"/>
      <c r="FA51" s="2" t="s">
        <v>132</v>
      </c>
      <c r="FB51" s="2" t="s">
        <v>132</v>
      </c>
      <c r="FC51" s="2" t="s">
        <v>132</v>
      </c>
      <c r="FD51" s="2" t="s">
        <v>132</v>
      </c>
      <c r="FE51" s="2" t="s">
        <v>132</v>
      </c>
      <c r="FF51" s="2" t="s">
        <v>132</v>
      </c>
      <c r="FG51" s="4"/>
      <c r="FH51" s="8"/>
      <c r="FI51" s="4"/>
      <c r="FJ51" s="8"/>
      <c r="FK51" s="7"/>
      <c r="FL51" s="7"/>
      <c r="FM51" s="2" t="s">
        <v>132</v>
      </c>
      <c r="FN51" s="2" t="s">
        <v>132</v>
      </c>
      <c r="FO51" s="2" t="s">
        <v>132</v>
      </c>
      <c r="FP51" s="2" t="s">
        <v>132</v>
      </c>
      <c r="FQ51" s="2" t="s">
        <v>132</v>
      </c>
      <c r="FR51" s="2" t="s">
        <v>132</v>
      </c>
      <c r="FS51" s="4"/>
      <c r="FT51" s="8"/>
      <c r="FU51" s="4"/>
      <c r="FV51" s="8"/>
      <c r="FW51" s="7"/>
      <c r="FX51" s="7"/>
      <c r="FY51" s="2" t="s">
        <v>132</v>
      </c>
      <c r="FZ51" s="2" t="s">
        <v>132</v>
      </c>
      <c r="GA51" s="2" t="s">
        <v>132</v>
      </c>
      <c r="GB51" s="2" t="s">
        <v>132</v>
      </c>
      <c r="GC51" s="2" t="s">
        <v>132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174</v>
      </c>
      <c r="GM51" s="2" t="s">
        <v>1101</v>
      </c>
      <c r="GN51" s="2" t="s">
        <v>132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132</v>
      </c>
      <c r="HV51" s="2" t="s">
        <v>132</v>
      </c>
      <c r="HW51" s="2" t="s">
        <v>132</v>
      </c>
      <c r="HX51" s="2" t="s">
        <v>132</v>
      </c>
      <c r="HY51" s="2" t="s">
        <v>132</v>
      </c>
      <c r="HZ51" s="2" t="s">
        <v>132</v>
      </c>
      <c r="IA51" s="4"/>
      <c r="IB51" s="8"/>
      <c r="IC51" s="4"/>
      <c r="ID51" s="8"/>
      <c r="IE51" s="7"/>
      <c r="IF51" s="7"/>
      <c r="IG51" s="2" t="s">
        <v>132</v>
      </c>
      <c r="IH51" s="2" t="s">
        <v>132</v>
      </c>
      <c r="II51" s="2" t="s">
        <v>132</v>
      </c>
      <c r="IJ51" s="2" t="s">
        <v>132</v>
      </c>
      <c r="IK51" s="2" t="s">
        <v>132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132</v>
      </c>
      <c r="RN51" s="2" t="s">
        <v>132</v>
      </c>
      <c r="RO51" s="2" t="s">
        <v>132</v>
      </c>
      <c r="RP51" s="2" t="s">
        <v>132</v>
      </c>
      <c r="RQ51" s="2" t="s">
        <v>132</v>
      </c>
      <c r="RR51" s="2" t="s">
        <v>132</v>
      </c>
    </row>
    <row r="52">
      <c r="A52" s="2" t="s">
        <v>1102</v>
      </c>
      <c r="B52" s="2" t="s">
        <v>121</v>
      </c>
      <c r="C52" s="2" t="s">
        <v>122</v>
      </c>
      <c r="D52" s="2" t="s">
        <v>954</v>
      </c>
      <c r="E52" s="2" t="s">
        <v>955</v>
      </c>
      <c r="F52" s="2" t="s">
        <v>1103</v>
      </c>
      <c r="G52" s="2" t="s">
        <v>1103</v>
      </c>
      <c r="H52" s="2" t="s">
        <v>1103</v>
      </c>
      <c r="I52" s="2" t="s">
        <v>1104</v>
      </c>
      <c r="J52" s="2" t="s">
        <v>127</v>
      </c>
      <c r="K52" s="2" t="s">
        <v>1007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374</v>
      </c>
      <c r="Q52" s="2" t="s">
        <v>131</v>
      </c>
      <c r="R52" s="2" t="s">
        <v>132</v>
      </c>
      <c r="S52" s="2" t="s">
        <v>1105</v>
      </c>
      <c r="T52" s="2" t="s">
        <v>132</v>
      </c>
      <c r="U52" s="2" t="s">
        <v>306</v>
      </c>
      <c r="V52" s="2" t="s">
        <v>846</v>
      </c>
      <c r="W52" s="2" t="s">
        <v>185</v>
      </c>
      <c r="X52" s="2" t="s">
        <v>132</v>
      </c>
      <c r="Y52" s="2" t="s">
        <v>1106</v>
      </c>
      <c r="Z52" s="4">
        <v>109</v>
      </c>
      <c r="AA52" s="4">
        <f>=ROUNDDOWN(24.2222222222222,0)</f>
      </c>
      <c r="AB52" s="5">
        <v>4.5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56</v>
      </c>
      <c r="AQ52" s="8">
        <v>3195.99</v>
      </c>
      <c r="AR52" s="4"/>
      <c r="AS52" s="8"/>
      <c r="AT52" s="7"/>
      <c r="AU52" s="7"/>
      <c r="AV52" s="4">
        <v>56</v>
      </c>
      <c r="AW52" s="8">
        <v>3195.99</v>
      </c>
      <c r="AX52" s="4"/>
      <c r="AY52" s="8"/>
      <c r="AZ52" s="7"/>
      <c r="BA52" s="7"/>
      <c r="BB52" s="7">
        <v>1</v>
      </c>
      <c r="BC52" s="4">
        <v>123</v>
      </c>
      <c r="BD52" s="8">
        <v>6902.53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0.463</v>
      </c>
      <c r="BJ52" s="4">
        <v>56</v>
      </c>
      <c r="BK52" s="8">
        <v>3195.99</v>
      </c>
      <c r="BL52" s="2" t="s">
        <v>1107</v>
      </c>
      <c r="BM52" s="7">
        <v>1</v>
      </c>
      <c r="BN52" s="7">
        <v>1</v>
      </c>
      <c r="BO52" s="4">
        <v>4</v>
      </c>
      <c r="BP52" s="8">
        <v>145.25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1108</v>
      </c>
      <c r="BX52" s="2" t="s">
        <v>1109</v>
      </c>
      <c r="BY52" s="2" t="s">
        <v>144</v>
      </c>
      <c r="BZ52" s="2" t="s">
        <v>132</v>
      </c>
      <c r="CA52" s="4">
        <v>8</v>
      </c>
      <c r="CB52" s="8">
        <v>436.88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132</v>
      </c>
      <c r="CJ52" s="2" t="s">
        <v>810</v>
      </c>
      <c r="CK52" s="2" t="s">
        <v>144</v>
      </c>
      <c r="CL52" s="2" t="s">
        <v>132</v>
      </c>
      <c r="CM52" s="4">
        <v>4</v>
      </c>
      <c r="CN52" s="8">
        <v>231.38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811</v>
      </c>
      <c r="CV52" s="2" t="s">
        <v>1110</v>
      </c>
      <c r="CW52" s="2" t="s">
        <v>144</v>
      </c>
      <c r="CX52" s="2" t="s">
        <v>132</v>
      </c>
      <c r="CY52" s="4">
        <v>11</v>
      </c>
      <c r="CZ52" s="8">
        <v>652.63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1050</v>
      </c>
      <c r="DH52" s="2" t="s">
        <v>1080</v>
      </c>
      <c r="DI52" s="2" t="s">
        <v>144</v>
      </c>
      <c r="DJ52" s="2" t="s">
        <v>132</v>
      </c>
      <c r="DK52" s="4">
        <v>4</v>
      </c>
      <c r="DL52" s="8">
        <v>266.8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1111</v>
      </c>
      <c r="DT52" s="2" t="s">
        <v>1112</v>
      </c>
      <c r="DU52" s="2" t="s">
        <v>144</v>
      </c>
      <c r="DV52" s="2" t="s">
        <v>132</v>
      </c>
      <c r="DW52" s="4">
        <v>3</v>
      </c>
      <c r="DX52" s="8">
        <v>188.64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811</v>
      </c>
      <c r="EF52" s="2" t="s">
        <v>1113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818</v>
      </c>
      <c r="ER52" s="2" t="s">
        <v>1081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201</v>
      </c>
      <c r="FD52" s="2" t="s">
        <v>437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174</v>
      </c>
      <c r="FO52" s="2" t="s">
        <v>1114</v>
      </c>
      <c r="FP52" s="2" t="s">
        <v>1083</v>
      </c>
      <c r="FQ52" s="2" t="s">
        <v>144</v>
      </c>
      <c r="FR52" s="2" t="s">
        <v>132</v>
      </c>
      <c r="FS52" s="4">
        <v>12</v>
      </c>
      <c r="FT52" s="8">
        <v>576.24</v>
      </c>
      <c r="FU52" s="4"/>
      <c r="FV52" s="8"/>
      <c r="FW52" s="7"/>
      <c r="FX52" s="7"/>
      <c r="FY52" s="2" t="s">
        <v>141</v>
      </c>
      <c r="FZ52" s="2" t="s">
        <v>129</v>
      </c>
      <c r="GA52" s="2" t="s">
        <v>326</v>
      </c>
      <c r="GB52" s="2" t="s">
        <v>1115</v>
      </c>
      <c r="GC52" s="2" t="s">
        <v>144</v>
      </c>
      <c r="GD52" s="2" t="s">
        <v>132</v>
      </c>
      <c r="GE52" s="4">
        <v>4</v>
      </c>
      <c r="GF52" s="8">
        <v>399.96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811</v>
      </c>
      <c r="GN52" s="2" t="s">
        <v>1116</v>
      </c>
      <c r="GO52" s="2" t="s">
        <v>144</v>
      </c>
      <c r="GP52" s="2" t="s">
        <v>132</v>
      </c>
      <c r="GQ52" s="4">
        <v>3</v>
      </c>
      <c r="GR52" s="8">
        <v>144.06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359</v>
      </c>
      <c r="GZ52" s="2" t="s">
        <v>738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162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826</v>
      </c>
      <c r="HX52" s="2" t="s">
        <v>1117</v>
      </c>
      <c r="HY52" s="2" t="s">
        <v>144</v>
      </c>
      <c r="HZ52" s="2" t="s">
        <v>132</v>
      </c>
      <c r="IA52" s="4">
        <v>2</v>
      </c>
      <c r="IB52" s="8">
        <v>103.72</v>
      </c>
      <c r="IC52" s="4"/>
      <c r="ID52" s="8"/>
      <c r="IE52" s="7"/>
      <c r="IF52" s="7"/>
      <c r="IG52" s="2" t="s">
        <v>141</v>
      </c>
      <c r="IH52" s="2" t="s">
        <v>129</v>
      </c>
      <c r="II52" s="2" t="s">
        <v>828</v>
      </c>
      <c r="IJ52" s="2" t="s">
        <v>1033</v>
      </c>
      <c r="IK52" s="2" t="s">
        <v>144</v>
      </c>
      <c r="IL52" s="2" t="s">
        <v>132</v>
      </c>
      <c r="IM52" s="4">
        <v>1</v>
      </c>
      <c r="IN52" s="8">
        <v>50.43</v>
      </c>
      <c r="IO52" s="4"/>
      <c r="IP52" s="8"/>
      <c r="IQ52" s="7"/>
      <c r="IR52" s="7"/>
      <c r="IS52" s="2" t="s">
        <v>141</v>
      </c>
      <c r="IT52" s="2" t="s">
        <v>129</v>
      </c>
      <c r="IU52" s="2" t="s">
        <v>830</v>
      </c>
      <c r="IV52" s="2" t="s">
        <v>195</v>
      </c>
      <c r="IW52" s="2" t="s">
        <v>144</v>
      </c>
      <c r="IX52" s="2" t="s">
        <v>132</v>
      </c>
      <c r="IY52" s="4"/>
      <c r="IZ52" s="8"/>
      <c r="JA52" s="4"/>
      <c r="JB52" s="8"/>
      <c r="JC52" s="7"/>
      <c r="JD52" s="7"/>
      <c r="JE52" s="2" t="s">
        <v>212</v>
      </c>
      <c r="JF52" s="2" t="s">
        <v>129</v>
      </c>
      <c r="JG52" s="2" t="s">
        <v>132</v>
      </c>
      <c r="JH52" s="2" t="s">
        <v>132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1118</v>
      </c>
      <c r="JT52" s="2" t="s">
        <v>1119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837</v>
      </c>
      <c r="KF52" s="2" t="s">
        <v>1120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167</v>
      </c>
      <c r="KP52" s="2" t="s">
        <v>129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141</v>
      </c>
      <c r="LB52" s="2" t="s">
        <v>129</v>
      </c>
      <c r="LC52" s="2" t="s">
        <v>168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162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174</v>
      </c>
      <c r="MM52" s="2" t="s">
        <v>835</v>
      </c>
      <c r="MN52" s="2" t="s">
        <v>1121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167</v>
      </c>
      <c r="MX52" s="2" t="s">
        <v>129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167</v>
      </c>
      <c r="NJ52" s="2" t="s">
        <v>129</v>
      </c>
      <c r="NK52" s="2" t="s">
        <v>132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167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167</v>
      </c>
      <c r="OT52" s="2" t="s">
        <v>174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174</v>
      </c>
      <c r="PS52" s="2" t="s">
        <v>214</v>
      </c>
      <c r="PT52" s="2" t="s">
        <v>797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174</v>
      </c>
      <c r="QQ52" s="2" t="s">
        <v>1122</v>
      </c>
      <c r="QR52" s="2" t="s">
        <v>1123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532</v>
      </c>
      <c r="RB52" s="2" t="s">
        <v>129</v>
      </c>
      <c r="RC52" s="2" t="s">
        <v>132</v>
      </c>
      <c r="RD52" s="2" t="s">
        <v>132</v>
      </c>
      <c r="RE52" s="2" t="s">
        <v>144</v>
      </c>
      <c r="RF52" s="2" t="s">
        <v>177</v>
      </c>
      <c r="RG52" s="4"/>
      <c r="RH52" s="8"/>
      <c r="RI52" s="4"/>
      <c r="RJ52" s="8"/>
      <c r="RK52" s="7"/>
      <c r="RL52" s="7"/>
      <c r="RM52" s="2" t="s">
        <v>141</v>
      </c>
      <c r="RN52" s="2" t="s">
        <v>174</v>
      </c>
      <c r="RO52" s="2" t="s">
        <v>1124</v>
      </c>
      <c r="RP52" s="2" t="s">
        <v>356</v>
      </c>
      <c r="RQ52" s="2" t="s">
        <v>144</v>
      </c>
      <c r="RR52" s="2" t="s">
        <v>132</v>
      </c>
    </row>
    <row r="53">
      <c r="A53" s="2" t="s">
        <v>1125</v>
      </c>
      <c r="B53" s="2" t="s">
        <v>121</v>
      </c>
      <c r="C53" s="2" t="s">
        <v>122</v>
      </c>
      <c r="D53" s="2" t="s">
        <v>954</v>
      </c>
      <c r="E53" s="2" t="s">
        <v>955</v>
      </c>
      <c r="F53" s="2" t="s">
        <v>1103</v>
      </c>
      <c r="G53" s="2" t="s">
        <v>1103</v>
      </c>
      <c r="H53" s="2" t="s">
        <v>1103</v>
      </c>
      <c r="I53" s="2" t="s">
        <v>1104</v>
      </c>
      <c r="J53" s="2" t="s">
        <v>127</v>
      </c>
      <c r="K53" s="2" t="s">
        <v>1126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374</v>
      </c>
      <c r="Q53" s="2" t="s">
        <v>131</v>
      </c>
      <c r="R53" s="2" t="s">
        <v>132</v>
      </c>
      <c r="S53" s="2" t="s">
        <v>1127</v>
      </c>
      <c r="T53" s="2" t="s">
        <v>132</v>
      </c>
      <c r="U53" s="2" t="s">
        <v>306</v>
      </c>
      <c r="V53" s="2" t="s">
        <v>846</v>
      </c>
      <c r="W53" s="2" t="s">
        <v>185</v>
      </c>
      <c r="X53" s="2" t="s">
        <v>132</v>
      </c>
      <c r="Y53" s="2" t="s">
        <v>1128</v>
      </c>
      <c r="Z53" s="4">
        <v>32</v>
      </c>
      <c r="AA53" s="4">
        <f>=ROUNDDOWN(8,0)</f>
      </c>
      <c r="AB53" s="5">
        <v>4</v>
      </c>
      <c r="AC53" s="2" t="s">
        <v>767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33</v>
      </c>
      <c r="AQ53" s="8">
        <v>1963.52</v>
      </c>
      <c r="AR53" s="4"/>
      <c r="AS53" s="8"/>
      <c r="AT53" s="7"/>
      <c r="AU53" s="7"/>
      <c r="AV53" s="4">
        <v>33</v>
      </c>
      <c r="AW53" s="8">
        <v>1963.52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0.2845</v>
      </c>
      <c r="BJ53" s="4">
        <v>33</v>
      </c>
      <c r="BK53" s="8">
        <v>1963.52</v>
      </c>
      <c r="BL53" s="2" t="s">
        <v>1129</v>
      </c>
      <c r="BM53" s="7">
        <v>1</v>
      </c>
      <c r="BN53" s="7">
        <v>1</v>
      </c>
      <c r="BO53" s="4">
        <v>3</v>
      </c>
      <c r="BP53" s="8">
        <v>122.19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1130</v>
      </c>
      <c r="BX53" s="2" t="s">
        <v>563</v>
      </c>
      <c r="BY53" s="2" t="s">
        <v>144</v>
      </c>
      <c r="BZ53" s="2" t="s">
        <v>132</v>
      </c>
      <c r="CA53" s="4">
        <v>9</v>
      </c>
      <c r="CB53" s="8">
        <v>506.7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132</v>
      </c>
      <c r="CJ53" s="2" t="s">
        <v>317</v>
      </c>
      <c r="CK53" s="2" t="s">
        <v>144</v>
      </c>
      <c r="CL53" s="2" t="s">
        <v>132</v>
      </c>
      <c r="CM53" s="4">
        <v>5</v>
      </c>
      <c r="CN53" s="8">
        <v>324.11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1128</v>
      </c>
      <c r="CV53" s="2" t="s">
        <v>862</v>
      </c>
      <c r="CW53" s="2" t="s">
        <v>144</v>
      </c>
      <c r="CX53" s="2" t="s">
        <v>132</v>
      </c>
      <c r="CY53" s="4">
        <v>9</v>
      </c>
      <c r="CZ53" s="8">
        <v>533.97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544</v>
      </c>
      <c r="DH53" s="2" t="s">
        <v>1131</v>
      </c>
      <c r="DI53" s="2" t="s">
        <v>144</v>
      </c>
      <c r="DJ53" s="2" t="s">
        <v>132</v>
      </c>
      <c r="DK53" s="4">
        <v>4</v>
      </c>
      <c r="DL53" s="8">
        <v>266.8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866</v>
      </c>
      <c r="DT53" s="2" t="s">
        <v>1132</v>
      </c>
      <c r="DU53" s="2" t="s">
        <v>144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129</v>
      </c>
      <c r="EE53" s="2" t="s">
        <v>1133</v>
      </c>
      <c r="EF53" s="2" t="s">
        <v>1021</v>
      </c>
      <c r="EG53" s="2" t="s">
        <v>144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1134</v>
      </c>
      <c r="ER53" s="2" t="s">
        <v>1135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201</v>
      </c>
      <c r="FD53" s="2" t="s">
        <v>132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174</v>
      </c>
      <c r="FO53" s="2" t="s">
        <v>568</v>
      </c>
      <c r="FP53" s="2" t="s">
        <v>1136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129</v>
      </c>
      <c r="GA53" s="2" t="s">
        <v>158</v>
      </c>
      <c r="GB53" s="2" t="s">
        <v>132</v>
      </c>
      <c r="GC53" s="2" t="s">
        <v>144</v>
      </c>
      <c r="GD53" s="2" t="s">
        <v>132</v>
      </c>
      <c r="GE53" s="4">
        <v>1</v>
      </c>
      <c r="GF53" s="8">
        <v>99.99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1002</v>
      </c>
      <c r="GN53" s="2" t="s">
        <v>1133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161</v>
      </c>
      <c r="GX53" s="2" t="s">
        <v>129</v>
      </c>
      <c r="GY53" s="2" t="s">
        <v>132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162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>
        <v>1</v>
      </c>
      <c r="HP53" s="8">
        <v>59.33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902</v>
      </c>
      <c r="HX53" s="2" t="s">
        <v>1137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141</v>
      </c>
      <c r="IH53" s="2" t="s">
        <v>129</v>
      </c>
      <c r="II53" s="2" t="s">
        <v>386</v>
      </c>
      <c r="IJ53" s="2" t="s">
        <v>1138</v>
      </c>
      <c r="IK53" s="2" t="s">
        <v>144</v>
      </c>
      <c r="IL53" s="2" t="s">
        <v>132</v>
      </c>
      <c r="IM53" s="4">
        <v>1</v>
      </c>
      <c r="IN53" s="8">
        <v>50.43</v>
      </c>
      <c r="IO53" s="4"/>
      <c r="IP53" s="8"/>
      <c r="IQ53" s="7"/>
      <c r="IR53" s="7"/>
      <c r="IS53" s="2" t="s">
        <v>141</v>
      </c>
      <c r="IT53" s="2" t="s">
        <v>129</v>
      </c>
      <c r="IU53" s="2" t="s">
        <v>211</v>
      </c>
      <c r="IV53" s="2" t="s">
        <v>396</v>
      </c>
      <c r="IW53" s="2" t="s">
        <v>144</v>
      </c>
      <c r="IX53" s="2" t="s">
        <v>132</v>
      </c>
      <c r="IY53" s="4"/>
      <c r="IZ53" s="8"/>
      <c r="JA53" s="4"/>
      <c r="JB53" s="8"/>
      <c r="JC53" s="7"/>
      <c r="JD53" s="7"/>
      <c r="JE53" s="2" t="s">
        <v>212</v>
      </c>
      <c r="JF53" s="2" t="s">
        <v>129</v>
      </c>
      <c r="JG53" s="2" t="s">
        <v>132</v>
      </c>
      <c r="JH53" s="2" t="s">
        <v>132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294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167</v>
      </c>
      <c r="KD53" s="2" t="s">
        <v>129</v>
      </c>
      <c r="KE53" s="2" t="s">
        <v>132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167</v>
      </c>
      <c r="KP53" s="2" t="s">
        <v>129</v>
      </c>
      <c r="KQ53" s="2" t="s">
        <v>132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141</v>
      </c>
      <c r="LB53" s="2" t="s">
        <v>129</v>
      </c>
      <c r="LC53" s="2" t="s">
        <v>168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162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174</v>
      </c>
      <c r="MM53" s="2" t="s">
        <v>1134</v>
      </c>
      <c r="MN53" s="2" t="s">
        <v>1139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167</v>
      </c>
      <c r="MX53" s="2" t="s">
        <v>129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173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167</v>
      </c>
      <c r="OT53" s="2" t="s">
        <v>174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174</v>
      </c>
      <c r="PS53" s="2" t="s">
        <v>559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162</v>
      </c>
      <c r="QP53" s="2" t="s">
        <v>174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167</v>
      </c>
      <c r="RB53" s="2" t="s">
        <v>129</v>
      </c>
      <c r="RC53" s="2" t="s">
        <v>132</v>
      </c>
      <c r="RD53" s="2" t="s">
        <v>132</v>
      </c>
      <c r="RE53" s="2" t="s">
        <v>144</v>
      </c>
      <c r="RF53" s="2" t="s">
        <v>177</v>
      </c>
      <c r="RG53" s="4"/>
      <c r="RH53" s="8"/>
      <c r="RI53" s="4"/>
      <c r="RJ53" s="8"/>
      <c r="RK53" s="7"/>
      <c r="RL53" s="7"/>
      <c r="RM53" s="2" t="s">
        <v>141</v>
      </c>
      <c r="RN53" s="2" t="s">
        <v>174</v>
      </c>
      <c r="RO53" s="2" t="s">
        <v>216</v>
      </c>
      <c r="RP53" s="2" t="s">
        <v>621</v>
      </c>
      <c r="RQ53" s="2" t="s">
        <v>144</v>
      </c>
      <c r="RR53" s="2" t="s">
        <v>132</v>
      </c>
    </row>
    <row r="54">
      <c r="A54" s="2" t="s">
        <v>1140</v>
      </c>
      <c r="B54" s="2" t="s">
        <v>121</v>
      </c>
      <c r="C54" s="2" t="s">
        <v>122</v>
      </c>
      <c r="D54" s="2" t="s">
        <v>954</v>
      </c>
      <c r="E54" s="2" t="s">
        <v>955</v>
      </c>
      <c r="F54" s="2" t="s">
        <v>1103</v>
      </c>
      <c r="G54" s="2" t="s">
        <v>1103</v>
      </c>
      <c r="H54" s="2" t="s">
        <v>1103</v>
      </c>
      <c r="I54" s="2" t="s">
        <v>1104</v>
      </c>
      <c r="J54" s="2" t="s">
        <v>127</v>
      </c>
      <c r="K54" s="2" t="s">
        <v>1141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374</v>
      </c>
      <c r="Q54" s="2" t="s">
        <v>131</v>
      </c>
      <c r="R54" s="2" t="s">
        <v>132</v>
      </c>
      <c r="S54" s="2" t="s">
        <v>1142</v>
      </c>
      <c r="T54" s="2" t="s">
        <v>132</v>
      </c>
      <c r="U54" s="2" t="s">
        <v>306</v>
      </c>
      <c r="V54" s="2" t="s">
        <v>846</v>
      </c>
      <c r="W54" s="2" t="s">
        <v>185</v>
      </c>
      <c r="X54" s="2" t="s">
        <v>132</v>
      </c>
      <c r="Y54" s="2" t="s">
        <v>806</v>
      </c>
      <c r="Z54" s="4">
        <v>76</v>
      </c>
      <c r="AA54" s="4">
        <f>=ROUNDDOWN(12.6666666666667,0)</f>
      </c>
      <c r="AB54" s="5">
        <v>6</v>
      </c>
      <c r="AC54" s="2" t="s">
        <v>661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34</v>
      </c>
      <c r="AQ54" s="8">
        <v>1743.02</v>
      </c>
      <c r="AR54" s="4"/>
      <c r="AS54" s="8"/>
      <c r="AT54" s="7"/>
      <c r="AU54" s="7"/>
      <c r="AV54" s="4">
        <v>34</v>
      </c>
      <c r="AW54" s="8">
        <v>1743.02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0.2525</v>
      </c>
      <c r="BJ54" s="4">
        <v>34</v>
      </c>
      <c r="BK54" s="8">
        <v>1743.02</v>
      </c>
      <c r="BL54" s="2" t="s">
        <v>1143</v>
      </c>
      <c r="BM54" s="7">
        <v>1</v>
      </c>
      <c r="BN54" s="7">
        <v>1</v>
      </c>
      <c r="BO54" s="4">
        <v>13</v>
      </c>
      <c r="BP54" s="8">
        <v>521.05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1144</v>
      </c>
      <c r="BX54" s="2" t="s">
        <v>1145</v>
      </c>
      <c r="BY54" s="2" t="s">
        <v>144</v>
      </c>
      <c r="BZ54" s="2" t="s">
        <v>132</v>
      </c>
      <c r="CA54" s="4">
        <v>2</v>
      </c>
      <c r="CB54" s="8">
        <v>89.36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132</v>
      </c>
      <c r="CJ54" s="2" t="s">
        <v>810</v>
      </c>
      <c r="CK54" s="2" t="s">
        <v>144</v>
      </c>
      <c r="CL54" s="2" t="s">
        <v>132</v>
      </c>
      <c r="CM54" s="4">
        <v>6</v>
      </c>
      <c r="CN54" s="8">
        <v>345.48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811</v>
      </c>
      <c r="CV54" s="2" t="s">
        <v>1146</v>
      </c>
      <c r="CW54" s="2" t="s">
        <v>144</v>
      </c>
      <c r="CX54" s="2" t="s">
        <v>132</v>
      </c>
      <c r="CY54" s="4">
        <v>3</v>
      </c>
      <c r="CZ54" s="8">
        <v>177.99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1050</v>
      </c>
      <c r="DH54" s="2" t="s">
        <v>976</v>
      </c>
      <c r="DI54" s="2" t="s">
        <v>144</v>
      </c>
      <c r="DJ54" s="2" t="s">
        <v>132</v>
      </c>
      <c r="DK54" s="4">
        <v>4</v>
      </c>
      <c r="DL54" s="8">
        <v>266.8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815</v>
      </c>
      <c r="DT54" s="2" t="s">
        <v>1147</v>
      </c>
      <c r="DU54" s="2" t="s">
        <v>144</v>
      </c>
      <c r="DV54" s="2" t="s">
        <v>132</v>
      </c>
      <c r="DW54" s="4">
        <v>2</v>
      </c>
      <c r="DX54" s="8">
        <v>125.76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811</v>
      </c>
      <c r="EF54" s="2" t="s">
        <v>1148</v>
      </c>
      <c r="EG54" s="2" t="s">
        <v>144</v>
      </c>
      <c r="EH54" s="2" t="s">
        <v>132</v>
      </c>
      <c r="EI54" s="4">
        <v>2</v>
      </c>
      <c r="EJ54" s="8">
        <v>112.86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811</v>
      </c>
      <c r="ER54" s="2" t="s">
        <v>1149</v>
      </c>
      <c r="ES54" s="2" t="s">
        <v>144</v>
      </c>
      <c r="ET54" s="2" t="s">
        <v>132</v>
      </c>
      <c r="EU54" s="4">
        <v>2</v>
      </c>
      <c r="EV54" s="8">
        <v>103.72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201</v>
      </c>
      <c r="FD54" s="2" t="s">
        <v>1150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174</v>
      </c>
      <c r="FO54" s="2" t="s">
        <v>821</v>
      </c>
      <c r="FP54" s="2" t="s">
        <v>1151</v>
      </c>
      <c r="FQ54" s="2" t="s">
        <v>144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326</v>
      </c>
      <c r="GB54" s="2" t="s">
        <v>330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811</v>
      </c>
      <c r="GN54" s="2" t="s">
        <v>1152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359</v>
      </c>
      <c r="GZ54" s="2" t="s">
        <v>1153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162</v>
      </c>
      <c r="HJ54" s="2" t="s">
        <v>129</v>
      </c>
      <c r="HK54" s="2" t="s">
        <v>132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826</v>
      </c>
      <c r="HX54" s="2" t="s">
        <v>1154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141</v>
      </c>
      <c r="IH54" s="2" t="s">
        <v>129</v>
      </c>
      <c r="II54" s="2" t="s">
        <v>1027</v>
      </c>
      <c r="IJ54" s="2" t="s">
        <v>1155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141</v>
      </c>
      <c r="IT54" s="2" t="s">
        <v>129</v>
      </c>
      <c r="IU54" s="2" t="s">
        <v>1156</v>
      </c>
      <c r="IV54" s="2" t="s">
        <v>195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212</v>
      </c>
      <c r="JF54" s="2" t="s">
        <v>129</v>
      </c>
      <c r="JG54" s="2" t="s">
        <v>132</v>
      </c>
      <c r="JH54" s="2" t="s">
        <v>132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1118</v>
      </c>
      <c r="JT54" s="2" t="s">
        <v>1157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167</v>
      </c>
      <c r="KD54" s="2" t="s">
        <v>129</v>
      </c>
      <c r="KE54" s="2" t="s">
        <v>811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167</v>
      </c>
      <c r="KP54" s="2" t="s">
        <v>129</v>
      </c>
      <c r="KQ54" s="2" t="s">
        <v>132</v>
      </c>
      <c r="KR54" s="2" t="s">
        <v>132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141</v>
      </c>
      <c r="LB54" s="2" t="s">
        <v>129</v>
      </c>
      <c r="LC54" s="2" t="s">
        <v>168</v>
      </c>
      <c r="LD54" s="2" t="s">
        <v>132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129</v>
      </c>
      <c r="LO54" s="2" t="s">
        <v>1090</v>
      </c>
      <c r="LP54" s="2" t="s">
        <v>1158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170</v>
      </c>
      <c r="MM54" s="2" t="s">
        <v>835</v>
      </c>
      <c r="MN54" s="2" t="s">
        <v>1159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167</v>
      </c>
      <c r="MX54" s="2" t="s">
        <v>129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167</v>
      </c>
      <c r="NJ54" s="2" t="s">
        <v>129</v>
      </c>
      <c r="NK54" s="2" t="s">
        <v>132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167</v>
      </c>
      <c r="OH54" s="2" t="s">
        <v>129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167</v>
      </c>
      <c r="OT54" s="2" t="s">
        <v>174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174</v>
      </c>
      <c r="PS54" s="2" t="s">
        <v>214</v>
      </c>
      <c r="PT54" s="2" t="s">
        <v>1040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174</v>
      </c>
      <c r="QQ54" s="2" t="s">
        <v>1122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532</v>
      </c>
      <c r="RB54" s="2" t="s">
        <v>129</v>
      </c>
      <c r="RC54" s="2" t="s">
        <v>132</v>
      </c>
      <c r="RD54" s="2" t="s">
        <v>132</v>
      </c>
      <c r="RE54" s="2" t="s">
        <v>144</v>
      </c>
      <c r="RF54" s="2" t="s">
        <v>177</v>
      </c>
      <c r="RG54" s="4"/>
      <c r="RH54" s="8"/>
      <c r="RI54" s="4"/>
      <c r="RJ54" s="8"/>
      <c r="RK54" s="7"/>
      <c r="RL54" s="7"/>
      <c r="RM54" s="2" t="s">
        <v>141</v>
      </c>
      <c r="RN54" s="2" t="s">
        <v>174</v>
      </c>
      <c r="RO54" s="2" t="s">
        <v>1160</v>
      </c>
      <c r="RP54" s="2" t="s">
        <v>1161</v>
      </c>
      <c r="RQ54" s="2" t="s">
        <v>144</v>
      </c>
      <c r="RR54" s="2" t="s">
        <v>132</v>
      </c>
    </row>
    <row r="55">
      <c r="A55" s="2" t="s">
        <v>1162</v>
      </c>
      <c r="B55" s="2" t="s">
        <v>121</v>
      </c>
      <c r="C55" s="2" t="s">
        <v>122</v>
      </c>
      <c r="D55" s="2" t="s">
        <v>954</v>
      </c>
      <c r="E55" s="2" t="s">
        <v>955</v>
      </c>
      <c r="F55" s="2" t="s">
        <v>1163</v>
      </c>
      <c r="G55" s="2" t="s">
        <v>1163</v>
      </c>
      <c r="H55" s="2" t="s">
        <v>1163</v>
      </c>
      <c r="I55" s="2" t="s">
        <v>1164</v>
      </c>
      <c r="J55" s="2" t="s">
        <v>127</v>
      </c>
      <c r="K55" s="2" t="s">
        <v>1165</v>
      </c>
      <c r="L55" s="3">
        <v>57.82</v>
      </c>
      <c r="M55" s="3">
        <v>60.71</v>
      </c>
      <c r="N55" s="3">
        <v>127.49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1166</v>
      </c>
      <c r="T55" s="2" t="s">
        <v>132</v>
      </c>
      <c r="U55" s="2" t="s">
        <v>306</v>
      </c>
      <c r="V55" s="2" t="s">
        <v>1075</v>
      </c>
      <c r="W55" s="2" t="s">
        <v>185</v>
      </c>
      <c r="X55" s="2" t="s">
        <v>132</v>
      </c>
      <c r="Y55" s="2" t="s">
        <v>567</v>
      </c>
      <c r="Z55" s="4">
        <v>27</v>
      </c>
      <c r="AA55" s="4">
        <f>=ROUNDDOWN(2.45454545454545,0)</f>
      </c>
      <c r="AB55" s="5">
        <v>11</v>
      </c>
      <c r="AC55" s="2" t="s">
        <v>961</v>
      </c>
      <c r="AD55" s="4">
        <v>270</v>
      </c>
      <c r="AE55" s="4">
        <v>270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83</v>
      </c>
      <c r="AQ55" s="8">
        <v>6234.06</v>
      </c>
      <c r="AR55" s="4"/>
      <c r="AS55" s="8"/>
      <c r="AT55" s="7"/>
      <c r="AU55" s="7"/>
      <c r="AV55" s="4">
        <v>83</v>
      </c>
      <c r="AW55" s="8">
        <v>6234.06</v>
      </c>
      <c r="AX55" s="4"/>
      <c r="AY55" s="8"/>
      <c r="AZ55" s="7"/>
      <c r="BA55" s="7"/>
      <c r="BB55" s="7">
        <v>1</v>
      </c>
      <c r="BC55" s="4">
        <v>83</v>
      </c>
      <c r="BD55" s="8">
        <v>6234.06</v>
      </c>
      <c r="BE55" s="4"/>
      <c r="BF55" s="8"/>
      <c r="BG55" s="7"/>
      <c r="BH55" s="7"/>
      <c r="BI55" s="7">
        <v>1</v>
      </c>
      <c r="BJ55" s="4">
        <v>83</v>
      </c>
      <c r="BK55" s="8">
        <v>6234.06</v>
      </c>
      <c r="BL55" s="2" t="s">
        <v>1167</v>
      </c>
      <c r="BM55" s="7">
        <v>1</v>
      </c>
      <c r="BN55" s="7">
        <v>1</v>
      </c>
      <c r="BO55" s="4">
        <v>2</v>
      </c>
      <c r="BP55" s="8">
        <v>125.14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189</v>
      </c>
      <c r="BX55" s="2" t="s">
        <v>1168</v>
      </c>
      <c r="BY55" s="2" t="s">
        <v>144</v>
      </c>
      <c r="BZ55" s="2" t="s">
        <v>132</v>
      </c>
      <c r="CA55" s="4">
        <v>9</v>
      </c>
      <c r="CB55" s="8">
        <v>700.74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132</v>
      </c>
      <c r="CJ55" s="2" t="s">
        <v>317</v>
      </c>
      <c r="CK55" s="2" t="s">
        <v>144</v>
      </c>
      <c r="CL55" s="2" t="s">
        <v>132</v>
      </c>
      <c r="CM55" s="4">
        <v>8</v>
      </c>
      <c r="CN55" s="8">
        <v>626.39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1068</v>
      </c>
      <c r="CV55" s="2" t="s">
        <v>1169</v>
      </c>
      <c r="CW55" s="2" t="s">
        <v>144</v>
      </c>
      <c r="CX55" s="2" t="s">
        <v>132</v>
      </c>
      <c r="CY55" s="4">
        <v>41</v>
      </c>
      <c r="CZ55" s="8">
        <v>3032.36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1170</v>
      </c>
      <c r="DH55" s="2" t="s">
        <v>191</v>
      </c>
      <c r="DI55" s="2" t="s">
        <v>144</v>
      </c>
      <c r="DJ55" s="2" t="s">
        <v>132</v>
      </c>
      <c r="DK55" s="4">
        <v>1</v>
      </c>
      <c r="DL55" s="8">
        <v>91.64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195</v>
      </c>
      <c r="DT55" s="2" t="s">
        <v>1171</v>
      </c>
      <c r="DU55" s="2" t="s">
        <v>144</v>
      </c>
      <c r="DV55" s="2" t="s">
        <v>132</v>
      </c>
      <c r="DW55" s="4">
        <v>5</v>
      </c>
      <c r="DX55" s="8">
        <v>398.2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319</v>
      </c>
      <c r="EF55" s="2" t="s">
        <v>1172</v>
      </c>
      <c r="EG55" s="2" t="s">
        <v>144</v>
      </c>
      <c r="EH55" s="2" t="s">
        <v>132</v>
      </c>
      <c r="EI55" s="4">
        <v>8</v>
      </c>
      <c r="EJ55" s="8">
        <v>583.28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897</v>
      </c>
      <c r="ER55" s="2" t="s">
        <v>1173</v>
      </c>
      <c r="ES55" s="2" t="s">
        <v>144</v>
      </c>
      <c r="ET55" s="2" t="s">
        <v>132</v>
      </c>
      <c r="EU55" s="4">
        <v>2</v>
      </c>
      <c r="EV55" s="8">
        <v>131.12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201</v>
      </c>
      <c r="FD55" s="2" t="s">
        <v>1174</v>
      </c>
      <c r="FE55" s="2" t="s">
        <v>144</v>
      </c>
      <c r="FF55" s="2" t="s">
        <v>132</v>
      </c>
      <c r="FG55" s="4">
        <v>3</v>
      </c>
      <c r="FH55" s="8">
        <v>224.97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203</v>
      </c>
      <c r="FP55" s="2" t="s">
        <v>1175</v>
      </c>
      <c r="FQ55" s="2" t="s">
        <v>144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129</v>
      </c>
      <c r="GA55" s="2" t="s">
        <v>158</v>
      </c>
      <c r="GB55" s="2" t="s">
        <v>132</v>
      </c>
      <c r="GC55" s="2" t="s">
        <v>144</v>
      </c>
      <c r="GD55" s="2" t="s">
        <v>132</v>
      </c>
      <c r="GE55" s="4">
        <v>1</v>
      </c>
      <c r="GF55" s="8">
        <v>119.99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1176</v>
      </c>
      <c r="GN55" s="2" t="s">
        <v>1177</v>
      </c>
      <c r="GO55" s="2" t="s">
        <v>144</v>
      </c>
      <c r="GP55" s="2" t="s">
        <v>132</v>
      </c>
      <c r="GQ55" s="4">
        <v>1</v>
      </c>
      <c r="GR55" s="8">
        <v>60.71</v>
      </c>
      <c r="GS55" s="4"/>
      <c r="GT55" s="8"/>
      <c r="GU55" s="7"/>
      <c r="GV55" s="7"/>
      <c r="GW55" s="2" t="s">
        <v>141</v>
      </c>
      <c r="GX55" s="2" t="s">
        <v>129</v>
      </c>
      <c r="GY55" s="2" t="s">
        <v>359</v>
      </c>
      <c r="GZ55" s="2" t="s">
        <v>1085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162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>
        <v>1</v>
      </c>
      <c r="HP55" s="8">
        <v>73.96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328</v>
      </c>
      <c r="HX55" s="2" t="s">
        <v>1037</v>
      </c>
      <c r="HY55" s="2" t="s">
        <v>144</v>
      </c>
      <c r="HZ55" s="2" t="s">
        <v>132</v>
      </c>
      <c r="IA55" s="4">
        <v>1</v>
      </c>
      <c r="IB55" s="8">
        <v>65.56</v>
      </c>
      <c r="IC55" s="4"/>
      <c r="ID55" s="8"/>
      <c r="IE55" s="7"/>
      <c r="IF55" s="7"/>
      <c r="IG55" s="2" t="s">
        <v>141</v>
      </c>
      <c r="IH55" s="2" t="s">
        <v>129</v>
      </c>
      <c r="II55" s="2" t="s">
        <v>209</v>
      </c>
      <c r="IJ55" s="2" t="s">
        <v>359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264</v>
      </c>
      <c r="IV55" s="2" t="s">
        <v>403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212</v>
      </c>
      <c r="JF55" s="2" t="s">
        <v>129</v>
      </c>
      <c r="JG55" s="2" t="s">
        <v>132</v>
      </c>
      <c r="JH55" s="2" t="s">
        <v>132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294</v>
      </c>
      <c r="JT55" s="2" t="s">
        <v>1178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167</v>
      </c>
      <c r="KD55" s="2" t="s">
        <v>129</v>
      </c>
      <c r="KE55" s="2" t="s">
        <v>132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141</v>
      </c>
      <c r="LB55" s="2" t="s">
        <v>129</v>
      </c>
      <c r="LC55" s="2" t="s">
        <v>168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162</v>
      </c>
      <c r="LN55" s="2" t="s">
        <v>129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170</v>
      </c>
      <c r="MM55" s="2" t="s">
        <v>295</v>
      </c>
      <c r="MN55" s="2" t="s">
        <v>1179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167</v>
      </c>
      <c r="MX55" s="2" t="s">
        <v>129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167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173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167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167</v>
      </c>
      <c r="OT55" s="2" t="s">
        <v>174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174</v>
      </c>
      <c r="PS55" s="2" t="s">
        <v>214</v>
      </c>
      <c r="PT55" s="2" t="s">
        <v>1180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162</v>
      </c>
      <c r="QP55" s="2" t="s">
        <v>174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167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177</v>
      </c>
      <c r="RG55" s="4"/>
      <c r="RH55" s="8"/>
      <c r="RI55" s="4"/>
      <c r="RJ55" s="8"/>
      <c r="RK55" s="7"/>
      <c r="RL55" s="7"/>
      <c r="RM55" s="2" t="s">
        <v>141</v>
      </c>
      <c r="RN55" s="2" t="s">
        <v>174</v>
      </c>
      <c r="RO55" s="2" t="s">
        <v>216</v>
      </c>
      <c r="RP55" s="2" t="s">
        <v>908</v>
      </c>
      <c r="RQ55" s="2" t="s">
        <v>144</v>
      </c>
      <c r="RR55" s="2" t="s">
        <v>132</v>
      </c>
    </row>
    <row r="56">
      <c r="A56" s="2" t="s">
        <v>1181</v>
      </c>
      <c r="B56" s="2" t="s">
        <v>121</v>
      </c>
      <c r="C56" s="2" t="s">
        <v>122</v>
      </c>
      <c r="D56" s="2" t="s">
        <v>954</v>
      </c>
      <c r="E56" s="2" t="s">
        <v>955</v>
      </c>
      <c r="F56" s="2" t="s">
        <v>1182</v>
      </c>
      <c r="G56" s="2" t="s">
        <v>1182</v>
      </c>
      <c r="H56" s="2" t="s">
        <v>1182</v>
      </c>
      <c r="I56" s="2" t="s">
        <v>1183</v>
      </c>
      <c r="J56" s="2" t="s">
        <v>127</v>
      </c>
      <c r="K56" s="2" t="s">
        <v>342</v>
      </c>
      <c r="L56" s="3">
        <v>64</v>
      </c>
      <c r="M56" s="3">
        <v>67.2</v>
      </c>
      <c r="N56" s="3">
        <v>248</v>
      </c>
      <c r="O56" s="2" t="s">
        <v>526</v>
      </c>
      <c r="P56" s="2" t="s">
        <v>1184</v>
      </c>
      <c r="Q56" s="2" t="s">
        <v>131</v>
      </c>
      <c r="R56" s="2" t="s">
        <v>18</v>
      </c>
      <c r="S56" s="2" t="s">
        <v>132</v>
      </c>
      <c r="T56" s="2" t="s">
        <v>132</v>
      </c>
      <c r="U56" s="2" t="s">
        <v>447</v>
      </c>
      <c r="V56" s="2" t="s">
        <v>846</v>
      </c>
      <c r="W56" s="2" t="s">
        <v>185</v>
      </c>
      <c r="X56" s="2" t="s">
        <v>136</v>
      </c>
      <c r="Y56" s="2" t="s">
        <v>668</v>
      </c>
      <c r="Z56" s="4">
        <v>12</v>
      </c>
      <c r="AA56" s="4">
        <f>=ROUNDDOWN(2.03389830508475,0)</f>
      </c>
      <c r="AB56" s="5">
        <v>5.9</v>
      </c>
      <c r="AC56" s="2" t="s">
        <v>132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51</v>
      </c>
      <c r="AQ56" s="8">
        <v>4536.03</v>
      </c>
      <c r="AR56" s="4"/>
      <c r="AS56" s="8"/>
      <c r="AT56" s="7"/>
      <c r="AU56" s="7"/>
      <c r="AV56" s="4">
        <v>51</v>
      </c>
      <c r="AW56" s="8">
        <v>4536.03</v>
      </c>
      <c r="AX56" s="4"/>
      <c r="AY56" s="8"/>
      <c r="AZ56" s="7"/>
      <c r="BA56" s="7"/>
      <c r="BB56" s="7">
        <v>1</v>
      </c>
      <c r="BC56" s="4">
        <v>51</v>
      </c>
      <c r="BD56" s="8">
        <v>4536.03</v>
      </c>
      <c r="BE56" s="4"/>
      <c r="BF56" s="8"/>
      <c r="BG56" s="7"/>
      <c r="BH56" s="7"/>
      <c r="BI56" s="7">
        <v>1</v>
      </c>
      <c r="BJ56" s="4">
        <v>51</v>
      </c>
      <c r="BK56" s="8">
        <v>4536.03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132</v>
      </c>
      <c r="BV56" s="2" t="s">
        <v>132</v>
      </c>
      <c r="BW56" s="2" t="s">
        <v>132</v>
      </c>
      <c r="BX56" s="2" t="s">
        <v>132</v>
      </c>
      <c r="BY56" s="2" t="s">
        <v>132</v>
      </c>
      <c r="BZ56" s="2" t="s">
        <v>132</v>
      </c>
      <c r="CA56" s="4"/>
      <c r="CB56" s="8"/>
      <c r="CC56" s="4"/>
      <c r="CD56" s="8"/>
      <c r="CE56" s="7"/>
      <c r="CF56" s="7"/>
      <c r="CG56" s="2" t="s">
        <v>132</v>
      </c>
      <c r="CH56" s="2" t="s">
        <v>132</v>
      </c>
      <c r="CI56" s="2" t="s">
        <v>132</v>
      </c>
      <c r="CJ56" s="2" t="s">
        <v>132</v>
      </c>
      <c r="CK56" s="2" t="s">
        <v>132</v>
      </c>
      <c r="CL56" s="2" t="s">
        <v>132</v>
      </c>
      <c r="CM56" s="4">
        <v>51</v>
      </c>
      <c r="CN56" s="8">
        <v>4536.03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668</v>
      </c>
      <c r="CV56" s="2" t="s">
        <v>1185</v>
      </c>
      <c r="CW56" s="2" t="s">
        <v>144</v>
      </c>
      <c r="CX56" s="2" t="s">
        <v>132</v>
      </c>
      <c r="CY56" s="4"/>
      <c r="CZ56" s="8"/>
      <c r="DA56" s="4"/>
      <c r="DB56" s="8"/>
      <c r="DC56" s="7"/>
      <c r="DD56" s="7"/>
      <c r="DE56" s="2" t="s">
        <v>132</v>
      </c>
      <c r="DF56" s="2" t="s">
        <v>132</v>
      </c>
      <c r="DG56" s="2" t="s">
        <v>132</v>
      </c>
      <c r="DH56" s="2" t="s">
        <v>132</v>
      </c>
      <c r="DI56" s="2" t="s">
        <v>132</v>
      </c>
      <c r="DJ56" s="2" t="s">
        <v>132</v>
      </c>
      <c r="DK56" s="4"/>
      <c r="DL56" s="8"/>
      <c r="DM56" s="4"/>
      <c r="DN56" s="8"/>
      <c r="DO56" s="7"/>
      <c r="DP56" s="7"/>
      <c r="DQ56" s="2" t="s">
        <v>132</v>
      </c>
      <c r="DR56" s="2" t="s">
        <v>132</v>
      </c>
      <c r="DS56" s="2" t="s">
        <v>132</v>
      </c>
      <c r="DT56" s="2" t="s">
        <v>132</v>
      </c>
      <c r="DU56" s="2" t="s">
        <v>132</v>
      </c>
      <c r="DV56" s="2" t="s">
        <v>132</v>
      </c>
      <c r="DW56" s="4"/>
      <c r="DX56" s="8"/>
      <c r="DY56" s="4"/>
      <c r="DZ56" s="8"/>
      <c r="EA56" s="7"/>
      <c r="EB56" s="7"/>
      <c r="EC56" s="2" t="s">
        <v>132</v>
      </c>
      <c r="ED56" s="2" t="s">
        <v>132</v>
      </c>
      <c r="EE56" s="2" t="s">
        <v>132</v>
      </c>
      <c r="EF56" s="2" t="s">
        <v>132</v>
      </c>
      <c r="EG56" s="2" t="s">
        <v>132</v>
      </c>
      <c r="EH56" s="2" t="s">
        <v>132</v>
      </c>
      <c r="EI56" s="4"/>
      <c r="EJ56" s="8"/>
      <c r="EK56" s="4"/>
      <c r="EL56" s="8"/>
      <c r="EM56" s="7"/>
      <c r="EN56" s="7"/>
      <c r="EO56" s="2" t="s">
        <v>132</v>
      </c>
      <c r="EP56" s="2" t="s">
        <v>132</v>
      </c>
      <c r="EQ56" s="2" t="s">
        <v>132</v>
      </c>
      <c r="ER56" s="2" t="s">
        <v>132</v>
      </c>
      <c r="ES56" s="2" t="s">
        <v>132</v>
      </c>
      <c r="ET56" s="2" t="s">
        <v>132</v>
      </c>
      <c r="EU56" s="4"/>
      <c r="EV56" s="8"/>
      <c r="EW56" s="4"/>
      <c r="EX56" s="8"/>
      <c r="EY56" s="7"/>
      <c r="EZ56" s="7"/>
      <c r="FA56" s="2" t="s">
        <v>132</v>
      </c>
      <c r="FB56" s="2" t="s">
        <v>132</v>
      </c>
      <c r="FC56" s="2" t="s">
        <v>132</v>
      </c>
      <c r="FD56" s="2" t="s">
        <v>132</v>
      </c>
      <c r="FE56" s="2" t="s">
        <v>132</v>
      </c>
      <c r="FF56" s="2" t="s">
        <v>132</v>
      </c>
      <c r="FG56" s="4"/>
      <c r="FH56" s="8"/>
      <c r="FI56" s="4"/>
      <c r="FJ56" s="8"/>
      <c r="FK56" s="7"/>
      <c r="FL56" s="7"/>
      <c r="FM56" s="2" t="s">
        <v>132</v>
      </c>
      <c r="FN56" s="2" t="s">
        <v>132</v>
      </c>
      <c r="FO56" s="2" t="s">
        <v>132</v>
      </c>
      <c r="FP56" s="2" t="s">
        <v>132</v>
      </c>
      <c r="FQ56" s="2" t="s">
        <v>132</v>
      </c>
      <c r="FR56" s="2" t="s">
        <v>132</v>
      </c>
      <c r="FS56" s="4"/>
      <c r="FT56" s="8"/>
      <c r="FU56" s="4"/>
      <c r="FV56" s="8"/>
      <c r="FW56" s="7"/>
      <c r="FX56" s="7"/>
      <c r="FY56" s="2" t="s">
        <v>132</v>
      </c>
      <c r="FZ56" s="2" t="s">
        <v>132</v>
      </c>
      <c r="GA56" s="2" t="s">
        <v>132</v>
      </c>
      <c r="GB56" s="2" t="s">
        <v>132</v>
      </c>
      <c r="GC56" s="2" t="s">
        <v>132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1186</v>
      </c>
      <c r="GN56" s="2" t="s">
        <v>132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132</v>
      </c>
      <c r="GX56" s="2" t="s">
        <v>132</v>
      </c>
      <c r="GY56" s="2" t="s">
        <v>132</v>
      </c>
      <c r="GZ56" s="2" t="s">
        <v>132</v>
      </c>
      <c r="HA56" s="2" t="s">
        <v>132</v>
      </c>
      <c r="HB56" s="2" t="s">
        <v>132</v>
      </c>
      <c r="HC56" s="4"/>
      <c r="HD56" s="8"/>
      <c r="HE56" s="4"/>
      <c r="HF56" s="8"/>
      <c r="HG56" s="7"/>
      <c r="HH56" s="7"/>
      <c r="HI56" s="2" t="s">
        <v>132</v>
      </c>
      <c r="HJ56" s="2" t="s">
        <v>132</v>
      </c>
      <c r="HK56" s="2" t="s">
        <v>132</v>
      </c>
      <c r="HL56" s="2" t="s">
        <v>132</v>
      </c>
      <c r="HM56" s="2" t="s">
        <v>132</v>
      </c>
      <c r="HN56" s="2" t="s">
        <v>132</v>
      </c>
      <c r="HO56" s="4"/>
      <c r="HP56" s="8"/>
      <c r="HQ56" s="4"/>
      <c r="HR56" s="8"/>
      <c r="HS56" s="7"/>
      <c r="HT56" s="7"/>
      <c r="HU56" s="2" t="s">
        <v>132</v>
      </c>
      <c r="HV56" s="2" t="s">
        <v>132</v>
      </c>
      <c r="HW56" s="2" t="s">
        <v>132</v>
      </c>
      <c r="HX56" s="2" t="s">
        <v>132</v>
      </c>
      <c r="HY56" s="2" t="s">
        <v>132</v>
      </c>
      <c r="HZ56" s="2" t="s">
        <v>132</v>
      </c>
      <c r="IA56" s="4"/>
      <c r="IB56" s="8"/>
      <c r="IC56" s="4"/>
      <c r="ID56" s="8"/>
      <c r="IE56" s="7"/>
      <c r="IF56" s="7"/>
      <c r="IG56" s="2" t="s">
        <v>132</v>
      </c>
      <c r="IH56" s="2" t="s">
        <v>132</v>
      </c>
      <c r="II56" s="2" t="s">
        <v>132</v>
      </c>
      <c r="IJ56" s="2" t="s">
        <v>132</v>
      </c>
      <c r="IK56" s="2" t="s">
        <v>132</v>
      </c>
      <c r="IL56" s="2" t="s">
        <v>132</v>
      </c>
      <c r="IM56" s="4"/>
      <c r="IN56" s="8"/>
      <c r="IO56" s="4"/>
      <c r="IP56" s="8"/>
      <c r="IQ56" s="7"/>
      <c r="IR56" s="7"/>
      <c r="IS56" s="2" t="s">
        <v>132</v>
      </c>
      <c r="IT56" s="2" t="s">
        <v>132</v>
      </c>
      <c r="IU56" s="2" t="s">
        <v>132</v>
      </c>
      <c r="IV56" s="2" t="s">
        <v>132</v>
      </c>
      <c r="IW56" s="2" t="s">
        <v>132</v>
      </c>
      <c r="IX56" s="2" t="s">
        <v>132</v>
      </c>
      <c r="IY56" s="4"/>
      <c r="IZ56" s="8"/>
      <c r="JA56" s="4"/>
      <c r="JB56" s="8"/>
      <c r="JC56" s="7"/>
      <c r="JD56" s="7"/>
      <c r="JE56" s="2" t="s">
        <v>132</v>
      </c>
      <c r="JF56" s="2" t="s">
        <v>132</v>
      </c>
      <c r="JG56" s="2" t="s">
        <v>132</v>
      </c>
      <c r="JH56" s="2" t="s">
        <v>132</v>
      </c>
      <c r="JI56" s="2" t="s">
        <v>132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478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132</v>
      </c>
      <c r="KD56" s="2" t="s">
        <v>132</v>
      </c>
      <c r="KE56" s="2" t="s">
        <v>132</v>
      </c>
      <c r="KF56" s="2" t="s">
        <v>132</v>
      </c>
      <c r="KG56" s="2" t="s">
        <v>132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132</v>
      </c>
      <c r="RB56" s="2" t="s">
        <v>132</v>
      </c>
      <c r="RC56" s="2" t="s">
        <v>132</v>
      </c>
      <c r="RD56" s="2" t="s">
        <v>132</v>
      </c>
      <c r="RE56" s="2" t="s">
        <v>132</v>
      </c>
      <c r="RF56" s="2" t="s">
        <v>132</v>
      </c>
      <c r="RG56" s="4"/>
      <c r="RH56" s="8"/>
      <c r="RI56" s="4"/>
      <c r="RJ56" s="8"/>
      <c r="RK56" s="7"/>
      <c r="RL56" s="7"/>
      <c r="RM56" s="2" t="s">
        <v>132</v>
      </c>
      <c r="RN56" s="2" t="s">
        <v>132</v>
      </c>
      <c r="RO56" s="2" t="s">
        <v>132</v>
      </c>
      <c r="RP56" s="2" t="s">
        <v>132</v>
      </c>
      <c r="RQ56" s="2" t="s">
        <v>132</v>
      </c>
      <c r="RR56" s="2" t="s">
        <v>132</v>
      </c>
    </row>
    <row r="57">
      <c r="A57" s="2" t="s">
        <v>1187</v>
      </c>
      <c r="B57" s="2" t="s">
        <v>121</v>
      </c>
      <c r="C57" s="2" t="s">
        <v>122</v>
      </c>
      <c r="D57" s="2" t="s">
        <v>954</v>
      </c>
      <c r="E57" s="2" t="s">
        <v>955</v>
      </c>
      <c r="F57" s="2" t="s">
        <v>1188</v>
      </c>
      <c r="G57" s="2" t="s">
        <v>1188</v>
      </c>
      <c r="H57" s="2" t="s">
        <v>1188</v>
      </c>
      <c r="I57" s="2" t="s">
        <v>1189</v>
      </c>
      <c r="J57" s="2" t="s">
        <v>127</v>
      </c>
      <c r="K57" s="2" t="s">
        <v>1190</v>
      </c>
      <c r="L57" s="3">
        <v>64.52</v>
      </c>
      <c r="M57" s="3">
        <v>67.75</v>
      </c>
      <c r="N57" s="3">
        <v>124.94</v>
      </c>
      <c r="O57" s="2" t="s">
        <v>129</v>
      </c>
      <c r="P57" s="2" t="s">
        <v>250</v>
      </c>
      <c r="Q57" s="2" t="s">
        <v>131</v>
      </c>
      <c r="R57" s="2" t="s">
        <v>132</v>
      </c>
      <c r="S57" s="2" t="s">
        <v>1191</v>
      </c>
      <c r="T57" s="2" t="s">
        <v>132</v>
      </c>
      <c r="U57" s="2" t="s">
        <v>306</v>
      </c>
      <c r="V57" s="2" t="s">
        <v>846</v>
      </c>
      <c r="W57" s="2" t="s">
        <v>915</v>
      </c>
      <c r="X57" s="2" t="s">
        <v>1192</v>
      </c>
      <c r="Y57" s="2" t="s">
        <v>976</v>
      </c>
      <c r="Z57" s="4">
        <v>208</v>
      </c>
      <c r="AA57" s="4">
        <f>=ROUNDDOWN(29.7142857142857,0)</f>
      </c>
      <c r="AB57" s="5">
        <v>7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55</v>
      </c>
      <c r="AQ57" s="8">
        <v>4088.27</v>
      </c>
      <c r="AR57" s="4"/>
      <c r="AS57" s="8"/>
      <c r="AT57" s="7"/>
      <c r="AU57" s="7"/>
      <c r="AV57" s="4">
        <v>55</v>
      </c>
      <c r="AW57" s="8">
        <v>4088.27</v>
      </c>
      <c r="AX57" s="4"/>
      <c r="AY57" s="8"/>
      <c r="AZ57" s="7"/>
      <c r="BA57" s="7"/>
      <c r="BB57" s="7">
        <v>1</v>
      </c>
      <c r="BC57" s="4">
        <v>55</v>
      </c>
      <c r="BD57" s="8">
        <v>4088.27</v>
      </c>
      <c r="BE57" s="4"/>
      <c r="BF57" s="8"/>
      <c r="BG57" s="7"/>
      <c r="BH57" s="7"/>
      <c r="BI57" s="7">
        <v>1</v>
      </c>
      <c r="BJ57" s="4">
        <v>55</v>
      </c>
      <c r="BK57" s="8">
        <v>4088.27</v>
      </c>
      <c r="BL57" s="2" t="s">
        <v>1193</v>
      </c>
      <c r="BM57" s="7">
        <v>1</v>
      </c>
      <c r="BN57" s="7">
        <v>1</v>
      </c>
      <c r="BO57" s="4">
        <v>9</v>
      </c>
      <c r="BP57" s="8">
        <v>542.06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978</v>
      </c>
      <c r="BX57" s="2" t="s">
        <v>1194</v>
      </c>
      <c r="BY57" s="2" t="s">
        <v>144</v>
      </c>
      <c r="BZ57" s="2" t="s">
        <v>132</v>
      </c>
      <c r="CA57" s="4">
        <v>26</v>
      </c>
      <c r="CB57" s="8">
        <v>2052.44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132</v>
      </c>
      <c r="CJ57" s="2" t="s">
        <v>874</v>
      </c>
      <c r="CK57" s="2" t="s">
        <v>144</v>
      </c>
      <c r="CL57" s="2" t="s">
        <v>132</v>
      </c>
      <c r="CM57" s="4">
        <v>5</v>
      </c>
      <c r="CN57" s="8">
        <v>374.93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981</v>
      </c>
      <c r="CV57" s="2" t="s">
        <v>1195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141</v>
      </c>
      <c r="DF57" s="2" t="s">
        <v>174</v>
      </c>
      <c r="DG57" s="2" t="s">
        <v>983</v>
      </c>
      <c r="DH57" s="2" t="s">
        <v>1196</v>
      </c>
      <c r="DI57" s="2" t="s">
        <v>144</v>
      </c>
      <c r="DJ57" s="2" t="s">
        <v>132</v>
      </c>
      <c r="DK57" s="4">
        <v>3</v>
      </c>
      <c r="DL57" s="8">
        <v>258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866</v>
      </c>
      <c r="DT57" s="2" t="s">
        <v>1132</v>
      </c>
      <c r="DU57" s="2" t="s">
        <v>144</v>
      </c>
      <c r="DV57" s="2" t="s">
        <v>132</v>
      </c>
      <c r="DW57" s="4">
        <v>1</v>
      </c>
      <c r="DX57" s="8">
        <v>89.76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1080</v>
      </c>
      <c r="EF57" s="2" t="s">
        <v>1070</v>
      </c>
      <c r="EG57" s="2" t="s">
        <v>144</v>
      </c>
      <c r="EH57" s="2" t="s">
        <v>132</v>
      </c>
      <c r="EI57" s="4">
        <v>2</v>
      </c>
      <c r="EJ57" s="8">
        <v>156</v>
      </c>
      <c r="EK57" s="4"/>
      <c r="EL57" s="8"/>
      <c r="EM57" s="7"/>
      <c r="EN57" s="7"/>
      <c r="EO57" s="2" t="s">
        <v>141</v>
      </c>
      <c r="EP57" s="2" t="s">
        <v>129</v>
      </c>
      <c r="EQ57" s="2" t="s">
        <v>988</v>
      </c>
      <c r="ER57" s="2" t="s">
        <v>1194</v>
      </c>
      <c r="ES57" s="2" t="s">
        <v>144</v>
      </c>
      <c r="ET57" s="2" t="s">
        <v>132</v>
      </c>
      <c r="EU57" s="4">
        <v>1</v>
      </c>
      <c r="EV57" s="8">
        <v>73.16</v>
      </c>
      <c r="EW57" s="4"/>
      <c r="EX57" s="8"/>
      <c r="EY57" s="7"/>
      <c r="EZ57" s="7"/>
      <c r="FA57" s="2" t="s">
        <v>141</v>
      </c>
      <c r="FB57" s="2" t="s">
        <v>129</v>
      </c>
      <c r="FC57" s="2" t="s">
        <v>201</v>
      </c>
      <c r="FD57" s="2" t="s">
        <v>1197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174</v>
      </c>
      <c r="FO57" s="2" t="s">
        <v>991</v>
      </c>
      <c r="FP57" s="2" t="s">
        <v>988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129</v>
      </c>
      <c r="GA57" s="2" t="s">
        <v>158</v>
      </c>
      <c r="GB57" s="2" t="s">
        <v>132</v>
      </c>
      <c r="GC57" s="2" t="s">
        <v>144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981</v>
      </c>
      <c r="GN57" s="2" t="s">
        <v>1198</v>
      </c>
      <c r="GO57" s="2" t="s">
        <v>144</v>
      </c>
      <c r="GP57" s="2" t="s">
        <v>132</v>
      </c>
      <c r="GQ57" s="4">
        <v>8</v>
      </c>
      <c r="GR57" s="8">
        <v>541.92</v>
      </c>
      <c r="GS57" s="4"/>
      <c r="GT57" s="8"/>
      <c r="GU57" s="7"/>
      <c r="GV57" s="7"/>
      <c r="GW57" s="2" t="s">
        <v>141</v>
      </c>
      <c r="GX57" s="2" t="s">
        <v>129</v>
      </c>
      <c r="GY57" s="2" t="s">
        <v>359</v>
      </c>
      <c r="GZ57" s="2" t="s">
        <v>825</v>
      </c>
      <c r="HA57" s="2" t="s">
        <v>144</v>
      </c>
      <c r="HB57" s="2" t="s">
        <v>132</v>
      </c>
      <c r="HC57" s="4"/>
      <c r="HD57" s="8"/>
      <c r="HE57" s="4"/>
      <c r="HF57" s="8"/>
      <c r="HG57" s="7"/>
      <c r="HH57" s="7"/>
      <c r="HI57" s="2" t="s">
        <v>162</v>
      </c>
      <c r="HJ57" s="2" t="s">
        <v>129</v>
      </c>
      <c r="HK57" s="2" t="s">
        <v>132</v>
      </c>
      <c r="HL57" s="2" t="s">
        <v>132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993</v>
      </c>
      <c r="HX57" s="2" t="s">
        <v>1199</v>
      </c>
      <c r="HY57" s="2" t="s">
        <v>144</v>
      </c>
      <c r="HZ57" s="2" t="s">
        <v>132</v>
      </c>
      <c r="IA57" s="4"/>
      <c r="IB57" s="8"/>
      <c r="IC57" s="4"/>
      <c r="ID57" s="8"/>
      <c r="IE57" s="7"/>
      <c r="IF57" s="7"/>
      <c r="IG57" s="2" t="s">
        <v>141</v>
      </c>
      <c r="IH57" s="2" t="s">
        <v>129</v>
      </c>
      <c r="II57" s="2" t="s">
        <v>1027</v>
      </c>
      <c r="IJ57" s="2" t="s">
        <v>555</v>
      </c>
      <c r="IK57" s="2" t="s">
        <v>144</v>
      </c>
      <c r="IL57" s="2" t="s">
        <v>132</v>
      </c>
      <c r="IM57" s="4"/>
      <c r="IN57" s="8"/>
      <c r="IO57" s="4"/>
      <c r="IP57" s="8"/>
      <c r="IQ57" s="7"/>
      <c r="IR57" s="7"/>
      <c r="IS57" s="2" t="s">
        <v>141</v>
      </c>
      <c r="IT57" s="2" t="s">
        <v>129</v>
      </c>
      <c r="IU57" s="2" t="s">
        <v>1200</v>
      </c>
      <c r="IV57" s="2" t="s">
        <v>1201</v>
      </c>
      <c r="IW57" s="2" t="s">
        <v>144</v>
      </c>
      <c r="IX57" s="2" t="s">
        <v>132</v>
      </c>
      <c r="IY57" s="4"/>
      <c r="IZ57" s="8"/>
      <c r="JA57" s="4"/>
      <c r="JB57" s="8"/>
      <c r="JC57" s="7"/>
      <c r="JD57" s="7"/>
      <c r="JE57" s="2" t="s">
        <v>212</v>
      </c>
      <c r="JF57" s="2" t="s">
        <v>129</v>
      </c>
      <c r="JG57" s="2" t="s">
        <v>132</v>
      </c>
      <c r="JH57" s="2" t="s">
        <v>132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996</v>
      </c>
      <c r="JT57" s="2" t="s">
        <v>1202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167</v>
      </c>
      <c r="KD57" s="2" t="s">
        <v>129</v>
      </c>
      <c r="KE57" s="2" t="s">
        <v>998</v>
      </c>
      <c r="KF57" s="2" t="s">
        <v>132</v>
      </c>
      <c r="KG57" s="2" t="s">
        <v>144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141</v>
      </c>
      <c r="LB57" s="2" t="s">
        <v>129</v>
      </c>
      <c r="LC57" s="2" t="s">
        <v>168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162</v>
      </c>
      <c r="LN57" s="2" t="s">
        <v>129</v>
      </c>
      <c r="LO57" s="2" t="s">
        <v>132</v>
      </c>
      <c r="LP57" s="2" t="s">
        <v>132</v>
      </c>
      <c r="LQ57" s="2" t="s">
        <v>144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141</v>
      </c>
      <c r="ML57" s="2" t="s">
        <v>170</v>
      </c>
      <c r="MM57" s="2" t="s">
        <v>1203</v>
      </c>
      <c r="MN57" s="2" t="s">
        <v>1204</v>
      </c>
      <c r="MO57" s="2" t="s">
        <v>144</v>
      </c>
      <c r="MP57" s="2" t="s">
        <v>132</v>
      </c>
      <c r="MQ57" s="4"/>
      <c r="MR57" s="8"/>
      <c r="MS57" s="4"/>
      <c r="MT57" s="8"/>
      <c r="MU57" s="7"/>
      <c r="MV57" s="7"/>
      <c r="MW57" s="2" t="s">
        <v>167</v>
      </c>
      <c r="MX57" s="2" t="s">
        <v>129</v>
      </c>
      <c r="MY57" s="2" t="s">
        <v>132</v>
      </c>
      <c r="MZ57" s="2" t="s">
        <v>132</v>
      </c>
      <c r="NA57" s="2" t="s">
        <v>144</v>
      </c>
      <c r="NB57" s="2" t="s">
        <v>132</v>
      </c>
      <c r="NC57" s="4"/>
      <c r="ND57" s="8"/>
      <c r="NE57" s="4"/>
      <c r="NF57" s="8"/>
      <c r="NG57" s="7"/>
      <c r="NH57" s="7"/>
      <c r="NI57" s="2" t="s">
        <v>167</v>
      </c>
      <c r="NJ57" s="2" t="s">
        <v>129</v>
      </c>
      <c r="NK57" s="2" t="s">
        <v>132</v>
      </c>
      <c r="NL57" s="2" t="s">
        <v>132</v>
      </c>
      <c r="NM57" s="2" t="s">
        <v>144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167</v>
      </c>
      <c r="OH57" s="2" t="s">
        <v>129</v>
      </c>
      <c r="OI57" s="2" t="s">
        <v>132</v>
      </c>
      <c r="OJ57" s="2" t="s">
        <v>132</v>
      </c>
      <c r="OK57" s="2" t="s">
        <v>144</v>
      </c>
      <c r="OL57" s="2" t="s">
        <v>132</v>
      </c>
      <c r="OM57" s="4"/>
      <c r="ON57" s="8"/>
      <c r="OO57" s="4"/>
      <c r="OP57" s="8"/>
      <c r="OQ57" s="7"/>
      <c r="OR57" s="7"/>
      <c r="OS57" s="2" t="s">
        <v>167</v>
      </c>
      <c r="OT57" s="2" t="s">
        <v>174</v>
      </c>
      <c r="OU57" s="2" t="s">
        <v>132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167</v>
      </c>
      <c r="PF57" s="2" t="s">
        <v>129</v>
      </c>
      <c r="PG57" s="2" t="s">
        <v>132</v>
      </c>
      <c r="PH57" s="2" t="s">
        <v>132</v>
      </c>
      <c r="PI57" s="2" t="s">
        <v>144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174</v>
      </c>
      <c r="PS57" s="2" t="s">
        <v>214</v>
      </c>
      <c r="PT57" s="2" t="s">
        <v>1205</v>
      </c>
      <c r="PU57" s="2" t="s">
        <v>144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141</v>
      </c>
      <c r="QP57" s="2" t="s">
        <v>174</v>
      </c>
      <c r="QQ57" s="2" t="s">
        <v>1002</v>
      </c>
      <c r="QR57" s="2" t="s">
        <v>132</v>
      </c>
      <c r="QS57" s="2" t="s">
        <v>144</v>
      </c>
      <c r="QT57" s="2" t="s">
        <v>132</v>
      </c>
      <c r="QU57" s="4"/>
      <c r="QV57" s="8"/>
      <c r="QW57" s="4"/>
      <c r="QX57" s="8"/>
      <c r="QY57" s="7"/>
      <c r="QZ57" s="7"/>
      <c r="RA57" s="2" t="s">
        <v>167</v>
      </c>
      <c r="RB57" s="2" t="s">
        <v>129</v>
      </c>
      <c r="RC57" s="2" t="s">
        <v>132</v>
      </c>
      <c r="RD57" s="2" t="s">
        <v>132</v>
      </c>
      <c r="RE57" s="2" t="s">
        <v>144</v>
      </c>
      <c r="RF57" s="2" t="s">
        <v>177</v>
      </c>
      <c r="RG57" s="4"/>
      <c r="RH57" s="8"/>
      <c r="RI57" s="4"/>
      <c r="RJ57" s="8"/>
      <c r="RK57" s="7"/>
      <c r="RL57" s="7"/>
      <c r="RM57" s="2" t="s">
        <v>141</v>
      </c>
      <c r="RN57" s="2" t="s">
        <v>174</v>
      </c>
      <c r="RO57" s="2" t="s">
        <v>216</v>
      </c>
      <c r="RP57" s="2" t="s">
        <v>548</v>
      </c>
      <c r="RQ57" s="2" t="s">
        <v>144</v>
      </c>
      <c r="RR57" s="2" t="s">
        <v>132</v>
      </c>
    </row>
    <row r="58">
      <c r="A58" s="2" t="s">
        <v>1206</v>
      </c>
      <c r="B58" s="2" t="s">
        <v>121</v>
      </c>
      <c r="C58" s="2" t="s">
        <v>122</v>
      </c>
      <c r="D58" s="2" t="s">
        <v>954</v>
      </c>
      <c r="E58" s="2" t="s">
        <v>955</v>
      </c>
      <c r="F58" s="2" t="s">
        <v>1207</v>
      </c>
      <c r="G58" s="2" t="s">
        <v>1207</v>
      </c>
      <c r="H58" s="2" t="s">
        <v>1207</v>
      </c>
      <c r="I58" s="2" t="s">
        <v>1208</v>
      </c>
      <c r="J58" s="2" t="s">
        <v>127</v>
      </c>
      <c r="K58" s="2" t="s">
        <v>1209</v>
      </c>
      <c r="L58" s="3">
        <v>61.71</v>
      </c>
      <c r="M58" s="3">
        <v>64.8</v>
      </c>
      <c r="N58" s="3">
        <v>127.49</v>
      </c>
      <c r="O58" s="2" t="s">
        <v>129</v>
      </c>
      <c r="P58" s="2" t="s">
        <v>374</v>
      </c>
      <c r="Q58" s="2" t="s">
        <v>131</v>
      </c>
      <c r="R58" s="2" t="s">
        <v>132</v>
      </c>
      <c r="S58" s="2" t="s">
        <v>1210</v>
      </c>
      <c r="T58" s="2" t="s">
        <v>132</v>
      </c>
      <c r="U58" s="2" t="s">
        <v>134</v>
      </c>
      <c r="V58" s="2" t="s">
        <v>846</v>
      </c>
      <c r="W58" s="2" t="s">
        <v>136</v>
      </c>
      <c r="X58" s="2" t="s">
        <v>915</v>
      </c>
      <c r="Y58" s="2" t="s">
        <v>997</v>
      </c>
      <c r="Z58" s="4">
        <v>44</v>
      </c>
      <c r="AA58" s="4">
        <f>=ROUNDDOWN(7.33333333333333,0)</f>
      </c>
      <c r="AB58" s="5">
        <v>6</v>
      </c>
      <c r="AC58" s="2" t="s">
        <v>661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56</v>
      </c>
      <c r="AQ58" s="8">
        <v>4061.71</v>
      </c>
      <c r="AR58" s="4"/>
      <c r="AS58" s="8"/>
      <c r="AT58" s="7"/>
      <c r="AU58" s="7"/>
      <c r="AV58" s="4">
        <v>56</v>
      </c>
      <c r="AW58" s="8">
        <v>4061.71</v>
      </c>
      <c r="AX58" s="4"/>
      <c r="AY58" s="8"/>
      <c r="AZ58" s="7"/>
      <c r="BA58" s="7"/>
      <c r="BB58" s="7">
        <v>1</v>
      </c>
      <c r="BC58" s="4">
        <v>56</v>
      </c>
      <c r="BD58" s="8">
        <v>4061.71</v>
      </c>
      <c r="BE58" s="4"/>
      <c r="BF58" s="8"/>
      <c r="BG58" s="7"/>
      <c r="BH58" s="7"/>
      <c r="BI58" s="7">
        <v>1</v>
      </c>
      <c r="BJ58" s="4">
        <v>56</v>
      </c>
      <c r="BK58" s="8">
        <v>4061.71</v>
      </c>
      <c r="BL58" s="2" t="s">
        <v>1211</v>
      </c>
      <c r="BM58" s="7">
        <v>1</v>
      </c>
      <c r="BN58" s="7">
        <v>1</v>
      </c>
      <c r="BO58" s="4">
        <v>2</v>
      </c>
      <c r="BP58" s="8">
        <v>115.67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1212</v>
      </c>
      <c r="BX58" s="2" t="s">
        <v>1213</v>
      </c>
      <c r="BY58" s="2" t="s">
        <v>144</v>
      </c>
      <c r="BZ58" s="2" t="s">
        <v>132</v>
      </c>
      <c r="CA58" s="4">
        <v>2</v>
      </c>
      <c r="CB58" s="8">
        <v>157.72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132</v>
      </c>
      <c r="CJ58" s="2" t="s">
        <v>642</v>
      </c>
      <c r="CK58" s="2" t="s">
        <v>144</v>
      </c>
      <c r="CL58" s="2" t="s">
        <v>132</v>
      </c>
      <c r="CM58" s="4">
        <v>15</v>
      </c>
      <c r="CN58" s="8">
        <v>1057.66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997</v>
      </c>
      <c r="CV58" s="2" t="s">
        <v>1214</v>
      </c>
      <c r="CW58" s="2" t="s">
        <v>144</v>
      </c>
      <c r="CX58" s="2" t="s">
        <v>132</v>
      </c>
      <c r="CY58" s="4">
        <v>16</v>
      </c>
      <c r="CZ58" s="8">
        <v>1209.6</v>
      </c>
      <c r="DA58" s="4"/>
      <c r="DB58" s="8"/>
      <c r="DC58" s="7"/>
      <c r="DD58" s="7"/>
      <c r="DE58" s="2" t="s">
        <v>141</v>
      </c>
      <c r="DF58" s="2" t="s">
        <v>129</v>
      </c>
      <c r="DG58" s="2" t="s">
        <v>1215</v>
      </c>
      <c r="DH58" s="2" t="s">
        <v>146</v>
      </c>
      <c r="DI58" s="2" t="s">
        <v>144</v>
      </c>
      <c r="DJ58" s="2" t="s">
        <v>132</v>
      </c>
      <c r="DK58" s="4">
        <v>3</v>
      </c>
      <c r="DL58" s="8">
        <v>241.92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256</v>
      </c>
      <c r="DT58" s="2" t="s">
        <v>1216</v>
      </c>
      <c r="DU58" s="2" t="s">
        <v>144</v>
      </c>
      <c r="DV58" s="2" t="s">
        <v>132</v>
      </c>
      <c r="DW58" s="4"/>
      <c r="DX58" s="8"/>
      <c r="DY58" s="4"/>
      <c r="DZ58" s="8"/>
      <c r="EA58" s="7"/>
      <c r="EB58" s="7"/>
      <c r="EC58" s="2" t="s">
        <v>141</v>
      </c>
      <c r="ED58" s="2" t="s">
        <v>129</v>
      </c>
      <c r="EE58" s="2" t="s">
        <v>792</v>
      </c>
      <c r="EF58" s="2" t="s">
        <v>1217</v>
      </c>
      <c r="EG58" s="2" t="s">
        <v>144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1218</v>
      </c>
      <c r="ER58" s="2" t="s">
        <v>1219</v>
      </c>
      <c r="ES58" s="2" t="s">
        <v>144</v>
      </c>
      <c r="ET58" s="2" t="s">
        <v>132</v>
      </c>
      <c r="EU58" s="4">
        <v>1</v>
      </c>
      <c r="EV58" s="8">
        <v>69.98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201</v>
      </c>
      <c r="FD58" s="2" t="s">
        <v>260</v>
      </c>
      <c r="FE58" s="2" t="s">
        <v>144</v>
      </c>
      <c r="FF58" s="2" t="s">
        <v>132</v>
      </c>
      <c r="FG58" s="4">
        <v>7</v>
      </c>
      <c r="FH58" s="8">
        <v>529.2</v>
      </c>
      <c r="FI58" s="4"/>
      <c r="FJ58" s="8"/>
      <c r="FK58" s="7"/>
      <c r="FL58" s="7"/>
      <c r="FM58" s="2" t="s">
        <v>141</v>
      </c>
      <c r="FN58" s="2" t="s">
        <v>129</v>
      </c>
      <c r="FO58" s="2" t="s">
        <v>203</v>
      </c>
      <c r="FP58" s="2" t="s">
        <v>489</v>
      </c>
      <c r="FQ58" s="2" t="s">
        <v>144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129</v>
      </c>
      <c r="GA58" s="2" t="s">
        <v>158</v>
      </c>
      <c r="GB58" s="2" t="s">
        <v>132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129</v>
      </c>
      <c r="GM58" s="2" t="s">
        <v>1205</v>
      </c>
      <c r="GN58" s="2" t="s">
        <v>1220</v>
      </c>
      <c r="GO58" s="2" t="s">
        <v>144</v>
      </c>
      <c r="GP58" s="2" t="s">
        <v>132</v>
      </c>
      <c r="GQ58" s="4">
        <v>6</v>
      </c>
      <c r="GR58" s="8">
        <v>388.8</v>
      </c>
      <c r="GS58" s="4"/>
      <c r="GT58" s="8"/>
      <c r="GU58" s="7"/>
      <c r="GV58" s="7"/>
      <c r="GW58" s="2" t="s">
        <v>141</v>
      </c>
      <c r="GX58" s="2" t="s">
        <v>129</v>
      </c>
      <c r="GY58" s="2" t="s">
        <v>359</v>
      </c>
      <c r="GZ58" s="2" t="s">
        <v>1221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162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>
        <v>2</v>
      </c>
      <c r="HP58" s="8">
        <v>151.2</v>
      </c>
      <c r="HQ58" s="4"/>
      <c r="HR58" s="8"/>
      <c r="HS58" s="7"/>
      <c r="HT58" s="7"/>
      <c r="HU58" s="2" t="s">
        <v>141</v>
      </c>
      <c r="HV58" s="2" t="s">
        <v>129</v>
      </c>
      <c r="HW58" s="2" t="s">
        <v>240</v>
      </c>
      <c r="HX58" s="2" t="s">
        <v>620</v>
      </c>
      <c r="HY58" s="2" t="s">
        <v>144</v>
      </c>
      <c r="HZ58" s="2" t="s">
        <v>132</v>
      </c>
      <c r="IA58" s="4">
        <v>2</v>
      </c>
      <c r="IB58" s="8">
        <v>139.96</v>
      </c>
      <c r="IC58" s="4"/>
      <c r="ID58" s="8"/>
      <c r="IE58" s="7"/>
      <c r="IF58" s="7"/>
      <c r="IG58" s="2" t="s">
        <v>141</v>
      </c>
      <c r="IH58" s="2" t="s">
        <v>129</v>
      </c>
      <c r="II58" s="2" t="s">
        <v>386</v>
      </c>
      <c r="IJ58" s="2" t="s">
        <v>1222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141</v>
      </c>
      <c r="IT58" s="2" t="s">
        <v>129</v>
      </c>
      <c r="IU58" s="2" t="s">
        <v>267</v>
      </c>
      <c r="IV58" s="2" t="s">
        <v>1223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212</v>
      </c>
      <c r="JF58" s="2" t="s">
        <v>129</v>
      </c>
      <c r="JG58" s="2" t="s">
        <v>132</v>
      </c>
      <c r="JH58" s="2" t="s">
        <v>132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970</v>
      </c>
      <c r="JT58" s="2" t="s">
        <v>132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167</v>
      </c>
      <c r="KD58" s="2" t="s">
        <v>129</v>
      </c>
      <c r="KE58" s="2" t="s">
        <v>132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129</v>
      </c>
      <c r="KQ58" s="2" t="s">
        <v>132</v>
      </c>
      <c r="KR58" s="2" t="s">
        <v>132</v>
      </c>
      <c r="KS58" s="2" t="s">
        <v>144</v>
      </c>
      <c r="KT58" s="2" t="s">
        <v>132</v>
      </c>
      <c r="KU58" s="4"/>
      <c r="KV58" s="8"/>
      <c r="KW58" s="4"/>
      <c r="KX58" s="8"/>
      <c r="KY58" s="7"/>
      <c r="KZ58" s="7"/>
      <c r="LA58" s="2" t="s">
        <v>141</v>
      </c>
      <c r="LB58" s="2" t="s">
        <v>129</v>
      </c>
      <c r="LC58" s="2" t="s">
        <v>168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162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170</v>
      </c>
      <c r="MM58" s="2" t="s">
        <v>171</v>
      </c>
      <c r="MN58" s="2" t="s">
        <v>551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167</v>
      </c>
      <c r="MX58" s="2" t="s">
        <v>129</v>
      </c>
      <c r="MY58" s="2" t="s">
        <v>132</v>
      </c>
      <c r="MZ58" s="2" t="s">
        <v>132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173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167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167</v>
      </c>
      <c r="OT58" s="2" t="s">
        <v>174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167</v>
      </c>
      <c r="PF58" s="2" t="s">
        <v>129</v>
      </c>
      <c r="PG58" s="2" t="s">
        <v>132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174</v>
      </c>
      <c r="PS58" s="2" t="s">
        <v>559</v>
      </c>
      <c r="PT58" s="2" t="s">
        <v>172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162</v>
      </c>
      <c r="QP58" s="2" t="s">
        <v>174</v>
      </c>
      <c r="QQ58" s="2" t="s">
        <v>132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167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177</v>
      </c>
      <c r="RG58" s="4"/>
      <c r="RH58" s="8"/>
      <c r="RI58" s="4"/>
      <c r="RJ58" s="8"/>
      <c r="RK58" s="7"/>
      <c r="RL58" s="7"/>
      <c r="RM58" s="2" t="s">
        <v>141</v>
      </c>
      <c r="RN58" s="2" t="s">
        <v>174</v>
      </c>
      <c r="RO58" s="2" t="s">
        <v>1224</v>
      </c>
      <c r="RP58" s="2" t="s">
        <v>152</v>
      </c>
      <c r="RQ58" s="2" t="s">
        <v>144</v>
      </c>
      <c r="RR58" s="2" t="s">
        <v>132</v>
      </c>
    </row>
    <row r="59">
      <c r="A59" s="2" t="s">
        <v>1225</v>
      </c>
      <c r="B59" s="2" t="s">
        <v>121</v>
      </c>
      <c r="C59" s="2" t="s">
        <v>122</v>
      </c>
      <c r="D59" s="2" t="s">
        <v>954</v>
      </c>
      <c r="E59" s="2" t="s">
        <v>955</v>
      </c>
      <c r="F59" s="2" t="s">
        <v>1226</v>
      </c>
      <c r="G59" s="2" t="s">
        <v>1226</v>
      </c>
      <c r="H59" s="2" t="s">
        <v>1226</v>
      </c>
      <c r="I59" s="2" t="s">
        <v>957</v>
      </c>
      <c r="J59" s="2" t="s">
        <v>127</v>
      </c>
      <c r="K59" s="2" t="s">
        <v>1227</v>
      </c>
      <c r="L59" s="3">
        <v>43.01</v>
      </c>
      <c r="M59" s="3">
        <v>45.16</v>
      </c>
      <c r="N59" s="3">
        <v>84.99</v>
      </c>
      <c r="O59" s="2" t="s">
        <v>129</v>
      </c>
      <c r="P59" s="2" t="s">
        <v>250</v>
      </c>
      <c r="Q59" s="2" t="s">
        <v>131</v>
      </c>
      <c r="R59" s="2" t="s">
        <v>132</v>
      </c>
      <c r="S59" s="2" t="s">
        <v>1228</v>
      </c>
      <c r="T59" s="2" t="s">
        <v>132</v>
      </c>
      <c r="U59" s="2" t="s">
        <v>134</v>
      </c>
      <c r="V59" s="2" t="s">
        <v>846</v>
      </c>
      <c r="W59" s="2" t="s">
        <v>915</v>
      </c>
      <c r="X59" s="2" t="s">
        <v>915</v>
      </c>
      <c r="Y59" s="2" t="s">
        <v>875</v>
      </c>
      <c r="Z59" s="4">
        <v>210</v>
      </c>
      <c r="AA59" s="4">
        <f>=ROUNDDOWN(23.3333333333333,0)</f>
      </c>
      <c r="AB59" s="5">
        <v>9</v>
      </c>
      <c r="AC59" s="2" t="s">
        <v>961</v>
      </c>
      <c r="AD59" s="4">
        <v>150</v>
      </c>
      <c r="AE59" s="4">
        <v>150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55</v>
      </c>
      <c r="AQ59" s="8">
        <v>2886.36</v>
      </c>
      <c r="AR59" s="4"/>
      <c r="AS59" s="8"/>
      <c r="AT59" s="7"/>
      <c r="AU59" s="7"/>
      <c r="AV59" s="4">
        <v>55</v>
      </c>
      <c r="AW59" s="8">
        <v>2886.36</v>
      </c>
      <c r="AX59" s="4"/>
      <c r="AY59" s="8"/>
      <c r="AZ59" s="7"/>
      <c r="BA59" s="7"/>
      <c r="BB59" s="7">
        <v>1</v>
      </c>
      <c r="BC59" s="4">
        <v>55</v>
      </c>
      <c r="BD59" s="8">
        <v>2886.36</v>
      </c>
      <c r="BE59" s="4"/>
      <c r="BF59" s="8"/>
      <c r="BG59" s="7"/>
      <c r="BH59" s="7"/>
      <c r="BI59" s="7">
        <v>1</v>
      </c>
      <c r="BJ59" s="4">
        <v>55</v>
      </c>
      <c r="BK59" s="8">
        <v>2886.36</v>
      </c>
      <c r="BL59" s="2" t="s">
        <v>1229</v>
      </c>
      <c r="BM59" s="7">
        <v>1</v>
      </c>
      <c r="BN59" s="7">
        <v>1</v>
      </c>
      <c r="BO59" s="4">
        <v>1</v>
      </c>
      <c r="BP59" s="8">
        <v>45.38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1230</v>
      </c>
      <c r="BX59" s="2" t="s">
        <v>1231</v>
      </c>
      <c r="BY59" s="2" t="s">
        <v>144</v>
      </c>
      <c r="BZ59" s="2" t="s">
        <v>132</v>
      </c>
      <c r="CA59" s="4">
        <v>35</v>
      </c>
      <c r="CB59" s="8">
        <v>1793.4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132</v>
      </c>
      <c r="CJ59" s="2" t="s">
        <v>1232</v>
      </c>
      <c r="CK59" s="2" t="s">
        <v>144</v>
      </c>
      <c r="CL59" s="2" t="s">
        <v>132</v>
      </c>
      <c r="CM59" s="4">
        <v>3</v>
      </c>
      <c r="CN59" s="8">
        <v>174.14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875</v>
      </c>
      <c r="CV59" s="2" t="s">
        <v>1233</v>
      </c>
      <c r="CW59" s="2" t="s">
        <v>144</v>
      </c>
      <c r="CX59" s="2" t="s">
        <v>132</v>
      </c>
      <c r="CY59" s="4">
        <v>10</v>
      </c>
      <c r="CZ59" s="8">
        <v>557.9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864</v>
      </c>
      <c r="DH59" s="2" t="s">
        <v>1234</v>
      </c>
      <c r="DI59" s="2" t="s">
        <v>144</v>
      </c>
      <c r="DJ59" s="2" t="s">
        <v>132</v>
      </c>
      <c r="DK59" s="4">
        <v>2</v>
      </c>
      <c r="DL59" s="8">
        <v>114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866</v>
      </c>
      <c r="DT59" s="2" t="s">
        <v>351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1235</v>
      </c>
      <c r="EF59" s="2" t="s">
        <v>1236</v>
      </c>
      <c r="EG59" s="2" t="s">
        <v>144</v>
      </c>
      <c r="EH59" s="2" t="s">
        <v>132</v>
      </c>
      <c r="EI59" s="4">
        <v>2</v>
      </c>
      <c r="EJ59" s="8">
        <v>104</v>
      </c>
      <c r="EK59" s="4"/>
      <c r="EL59" s="8"/>
      <c r="EM59" s="7"/>
      <c r="EN59" s="7"/>
      <c r="EO59" s="2" t="s">
        <v>141</v>
      </c>
      <c r="EP59" s="2" t="s">
        <v>129</v>
      </c>
      <c r="EQ59" s="2" t="s">
        <v>1237</v>
      </c>
      <c r="ER59" s="2" t="s">
        <v>1238</v>
      </c>
      <c r="ES59" s="2" t="s">
        <v>144</v>
      </c>
      <c r="ET59" s="2" t="s">
        <v>132</v>
      </c>
      <c r="EU59" s="4">
        <v>1</v>
      </c>
      <c r="EV59" s="8">
        <v>48.77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201</v>
      </c>
      <c r="FD59" s="2" t="s">
        <v>629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174</v>
      </c>
      <c r="FO59" s="2" t="s">
        <v>873</v>
      </c>
      <c r="FP59" s="2" t="s">
        <v>1030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158</v>
      </c>
      <c r="GB59" s="2" t="s">
        <v>132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1235</v>
      </c>
      <c r="GN59" s="2" t="s">
        <v>1239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289</v>
      </c>
      <c r="GZ59" s="2" t="s">
        <v>1085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162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1003</v>
      </c>
      <c r="HX59" s="2" t="s">
        <v>1240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141</v>
      </c>
      <c r="IH59" s="2" t="s">
        <v>129</v>
      </c>
      <c r="II59" s="2" t="s">
        <v>209</v>
      </c>
      <c r="IJ59" s="2" t="s">
        <v>705</v>
      </c>
      <c r="IK59" s="2" t="s">
        <v>144</v>
      </c>
      <c r="IL59" s="2" t="s">
        <v>132</v>
      </c>
      <c r="IM59" s="4"/>
      <c r="IN59" s="8"/>
      <c r="IO59" s="4"/>
      <c r="IP59" s="8"/>
      <c r="IQ59" s="7"/>
      <c r="IR59" s="7"/>
      <c r="IS59" s="2" t="s">
        <v>141</v>
      </c>
      <c r="IT59" s="2" t="s">
        <v>129</v>
      </c>
      <c r="IU59" s="2" t="s">
        <v>211</v>
      </c>
      <c r="IV59" s="2" t="s">
        <v>287</v>
      </c>
      <c r="IW59" s="2" t="s">
        <v>144</v>
      </c>
      <c r="IX59" s="2" t="s">
        <v>132</v>
      </c>
      <c r="IY59" s="4">
        <v>1</v>
      </c>
      <c r="IZ59" s="8">
        <v>48.77</v>
      </c>
      <c r="JA59" s="4"/>
      <c r="JB59" s="8"/>
      <c r="JC59" s="7"/>
      <c r="JD59" s="7"/>
      <c r="JE59" s="2" t="s">
        <v>141</v>
      </c>
      <c r="JF59" s="2" t="s">
        <v>129</v>
      </c>
      <c r="JG59" s="2" t="s">
        <v>651</v>
      </c>
      <c r="JH59" s="2" t="s">
        <v>1241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1242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167</v>
      </c>
      <c r="KD59" s="2" t="s">
        <v>129</v>
      </c>
      <c r="KE59" s="2" t="s">
        <v>132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167</v>
      </c>
      <c r="KP59" s="2" t="s">
        <v>129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141</v>
      </c>
      <c r="LB59" s="2" t="s">
        <v>129</v>
      </c>
      <c r="LC59" s="2" t="s">
        <v>168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162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170</v>
      </c>
      <c r="MM59" s="2" t="s">
        <v>1243</v>
      </c>
      <c r="MN59" s="2" t="s">
        <v>1013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167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167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173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167</v>
      </c>
      <c r="OH59" s="2" t="s">
        <v>129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167</v>
      </c>
      <c r="OT59" s="2" t="s">
        <v>174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174</v>
      </c>
      <c r="PS59" s="2" t="s">
        <v>790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162</v>
      </c>
      <c r="QP59" s="2" t="s">
        <v>174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167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177</v>
      </c>
      <c r="RG59" s="4"/>
      <c r="RH59" s="8"/>
      <c r="RI59" s="4"/>
      <c r="RJ59" s="8"/>
      <c r="RK59" s="7"/>
      <c r="RL59" s="7"/>
      <c r="RM59" s="2" t="s">
        <v>141</v>
      </c>
      <c r="RN59" s="2" t="s">
        <v>174</v>
      </c>
      <c r="RO59" s="2" t="s">
        <v>216</v>
      </c>
      <c r="RP59" s="2" t="s">
        <v>1244</v>
      </c>
      <c r="RQ59" s="2" t="s">
        <v>144</v>
      </c>
      <c r="RR59" s="2" t="s">
        <v>132</v>
      </c>
    </row>
    <row r="60">
      <c r="A60" s="2" t="s">
        <v>1245</v>
      </c>
      <c r="B60" s="2" t="s">
        <v>121</v>
      </c>
      <c r="C60" s="2" t="s">
        <v>122</v>
      </c>
      <c r="D60" s="2" t="s">
        <v>954</v>
      </c>
      <c r="E60" s="2" t="s">
        <v>955</v>
      </c>
      <c r="F60" s="2" t="s">
        <v>1246</v>
      </c>
      <c r="G60" s="2" t="s">
        <v>1246</v>
      </c>
      <c r="H60" s="2" t="s">
        <v>1246</v>
      </c>
      <c r="I60" s="2" t="s">
        <v>1247</v>
      </c>
      <c r="J60" s="2" t="s">
        <v>127</v>
      </c>
      <c r="K60" s="2" t="s">
        <v>1209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374</v>
      </c>
      <c r="Q60" s="2" t="s">
        <v>131</v>
      </c>
      <c r="R60" s="2" t="s">
        <v>132</v>
      </c>
      <c r="S60" s="2" t="s">
        <v>1248</v>
      </c>
      <c r="T60" s="2" t="s">
        <v>132</v>
      </c>
      <c r="U60" s="2" t="s">
        <v>447</v>
      </c>
      <c r="V60" s="2" t="s">
        <v>846</v>
      </c>
      <c r="W60" s="2" t="s">
        <v>136</v>
      </c>
      <c r="X60" s="2" t="s">
        <v>915</v>
      </c>
      <c r="Y60" s="2" t="s">
        <v>997</v>
      </c>
      <c r="Z60" s="4">
        <v>201</v>
      </c>
      <c r="AA60" s="4">
        <f>=ROUNDDOWN(30.4545454545455,0)</f>
      </c>
      <c r="AB60" s="5">
        <v>6.6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59</v>
      </c>
      <c r="AQ60" s="8">
        <v>2739.1</v>
      </c>
      <c r="AR60" s="4"/>
      <c r="AS60" s="8"/>
      <c r="AT60" s="7"/>
      <c r="AU60" s="7"/>
      <c r="AV60" s="4">
        <v>59</v>
      </c>
      <c r="AW60" s="8">
        <v>2739.1</v>
      </c>
      <c r="AX60" s="4"/>
      <c r="AY60" s="8"/>
      <c r="AZ60" s="7"/>
      <c r="BA60" s="7"/>
      <c r="BB60" s="7">
        <v>1</v>
      </c>
      <c r="BC60" s="4">
        <v>59</v>
      </c>
      <c r="BD60" s="8">
        <v>2739.1</v>
      </c>
      <c r="BE60" s="4"/>
      <c r="BF60" s="8"/>
      <c r="BG60" s="7"/>
      <c r="BH60" s="7"/>
      <c r="BI60" s="7">
        <v>1</v>
      </c>
      <c r="BJ60" s="4">
        <v>59</v>
      </c>
      <c r="BK60" s="8">
        <v>2739.1</v>
      </c>
      <c r="BL60" s="2" t="s">
        <v>1249</v>
      </c>
      <c r="BM60" s="7">
        <v>1</v>
      </c>
      <c r="BN60" s="7">
        <v>1</v>
      </c>
      <c r="BO60" s="4">
        <v>2</v>
      </c>
      <c r="BP60" s="8">
        <v>73.13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1212</v>
      </c>
      <c r="BX60" s="2" t="s">
        <v>1213</v>
      </c>
      <c r="BY60" s="2" t="s">
        <v>144</v>
      </c>
      <c r="BZ60" s="2" t="s">
        <v>132</v>
      </c>
      <c r="CA60" s="4">
        <v>6</v>
      </c>
      <c r="CB60" s="8">
        <v>325.26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132</v>
      </c>
      <c r="CJ60" s="2" t="s">
        <v>496</v>
      </c>
      <c r="CK60" s="2" t="s">
        <v>144</v>
      </c>
      <c r="CL60" s="2" t="s">
        <v>132</v>
      </c>
      <c r="CM60" s="4">
        <v>16</v>
      </c>
      <c r="CN60" s="8">
        <v>745.88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997</v>
      </c>
      <c r="CV60" s="2" t="s">
        <v>1214</v>
      </c>
      <c r="CW60" s="2" t="s">
        <v>144</v>
      </c>
      <c r="CX60" s="2" t="s">
        <v>132</v>
      </c>
      <c r="CY60" s="4">
        <v>3</v>
      </c>
      <c r="CZ60" s="8">
        <v>141.72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1250</v>
      </c>
      <c r="DH60" s="2" t="s">
        <v>229</v>
      </c>
      <c r="DI60" s="2" t="s">
        <v>144</v>
      </c>
      <c r="DJ60" s="2" t="s">
        <v>132</v>
      </c>
      <c r="DK60" s="4">
        <v>11</v>
      </c>
      <c r="DL60" s="8">
        <v>544.39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149</v>
      </c>
      <c r="DT60" s="2" t="s">
        <v>700</v>
      </c>
      <c r="DU60" s="2" t="s">
        <v>144</v>
      </c>
      <c r="DV60" s="2" t="s">
        <v>132</v>
      </c>
      <c r="DW60" s="4">
        <v>2</v>
      </c>
      <c r="DX60" s="8">
        <v>108.88</v>
      </c>
      <c r="DY60" s="4"/>
      <c r="DZ60" s="8"/>
      <c r="EA60" s="7"/>
      <c r="EB60" s="7"/>
      <c r="EC60" s="2" t="s">
        <v>141</v>
      </c>
      <c r="ED60" s="2" t="s">
        <v>129</v>
      </c>
      <c r="EE60" s="2" t="s">
        <v>792</v>
      </c>
      <c r="EF60" s="2" t="s">
        <v>377</v>
      </c>
      <c r="EG60" s="2" t="s">
        <v>144</v>
      </c>
      <c r="EH60" s="2" t="s">
        <v>132</v>
      </c>
      <c r="EI60" s="4">
        <v>1</v>
      </c>
      <c r="EJ60" s="8">
        <v>47.14</v>
      </c>
      <c r="EK60" s="4"/>
      <c r="EL60" s="8"/>
      <c r="EM60" s="7"/>
      <c r="EN60" s="7"/>
      <c r="EO60" s="2" t="s">
        <v>141</v>
      </c>
      <c r="EP60" s="2" t="s">
        <v>129</v>
      </c>
      <c r="EQ60" s="2" t="s">
        <v>1218</v>
      </c>
      <c r="ER60" s="2" t="s">
        <v>1251</v>
      </c>
      <c r="ES60" s="2" t="s">
        <v>144</v>
      </c>
      <c r="ET60" s="2" t="s">
        <v>132</v>
      </c>
      <c r="EU60" s="4">
        <v>13</v>
      </c>
      <c r="EV60" s="8">
        <v>522.52</v>
      </c>
      <c r="EW60" s="4"/>
      <c r="EX60" s="8"/>
      <c r="EY60" s="7"/>
      <c r="EZ60" s="7"/>
      <c r="FA60" s="2" t="s">
        <v>141</v>
      </c>
      <c r="FB60" s="2" t="s">
        <v>129</v>
      </c>
      <c r="FC60" s="2" t="s">
        <v>201</v>
      </c>
      <c r="FD60" s="2" t="s">
        <v>323</v>
      </c>
      <c r="FE60" s="2" t="s">
        <v>144</v>
      </c>
      <c r="FF60" s="2" t="s">
        <v>132</v>
      </c>
      <c r="FG60" s="4">
        <v>2</v>
      </c>
      <c r="FH60" s="8">
        <v>103.94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702</v>
      </c>
      <c r="FP60" s="2" t="s">
        <v>399</v>
      </c>
      <c r="FQ60" s="2" t="s">
        <v>144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129</v>
      </c>
      <c r="GA60" s="2" t="s">
        <v>158</v>
      </c>
      <c r="GB60" s="2" t="s">
        <v>132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1205</v>
      </c>
      <c r="GN60" s="2" t="s">
        <v>749</v>
      </c>
      <c r="GO60" s="2" t="s">
        <v>144</v>
      </c>
      <c r="GP60" s="2" t="s">
        <v>132</v>
      </c>
      <c r="GQ60" s="4">
        <v>3</v>
      </c>
      <c r="GR60" s="8">
        <v>126.24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359</v>
      </c>
      <c r="GZ60" s="2" t="s">
        <v>1221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631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1252</v>
      </c>
      <c r="HX60" s="2" t="s">
        <v>1253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141</v>
      </c>
      <c r="IH60" s="2" t="s">
        <v>129</v>
      </c>
      <c r="II60" s="2" t="s">
        <v>474</v>
      </c>
      <c r="IJ60" s="2" t="s">
        <v>453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141</v>
      </c>
      <c r="IT60" s="2" t="s">
        <v>129</v>
      </c>
      <c r="IU60" s="2" t="s">
        <v>267</v>
      </c>
      <c r="IV60" s="2" t="s">
        <v>497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212</v>
      </c>
      <c r="JF60" s="2" t="s">
        <v>129</v>
      </c>
      <c r="JG60" s="2" t="s">
        <v>132</v>
      </c>
      <c r="JH60" s="2" t="s">
        <v>132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940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167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212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141</v>
      </c>
      <c r="LB60" s="2" t="s">
        <v>129</v>
      </c>
      <c r="LC60" s="2" t="s">
        <v>168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162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170</v>
      </c>
      <c r="MM60" s="2" t="s">
        <v>171</v>
      </c>
      <c r="MN60" s="2" t="s">
        <v>1254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167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167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173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167</v>
      </c>
      <c r="OT60" s="2" t="s">
        <v>174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174</v>
      </c>
      <c r="PS60" s="2" t="s">
        <v>559</v>
      </c>
      <c r="PT60" s="2" t="s">
        <v>449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162</v>
      </c>
      <c r="QP60" s="2" t="s">
        <v>174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167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177</v>
      </c>
      <c r="RG60" s="4"/>
      <c r="RH60" s="8"/>
      <c r="RI60" s="4"/>
      <c r="RJ60" s="8"/>
      <c r="RK60" s="7"/>
      <c r="RL60" s="7"/>
      <c r="RM60" s="2" t="s">
        <v>141</v>
      </c>
      <c r="RN60" s="2" t="s">
        <v>174</v>
      </c>
      <c r="RO60" s="2" t="s">
        <v>1224</v>
      </c>
      <c r="RP60" s="2" t="s">
        <v>1255</v>
      </c>
      <c r="RQ60" s="2" t="s">
        <v>144</v>
      </c>
      <c r="RR60" s="2" t="s">
        <v>132</v>
      </c>
    </row>
    <row r="61">
      <c r="A61" s="2" t="s">
        <v>1256</v>
      </c>
      <c r="B61" s="2" t="s">
        <v>121</v>
      </c>
      <c r="C61" s="2" t="s">
        <v>122</v>
      </c>
      <c r="D61" s="2" t="s">
        <v>954</v>
      </c>
      <c r="E61" s="2" t="s">
        <v>955</v>
      </c>
      <c r="F61" s="2" t="s">
        <v>1257</v>
      </c>
      <c r="G61" s="2" t="s">
        <v>1257</v>
      </c>
      <c r="H61" s="2" t="s">
        <v>1257</v>
      </c>
      <c r="I61" s="2" t="s">
        <v>1258</v>
      </c>
      <c r="J61" s="2" t="s">
        <v>127</v>
      </c>
      <c r="K61" s="2" t="s">
        <v>275</v>
      </c>
      <c r="L61" s="3">
        <v>60.29</v>
      </c>
      <c r="M61" s="3">
        <v>63.3</v>
      </c>
      <c r="N61" s="3">
        <v>233.5</v>
      </c>
      <c r="O61" s="2" t="s">
        <v>526</v>
      </c>
      <c r="P61" s="2" t="s">
        <v>1184</v>
      </c>
      <c r="Q61" s="2" t="s">
        <v>131</v>
      </c>
      <c r="R61" s="2" t="s">
        <v>18</v>
      </c>
      <c r="S61" s="2" t="s">
        <v>132</v>
      </c>
      <c r="T61" s="2" t="s">
        <v>132</v>
      </c>
      <c r="U61" s="2" t="s">
        <v>134</v>
      </c>
      <c r="V61" s="2" t="s">
        <v>765</v>
      </c>
      <c r="W61" s="2" t="s">
        <v>185</v>
      </c>
      <c r="X61" s="2" t="s">
        <v>308</v>
      </c>
      <c r="Y61" s="2" t="s">
        <v>668</v>
      </c>
      <c r="Z61" s="4">
        <v>1</v>
      </c>
      <c r="AA61" s="4">
        <f>=ROUNDDOWN(0.24390243902439,0)</f>
      </c>
      <c r="AB61" s="5">
        <v>4.1</v>
      </c>
      <c r="AC61" s="2" t="s">
        <v>132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29</v>
      </c>
      <c r="AQ61" s="8">
        <v>2335.63</v>
      </c>
      <c r="AR61" s="4"/>
      <c r="AS61" s="8"/>
      <c r="AT61" s="7"/>
      <c r="AU61" s="7"/>
      <c r="AV61" s="4">
        <v>29</v>
      </c>
      <c r="AW61" s="8">
        <v>2335.63</v>
      </c>
      <c r="AX61" s="4"/>
      <c r="AY61" s="8"/>
      <c r="AZ61" s="7"/>
      <c r="BA61" s="7"/>
      <c r="BB61" s="7">
        <v>1</v>
      </c>
      <c r="BC61" s="4">
        <v>29</v>
      </c>
      <c r="BD61" s="8">
        <v>2335.63</v>
      </c>
      <c r="BE61" s="4"/>
      <c r="BF61" s="8"/>
      <c r="BG61" s="7"/>
      <c r="BH61" s="7"/>
      <c r="BI61" s="7">
        <v>1</v>
      </c>
      <c r="BJ61" s="4">
        <v>29</v>
      </c>
      <c r="BK61" s="8">
        <v>2335.63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>
        <v>29</v>
      </c>
      <c r="CN61" s="8">
        <v>2335.63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668</v>
      </c>
      <c r="CV61" s="2" t="s">
        <v>1259</v>
      </c>
      <c r="CW61" s="2" t="s">
        <v>144</v>
      </c>
      <c r="CX61" s="2" t="s">
        <v>132</v>
      </c>
      <c r="CY61" s="4"/>
      <c r="CZ61" s="8"/>
      <c r="DA61" s="4"/>
      <c r="DB61" s="8"/>
      <c r="DC61" s="7"/>
      <c r="DD61" s="7"/>
      <c r="DE61" s="2" t="s">
        <v>132</v>
      </c>
      <c r="DF61" s="2" t="s">
        <v>132</v>
      </c>
      <c r="DG61" s="2" t="s">
        <v>132</v>
      </c>
      <c r="DH61" s="2" t="s">
        <v>132</v>
      </c>
      <c r="DI61" s="2" t="s">
        <v>132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735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132</v>
      </c>
      <c r="IH61" s="2" t="s">
        <v>132</v>
      </c>
      <c r="II61" s="2" t="s">
        <v>132</v>
      </c>
      <c r="IJ61" s="2" t="s">
        <v>132</v>
      </c>
      <c r="IK61" s="2" t="s">
        <v>132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175</v>
      </c>
      <c r="JT61" s="2" t="s">
        <v>1260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132</v>
      </c>
      <c r="RN61" s="2" t="s">
        <v>132</v>
      </c>
      <c r="RO61" s="2" t="s">
        <v>132</v>
      </c>
      <c r="RP61" s="2" t="s">
        <v>132</v>
      </c>
      <c r="RQ61" s="2" t="s">
        <v>132</v>
      </c>
      <c r="RR61" s="2" t="s">
        <v>132</v>
      </c>
    </row>
    <row r="62">
      <c r="A62" s="2" t="s">
        <v>1261</v>
      </c>
      <c r="B62" s="2" t="s">
        <v>121</v>
      </c>
      <c r="C62" s="2" t="s">
        <v>122</v>
      </c>
      <c r="D62" s="2" t="s">
        <v>954</v>
      </c>
      <c r="E62" s="2" t="s">
        <v>955</v>
      </c>
      <c r="F62" s="2" t="s">
        <v>1262</v>
      </c>
      <c r="G62" s="2" t="s">
        <v>1262</v>
      </c>
      <c r="H62" s="2" t="s">
        <v>1262</v>
      </c>
      <c r="I62" s="2" t="s">
        <v>1263</v>
      </c>
      <c r="J62" s="2" t="s">
        <v>127</v>
      </c>
      <c r="K62" s="2" t="s">
        <v>342</v>
      </c>
      <c r="L62" s="3">
        <v>58.51</v>
      </c>
      <c r="M62" s="3">
        <v>61.44</v>
      </c>
      <c r="N62" s="3">
        <v>226.5</v>
      </c>
      <c r="O62" s="2" t="s">
        <v>526</v>
      </c>
      <c r="P62" s="2" t="s">
        <v>1184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447</v>
      </c>
      <c r="V62" s="2" t="s">
        <v>846</v>
      </c>
      <c r="W62" s="2" t="s">
        <v>136</v>
      </c>
      <c r="X62" s="2" t="s">
        <v>132</v>
      </c>
      <c r="Y62" s="2" t="s">
        <v>668</v>
      </c>
      <c r="Z62" s="4">
        <v>44</v>
      </c>
      <c r="AA62" s="4">
        <f>=ROUNDDOWN(14.6666666666667,0)</f>
      </c>
      <c r="AB62" s="5">
        <v>3</v>
      </c>
      <c r="AC62" s="2" t="s">
        <v>132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27</v>
      </c>
      <c r="AQ62" s="8">
        <v>2200.7</v>
      </c>
      <c r="AR62" s="4"/>
      <c r="AS62" s="8"/>
      <c r="AT62" s="7"/>
      <c r="AU62" s="7"/>
      <c r="AV62" s="4">
        <v>27</v>
      </c>
      <c r="AW62" s="8">
        <v>2200.7</v>
      </c>
      <c r="AX62" s="4"/>
      <c r="AY62" s="8"/>
      <c r="AZ62" s="7"/>
      <c r="BA62" s="7"/>
      <c r="BB62" s="7">
        <v>1</v>
      </c>
      <c r="BC62" s="4">
        <v>27</v>
      </c>
      <c r="BD62" s="8">
        <v>2200.7</v>
      </c>
      <c r="BE62" s="4"/>
      <c r="BF62" s="8"/>
      <c r="BG62" s="7"/>
      <c r="BH62" s="7"/>
      <c r="BI62" s="7">
        <v>1</v>
      </c>
      <c r="BJ62" s="4">
        <v>27</v>
      </c>
      <c r="BK62" s="8">
        <v>2200.7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27</v>
      </c>
      <c r="CN62" s="8">
        <v>2200.7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668</v>
      </c>
      <c r="CV62" s="2" t="s">
        <v>455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735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478</v>
      </c>
      <c r="JT62" s="2" t="s">
        <v>132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1264</v>
      </c>
      <c r="B63" s="2" t="s">
        <v>121</v>
      </c>
      <c r="C63" s="2" t="s">
        <v>122</v>
      </c>
      <c r="D63" s="2" t="s">
        <v>954</v>
      </c>
      <c r="E63" s="2" t="s">
        <v>955</v>
      </c>
      <c r="F63" s="2" t="s">
        <v>1265</v>
      </c>
      <c r="G63" s="2" t="s">
        <v>1265</v>
      </c>
      <c r="H63" s="2" t="s">
        <v>1265</v>
      </c>
      <c r="I63" s="2" t="s">
        <v>1266</v>
      </c>
      <c r="J63" s="2" t="s">
        <v>127</v>
      </c>
      <c r="K63" s="2" t="s">
        <v>1267</v>
      </c>
      <c r="L63" s="3">
        <v>63.9</v>
      </c>
      <c r="M63" s="3">
        <v>67.1</v>
      </c>
      <c r="N63" s="3">
        <v>127.49</v>
      </c>
      <c r="O63" s="2" t="s">
        <v>129</v>
      </c>
      <c r="P63" s="2" t="s">
        <v>527</v>
      </c>
      <c r="Q63" s="2" t="s">
        <v>131</v>
      </c>
      <c r="R63" s="2" t="s">
        <v>132</v>
      </c>
      <c r="S63" s="2" t="s">
        <v>1268</v>
      </c>
      <c r="T63" s="2" t="s">
        <v>132</v>
      </c>
      <c r="U63" s="2" t="s">
        <v>306</v>
      </c>
      <c r="V63" s="2" t="s">
        <v>846</v>
      </c>
      <c r="W63" s="2" t="s">
        <v>136</v>
      </c>
      <c r="X63" s="2" t="s">
        <v>136</v>
      </c>
      <c r="Y63" s="2" t="s">
        <v>1269</v>
      </c>
      <c r="Z63" s="4">
        <v>13</v>
      </c>
      <c r="AA63" s="4">
        <f>=ROUNDDOWN(4.33333333333333,0)</f>
      </c>
      <c r="AB63" s="5">
        <v>3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29</v>
      </c>
      <c r="AQ63" s="8">
        <v>2055.24</v>
      </c>
      <c r="AR63" s="4"/>
      <c r="AS63" s="8"/>
      <c r="AT63" s="7"/>
      <c r="AU63" s="7"/>
      <c r="AV63" s="4">
        <v>29</v>
      </c>
      <c r="AW63" s="8">
        <v>2055.24</v>
      </c>
      <c r="AX63" s="4"/>
      <c r="AY63" s="8"/>
      <c r="AZ63" s="7"/>
      <c r="BA63" s="7"/>
      <c r="BB63" s="7">
        <v>1</v>
      </c>
      <c r="BC63" s="4">
        <v>29</v>
      </c>
      <c r="BD63" s="8">
        <v>2055.24</v>
      </c>
      <c r="BE63" s="4"/>
      <c r="BF63" s="8"/>
      <c r="BG63" s="7"/>
      <c r="BH63" s="7"/>
      <c r="BI63" s="7">
        <v>1</v>
      </c>
      <c r="BJ63" s="4">
        <v>29</v>
      </c>
      <c r="BK63" s="8">
        <v>2055.24</v>
      </c>
      <c r="BL63" s="2" t="s">
        <v>1270</v>
      </c>
      <c r="BM63" s="7">
        <v>1</v>
      </c>
      <c r="BN63" s="7">
        <v>1</v>
      </c>
      <c r="BO63" s="4">
        <v>1</v>
      </c>
      <c r="BP63" s="8">
        <v>66.25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879</v>
      </c>
      <c r="BX63" s="2" t="s">
        <v>1271</v>
      </c>
      <c r="BY63" s="2" t="s">
        <v>144</v>
      </c>
      <c r="BZ63" s="2" t="s">
        <v>132</v>
      </c>
      <c r="CA63" s="4">
        <v>8</v>
      </c>
      <c r="CB63" s="8">
        <v>631.52</v>
      </c>
      <c r="CC63" s="4"/>
      <c r="CD63" s="8"/>
      <c r="CE63" s="7"/>
      <c r="CF63" s="7"/>
      <c r="CG63" s="2" t="s">
        <v>141</v>
      </c>
      <c r="CH63" s="2" t="s">
        <v>129</v>
      </c>
      <c r="CI63" s="2" t="s">
        <v>132</v>
      </c>
      <c r="CJ63" s="2" t="s">
        <v>317</v>
      </c>
      <c r="CK63" s="2" t="s">
        <v>144</v>
      </c>
      <c r="CL63" s="2" t="s">
        <v>132</v>
      </c>
      <c r="CM63" s="4">
        <v>7</v>
      </c>
      <c r="CN63" s="8">
        <v>462.95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1269</v>
      </c>
      <c r="CV63" s="2" t="s">
        <v>1272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864</v>
      </c>
      <c r="DH63" s="2" t="s">
        <v>1273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141</v>
      </c>
      <c r="DR63" s="2" t="s">
        <v>129</v>
      </c>
      <c r="DS63" s="2" t="s">
        <v>866</v>
      </c>
      <c r="DT63" s="2" t="s">
        <v>320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141</v>
      </c>
      <c r="ED63" s="2" t="s">
        <v>129</v>
      </c>
      <c r="EE63" s="2" t="s">
        <v>1274</v>
      </c>
      <c r="EF63" s="2" t="s">
        <v>1275</v>
      </c>
      <c r="EG63" s="2" t="s">
        <v>144</v>
      </c>
      <c r="EH63" s="2" t="s">
        <v>132</v>
      </c>
      <c r="EI63" s="4">
        <v>1</v>
      </c>
      <c r="EJ63" s="8">
        <v>71.74</v>
      </c>
      <c r="EK63" s="4"/>
      <c r="EL63" s="8"/>
      <c r="EM63" s="7"/>
      <c r="EN63" s="7"/>
      <c r="EO63" s="2" t="s">
        <v>141</v>
      </c>
      <c r="EP63" s="2" t="s">
        <v>129</v>
      </c>
      <c r="EQ63" s="2" t="s">
        <v>1002</v>
      </c>
      <c r="ER63" s="2" t="s">
        <v>1276</v>
      </c>
      <c r="ES63" s="2" t="s">
        <v>144</v>
      </c>
      <c r="ET63" s="2" t="s">
        <v>132</v>
      </c>
      <c r="EU63" s="4">
        <v>2</v>
      </c>
      <c r="EV63" s="8">
        <v>144.92</v>
      </c>
      <c r="EW63" s="4"/>
      <c r="EX63" s="8"/>
      <c r="EY63" s="7"/>
      <c r="EZ63" s="7"/>
      <c r="FA63" s="2" t="s">
        <v>141</v>
      </c>
      <c r="FB63" s="2" t="s">
        <v>129</v>
      </c>
      <c r="FC63" s="2" t="s">
        <v>1277</v>
      </c>
      <c r="FD63" s="2" t="s">
        <v>1278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174</v>
      </c>
      <c r="FO63" s="2" t="s">
        <v>873</v>
      </c>
      <c r="FP63" s="2" t="s">
        <v>195</v>
      </c>
      <c r="FQ63" s="2" t="s">
        <v>144</v>
      </c>
      <c r="FR63" s="2" t="s">
        <v>132</v>
      </c>
      <c r="FS63" s="4">
        <v>4</v>
      </c>
      <c r="FT63" s="8">
        <v>268.4</v>
      </c>
      <c r="FU63" s="4"/>
      <c r="FV63" s="8"/>
      <c r="FW63" s="7"/>
      <c r="FX63" s="7"/>
      <c r="FY63" s="2" t="s">
        <v>141</v>
      </c>
      <c r="FZ63" s="2" t="s">
        <v>129</v>
      </c>
      <c r="GA63" s="2" t="s">
        <v>326</v>
      </c>
      <c r="GB63" s="2" t="s">
        <v>1279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129</v>
      </c>
      <c r="GM63" s="2" t="s">
        <v>1274</v>
      </c>
      <c r="GN63" s="2" t="s">
        <v>985</v>
      </c>
      <c r="GO63" s="2" t="s">
        <v>144</v>
      </c>
      <c r="GP63" s="2" t="s">
        <v>132</v>
      </c>
      <c r="GQ63" s="4">
        <v>5</v>
      </c>
      <c r="GR63" s="8">
        <v>335.5</v>
      </c>
      <c r="GS63" s="4"/>
      <c r="GT63" s="8"/>
      <c r="GU63" s="7"/>
      <c r="GV63" s="7"/>
      <c r="GW63" s="2" t="s">
        <v>141</v>
      </c>
      <c r="GX63" s="2" t="s">
        <v>129</v>
      </c>
      <c r="GY63" s="2" t="s">
        <v>289</v>
      </c>
      <c r="GZ63" s="2" t="s">
        <v>1280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129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>
        <v>1</v>
      </c>
      <c r="HP63" s="8">
        <v>73.96</v>
      </c>
      <c r="HQ63" s="4"/>
      <c r="HR63" s="8"/>
      <c r="HS63" s="7"/>
      <c r="HT63" s="7"/>
      <c r="HU63" s="2" t="s">
        <v>141</v>
      </c>
      <c r="HV63" s="2" t="s">
        <v>129</v>
      </c>
      <c r="HW63" s="2" t="s">
        <v>902</v>
      </c>
      <c r="HX63" s="2" t="s">
        <v>903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141</v>
      </c>
      <c r="IH63" s="2" t="s">
        <v>129</v>
      </c>
      <c r="II63" s="2" t="s">
        <v>386</v>
      </c>
      <c r="IJ63" s="2" t="s">
        <v>323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141</v>
      </c>
      <c r="IT63" s="2" t="s">
        <v>129</v>
      </c>
      <c r="IU63" s="2" t="s">
        <v>267</v>
      </c>
      <c r="IV63" s="2" t="s">
        <v>1281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212</v>
      </c>
      <c r="JF63" s="2" t="s">
        <v>129</v>
      </c>
      <c r="JG63" s="2" t="s">
        <v>132</v>
      </c>
      <c r="JH63" s="2" t="s">
        <v>132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294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167</v>
      </c>
      <c r="KD63" s="2" t="s">
        <v>129</v>
      </c>
      <c r="KE63" s="2" t="s">
        <v>132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141</v>
      </c>
      <c r="LB63" s="2" t="s">
        <v>129</v>
      </c>
      <c r="LC63" s="2" t="s">
        <v>168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162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170</v>
      </c>
      <c r="MM63" s="2" t="s">
        <v>1002</v>
      </c>
      <c r="MN63" s="2" t="s">
        <v>866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167</v>
      </c>
      <c r="MX63" s="2" t="s">
        <v>129</v>
      </c>
      <c r="MY63" s="2" t="s">
        <v>132</v>
      </c>
      <c r="MZ63" s="2" t="s">
        <v>132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129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173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167</v>
      </c>
      <c r="OT63" s="2" t="s">
        <v>174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174</v>
      </c>
      <c r="PS63" s="2" t="s">
        <v>559</v>
      </c>
      <c r="PT63" s="2" t="s">
        <v>1282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162</v>
      </c>
      <c r="QP63" s="2" t="s">
        <v>174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167</v>
      </c>
      <c r="RB63" s="2" t="s">
        <v>129</v>
      </c>
      <c r="RC63" s="2" t="s">
        <v>132</v>
      </c>
      <c r="RD63" s="2" t="s">
        <v>132</v>
      </c>
      <c r="RE63" s="2" t="s">
        <v>144</v>
      </c>
      <c r="RF63" s="2" t="s">
        <v>177</v>
      </c>
      <c r="RG63" s="4"/>
      <c r="RH63" s="8"/>
      <c r="RI63" s="4"/>
      <c r="RJ63" s="8"/>
      <c r="RK63" s="7"/>
      <c r="RL63" s="7"/>
      <c r="RM63" s="2" t="s">
        <v>141</v>
      </c>
      <c r="RN63" s="2" t="s">
        <v>174</v>
      </c>
      <c r="RO63" s="2" t="s">
        <v>216</v>
      </c>
      <c r="RP63" s="2" t="s">
        <v>1255</v>
      </c>
      <c r="RQ63" s="2" t="s">
        <v>144</v>
      </c>
      <c r="RR63" s="2" t="s">
        <v>132</v>
      </c>
    </row>
    <row r="64">
      <c r="A64" s="2" t="s">
        <v>1283</v>
      </c>
      <c r="B64" s="2" t="s">
        <v>121</v>
      </c>
      <c r="C64" s="2" t="s">
        <v>122</v>
      </c>
      <c r="D64" s="2" t="s">
        <v>954</v>
      </c>
      <c r="E64" s="2" t="s">
        <v>955</v>
      </c>
      <c r="F64" s="2" t="s">
        <v>1284</v>
      </c>
      <c r="G64" s="2" t="s">
        <v>1284</v>
      </c>
      <c r="H64" s="2" t="s">
        <v>1284</v>
      </c>
      <c r="I64" s="2" t="s">
        <v>1285</v>
      </c>
      <c r="J64" s="2" t="s">
        <v>127</v>
      </c>
      <c r="K64" s="2" t="s">
        <v>1286</v>
      </c>
      <c r="L64" s="3">
        <v>8.33</v>
      </c>
      <c r="M64" s="3">
        <v>8.75</v>
      </c>
      <c r="N64" s="3">
        <v>24.99</v>
      </c>
      <c r="O64" s="2" t="s">
        <v>129</v>
      </c>
      <c r="P64" s="2" t="s">
        <v>913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447</v>
      </c>
      <c r="V64" s="2" t="s">
        <v>886</v>
      </c>
      <c r="W64" s="2" t="s">
        <v>185</v>
      </c>
      <c r="X64" s="2" t="s">
        <v>421</v>
      </c>
      <c r="Y64" s="2" t="s">
        <v>1287</v>
      </c>
      <c r="Z64" s="4">
        <v>28</v>
      </c>
      <c r="AA64" s="4">
        <f>=ROUNDDOWN(9.33333333333333,0)</f>
      </c>
      <c r="AB64" s="5">
        <v>3</v>
      </c>
      <c r="AC64" s="2" t="s">
        <v>627</v>
      </c>
      <c r="AD64" s="4">
        <v>60</v>
      </c>
      <c r="AE64" s="4">
        <v>60</v>
      </c>
      <c r="AF64" s="6">
        <v>63</v>
      </c>
      <c r="AG64" s="6"/>
      <c r="AH64" s="7">
        <v>0.9821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67</v>
      </c>
      <c r="AQ64" s="8">
        <v>641.03</v>
      </c>
      <c r="AR64" s="4"/>
      <c r="AS64" s="8"/>
      <c r="AT64" s="7"/>
      <c r="AU64" s="7"/>
      <c r="AV64" s="4">
        <v>67</v>
      </c>
      <c r="AW64" s="8">
        <v>641.03</v>
      </c>
      <c r="AX64" s="4"/>
      <c r="AY64" s="8"/>
      <c r="AZ64" s="7"/>
      <c r="BA64" s="7"/>
      <c r="BB64" s="7">
        <v>1</v>
      </c>
      <c r="BC64" s="4">
        <v>153</v>
      </c>
      <c r="BD64" s="8">
        <v>1463.25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0.4381</v>
      </c>
      <c r="BJ64" s="4">
        <v>67</v>
      </c>
      <c r="BK64" s="8">
        <v>641.03</v>
      </c>
      <c r="BL64" s="2" t="s">
        <v>1288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141</v>
      </c>
      <c r="BV64" s="2" t="s">
        <v>129</v>
      </c>
      <c r="BW64" s="2" t="s">
        <v>1289</v>
      </c>
      <c r="BX64" s="2" t="s">
        <v>132</v>
      </c>
      <c r="BY64" s="2" t="s">
        <v>144</v>
      </c>
      <c r="BZ64" s="2" t="s">
        <v>132</v>
      </c>
      <c r="CA64" s="4">
        <v>66</v>
      </c>
      <c r="CB64" s="8">
        <v>632.28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132</v>
      </c>
      <c r="CJ64" s="2" t="s">
        <v>872</v>
      </c>
      <c r="CK64" s="2" t="s">
        <v>144</v>
      </c>
      <c r="CL64" s="2" t="s">
        <v>132</v>
      </c>
      <c r="CM64" s="4">
        <v>1</v>
      </c>
      <c r="CN64" s="8">
        <v>8.75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1290</v>
      </c>
      <c r="CV64" s="2" t="s">
        <v>1291</v>
      </c>
      <c r="CW64" s="2" t="s">
        <v>144</v>
      </c>
      <c r="CX64" s="2" t="s">
        <v>132</v>
      </c>
      <c r="CY64" s="4"/>
      <c r="CZ64" s="8"/>
      <c r="DA64" s="4"/>
      <c r="DB64" s="8"/>
      <c r="DC64" s="7"/>
      <c r="DD64" s="7"/>
      <c r="DE64" s="2" t="s">
        <v>167</v>
      </c>
      <c r="DF64" s="2" t="s">
        <v>129</v>
      </c>
      <c r="DG64" s="2" t="s">
        <v>132</v>
      </c>
      <c r="DH64" s="2" t="s">
        <v>132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162</v>
      </c>
      <c r="DR64" s="2" t="s">
        <v>129</v>
      </c>
      <c r="DS64" s="2" t="s">
        <v>132</v>
      </c>
      <c r="DT64" s="2" t="s">
        <v>132</v>
      </c>
      <c r="DU64" s="2" t="s">
        <v>144</v>
      </c>
      <c r="DV64" s="2" t="s">
        <v>132</v>
      </c>
      <c r="DW64" s="4"/>
      <c r="DX64" s="8"/>
      <c r="DY64" s="4"/>
      <c r="DZ64" s="8"/>
      <c r="EA64" s="7"/>
      <c r="EB64" s="7"/>
      <c r="EC64" s="2" t="s">
        <v>141</v>
      </c>
      <c r="ED64" s="2" t="s">
        <v>129</v>
      </c>
      <c r="EE64" s="2" t="s">
        <v>1292</v>
      </c>
      <c r="EF64" s="2" t="s">
        <v>132</v>
      </c>
      <c r="EG64" s="2" t="s">
        <v>144</v>
      </c>
      <c r="EH64" s="2" t="s">
        <v>132</v>
      </c>
      <c r="EI64" s="4"/>
      <c r="EJ64" s="8"/>
      <c r="EK64" s="4"/>
      <c r="EL64" s="8"/>
      <c r="EM64" s="7"/>
      <c r="EN64" s="7"/>
      <c r="EO64" s="2" t="s">
        <v>167</v>
      </c>
      <c r="EP64" s="2" t="s">
        <v>129</v>
      </c>
      <c r="EQ64" s="2" t="s">
        <v>132</v>
      </c>
      <c r="ER64" s="2" t="s">
        <v>132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167</v>
      </c>
      <c r="FB64" s="2" t="s">
        <v>129</v>
      </c>
      <c r="FC64" s="2" t="s">
        <v>132</v>
      </c>
      <c r="FD64" s="2" t="s">
        <v>132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162</v>
      </c>
      <c r="FN64" s="2" t="s">
        <v>129</v>
      </c>
      <c r="FO64" s="2" t="s">
        <v>132</v>
      </c>
      <c r="FP64" s="2" t="s">
        <v>132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167</v>
      </c>
      <c r="FZ64" s="2" t="s">
        <v>129</v>
      </c>
      <c r="GA64" s="2" t="s">
        <v>132</v>
      </c>
      <c r="GB64" s="2" t="s">
        <v>132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1293</v>
      </c>
      <c r="GN64" s="2" t="s">
        <v>132</v>
      </c>
      <c r="GO64" s="2" t="s">
        <v>144</v>
      </c>
      <c r="GP64" s="2" t="s">
        <v>132</v>
      </c>
      <c r="GQ64" s="4"/>
      <c r="GR64" s="8"/>
      <c r="GS64" s="4"/>
      <c r="GT64" s="8"/>
      <c r="GU64" s="7"/>
      <c r="GV64" s="7"/>
      <c r="GW64" s="2" t="s">
        <v>167</v>
      </c>
      <c r="GX64" s="2" t="s">
        <v>129</v>
      </c>
      <c r="GY64" s="2" t="s">
        <v>132</v>
      </c>
      <c r="GZ64" s="2" t="s">
        <v>132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162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532</v>
      </c>
      <c r="HV64" s="2" t="s">
        <v>129</v>
      </c>
      <c r="HW64" s="2" t="s">
        <v>132</v>
      </c>
      <c r="HX64" s="2" t="s">
        <v>132</v>
      </c>
      <c r="HY64" s="2" t="s">
        <v>144</v>
      </c>
      <c r="HZ64" s="2" t="s">
        <v>132</v>
      </c>
      <c r="IA64" s="4"/>
      <c r="IB64" s="8"/>
      <c r="IC64" s="4"/>
      <c r="ID64" s="8"/>
      <c r="IE64" s="7"/>
      <c r="IF64" s="7"/>
      <c r="IG64" s="2" t="s">
        <v>167</v>
      </c>
      <c r="IH64" s="2" t="s">
        <v>129</v>
      </c>
      <c r="II64" s="2" t="s">
        <v>132</v>
      </c>
      <c r="IJ64" s="2" t="s">
        <v>132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173</v>
      </c>
      <c r="IT64" s="2" t="s">
        <v>129</v>
      </c>
      <c r="IU64" s="2" t="s">
        <v>132</v>
      </c>
      <c r="IV64" s="2" t="s">
        <v>132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167</v>
      </c>
      <c r="JF64" s="2" t="s">
        <v>129</v>
      </c>
      <c r="JG64" s="2" t="s">
        <v>132</v>
      </c>
      <c r="JH64" s="2" t="s">
        <v>132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162</v>
      </c>
      <c r="JR64" s="2" t="s">
        <v>129</v>
      </c>
      <c r="JS64" s="2" t="s">
        <v>132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167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167</v>
      </c>
      <c r="KP64" s="2" t="s">
        <v>129</v>
      </c>
      <c r="KQ64" s="2" t="s">
        <v>132</v>
      </c>
      <c r="KR64" s="2" t="s">
        <v>132</v>
      </c>
      <c r="KS64" s="2" t="s">
        <v>144</v>
      </c>
      <c r="KT64" s="2" t="s">
        <v>132</v>
      </c>
      <c r="KU64" s="4"/>
      <c r="KV64" s="8"/>
      <c r="KW64" s="4"/>
      <c r="KX64" s="8"/>
      <c r="KY64" s="7"/>
      <c r="KZ64" s="7"/>
      <c r="LA64" s="2" t="s">
        <v>141</v>
      </c>
      <c r="LB64" s="2" t="s">
        <v>129</v>
      </c>
      <c r="LC64" s="2" t="s">
        <v>1293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167</v>
      </c>
      <c r="LZ64" s="2" t="s">
        <v>129</v>
      </c>
      <c r="MA64" s="2" t="s">
        <v>132</v>
      </c>
      <c r="MB64" s="2" t="s">
        <v>132</v>
      </c>
      <c r="MC64" s="2" t="s">
        <v>144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167</v>
      </c>
      <c r="MX64" s="2" t="s">
        <v>129</v>
      </c>
      <c r="MY64" s="2" t="s">
        <v>132</v>
      </c>
      <c r="MZ64" s="2" t="s">
        <v>132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167</v>
      </c>
      <c r="NJ64" s="2" t="s">
        <v>129</v>
      </c>
      <c r="NK64" s="2" t="s">
        <v>132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173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167</v>
      </c>
      <c r="OT64" s="2" t="s">
        <v>129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167</v>
      </c>
      <c r="PF64" s="2" t="s">
        <v>129</v>
      </c>
      <c r="PG64" s="2" t="s">
        <v>132</v>
      </c>
      <c r="PH64" s="2" t="s">
        <v>132</v>
      </c>
      <c r="PI64" s="2" t="s">
        <v>144</v>
      </c>
      <c r="PJ64" s="2" t="s">
        <v>132</v>
      </c>
      <c r="PK64" s="4"/>
      <c r="PL64" s="8"/>
      <c r="PM64" s="4"/>
      <c r="PN64" s="8"/>
      <c r="PO64" s="7"/>
      <c r="PP64" s="7"/>
      <c r="PQ64" s="2" t="s">
        <v>167</v>
      </c>
      <c r="PR64" s="2" t="s">
        <v>129</v>
      </c>
      <c r="PS64" s="2" t="s">
        <v>132</v>
      </c>
      <c r="PT64" s="2" t="s">
        <v>132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167</v>
      </c>
      <c r="QD64" s="2" t="s">
        <v>129</v>
      </c>
      <c r="QE64" s="2" t="s">
        <v>132</v>
      </c>
      <c r="QF64" s="2" t="s">
        <v>132</v>
      </c>
      <c r="QG64" s="2" t="s">
        <v>144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167</v>
      </c>
      <c r="RB64" s="2" t="s">
        <v>129</v>
      </c>
      <c r="RC64" s="2" t="s">
        <v>132</v>
      </c>
      <c r="RD64" s="2" t="s">
        <v>132</v>
      </c>
      <c r="RE64" s="2" t="s">
        <v>144</v>
      </c>
      <c r="RF64" s="2" t="s">
        <v>132</v>
      </c>
      <c r="RG64" s="4"/>
      <c r="RH64" s="8"/>
      <c r="RI64" s="4"/>
      <c r="RJ64" s="8"/>
      <c r="RK64" s="7"/>
      <c r="RL64" s="7"/>
      <c r="RM64" s="2" t="s">
        <v>167</v>
      </c>
      <c r="RN64" s="2" t="s">
        <v>129</v>
      </c>
      <c r="RO64" s="2" t="s">
        <v>132</v>
      </c>
      <c r="RP64" s="2" t="s">
        <v>132</v>
      </c>
      <c r="RQ64" s="2" t="s">
        <v>144</v>
      </c>
      <c r="RR64" s="2" t="s">
        <v>132</v>
      </c>
    </row>
    <row r="65">
      <c r="A65" s="2" t="s">
        <v>1294</v>
      </c>
      <c r="B65" s="2" t="s">
        <v>121</v>
      </c>
      <c r="C65" s="2" t="s">
        <v>122</v>
      </c>
      <c r="D65" s="2" t="s">
        <v>954</v>
      </c>
      <c r="E65" s="2" t="s">
        <v>955</v>
      </c>
      <c r="F65" s="2" t="s">
        <v>1284</v>
      </c>
      <c r="G65" s="2" t="s">
        <v>1284</v>
      </c>
      <c r="H65" s="2" t="s">
        <v>1284</v>
      </c>
      <c r="I65" s="2" t="s">
        <v>1295</v>
      </c>
      <c r="J65" s="2" t="s">
        <v>127</v>
      </c>
      <c r="K65" s="2" t="s">
        <v>1296</v>
      </c>
      <c r="L65" s="3">
        <v>8.33</v>
      </c>
      <c r="M65" s="3">
        <v>8.75</v>
      </c>
      <c r="N65" s="3">
        <v>24.99</v>
      </c>
      <c r="O65" s="2" t="s">
        <v>129</v>
      </c>
      <c r="P65" s="2" t="s">
        <v>913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447</v>
      </c>
      <c r="V65" s="2" t="s">
        <v>886</v>
      </c>
      <c r="W65" s="2" t="s">
        <v>185</v>
      </c>
      <c r="X65" s="2" t="s">
        <v>421</v>
      </c>
      <c r="Y65" s="2" t="s">
        <v>1287</v>
      </c>
      <c r="Z65" s="4">
        <v>40</v>
      </c>
      <c r="AA65" s="4">
        <f>=ROUNDDOWN(20,0)</f>
      </c>
      <c r="AB65" s="5">
        <v>2</v>
      </c>
      <c r="AC65" s="2" t="s">
        <v>627</v>
      </c>
      <c r="AD65" s="4">
        <v>80</v>
      </c>
      <c r="AE65" s="4">
        <v>80</v>
      </c>
      <c r="AF65" s="6">
        <v>63</v>
      </c>
      <c r="AG65" s="6"/>
      <c r="AH65" s="7">
        <v>0.9821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55</v>
      </c>
      <c r="AQ65" s="8">
        <v>526.07</v>
      </c>
      <c r="AR65" s="4"/>
      <c r="AS65" s="8"/>
      <c r="AT65" s="7"/>
      <c r="AU65" s="7"/>
      <c r="AV65" s="4">
        <v>55</v>
      </c>
      <c r="AW65" s="8">
        <v>526.07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0.3595</v>
      </c>
      <c r="BJ65" s="4">
        <v>55</v>
      </c>
      <c r="BK65" s="8">
        <v>526.07</v>
      </c>
      <c r="BL65" s="2" t="s">
        <v>1288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141</v>
      </c>
      <c r="BV65" s="2" t="s">
        <v>129</v>
      </c>
      <c r="BW65" s="2" t="s">
        <v>1289</v>
      </c>
      <c r="BX65" s="2" t="s">
        <v>132</v>
      </c>
      <c r="BY65" s="2" t="s">
        <v>144</v>
      </c>
      <c r="BZ65" s="2" t="s">
        <v>132</v>
      </c>
      <c r="CA65" s="4">
        <v>54</v>
      </c>
      <c r="CB65" s="8">
        <v>517.32</v>
      </c>
      <c r="CC65" s="4"/>
      <c r="CD65" s="8"/>
      <c r="CE65" s="7"/>
      <c r="CF65" s="7"/>
      <c r="CG65" s="2" t="s">
        <v>141</v>
      </c>
      <c r="CH65" s="2" t="s">
        <v>129</v>
      </c>
      <c r="CI65" s="2" t="s">
        <v>132</v>
      </c>
      <c r="CJ65" s="2" t="s">
        <v>872</v>
      </c>
      <c r="CK65" s="2" t="s">
        <v>144</v>
      </c>
      <c r="CL65" s="2" t="s">
        <v>132</v>
      </c>
      <c r="CM65" s="4">
        <v>1</v>
      </c>
      <c r="CN65" s="8">
        <v>8.75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1290</v>
      </c>
      <c r="CV65" s="2" t="s">
        <v>1291</v>
      </c>
      <c r="CW65" s="2" t="s">
        <v>144</v>
      </c>
      <c r="CX65" s="2" t="s">
        <v>132</v>
      </c>
      <c r="CY65" s="4"/>
      <c r="CZ65" s="8"/>
      <c r="DA65" s="4"/>
      <c r="DB65" s="8"/>
      <c r="DC65" s="7"/>
      <c r="DD65" s="7"/>
      <c r="DE65" s="2" t="s">
        <v>167</v>
      </c>
      <c r="DF65" s="2" t="s">
        <v>129</v>
      </c>
      <c r="DG65" s="2" t="s">
        <v>132</v>
      </c>
      <c r="DH65" s="2" t="s">
        <v>132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162</v>
      </c>
      <c r="DR65" s="2" t="s">
        <v>129</v>
      </c>
      <c r="DS65" s="2" t="s">
        <v>132</v>
      </c>
      <c r="DT65" s="2" t="s">
        <v>132</v>
      </c>
      <c r="DU65" s="2" t="s">
        <v>144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1292</v>
      </c>
      <c r="EF65" s="2" t="s">
        <v>132</v>
      </c>
      <c r="EG65" s="2" t="s">
        <v>144</v>
      </c>
      <c r="EH65" s="2" t="s">
        <v>132</v>
      </c>
      <c r="EI65" s="4"/>
      <c r="EJ65" s="8"/>
      <c r="EK65" s="4"/>
      <c r="EL65" s="8"/>
      <c r="EM65" s="7"/>
      <c r="EN65" s="7"/>
      <c r="EO65" s="2" t="s">
        <v>167</v>
      </c>
      <c r="EP65" s="2" t="s">
        <v>129</v>
      </c>
      <c r="EQ65" s="2" t="s">
        <v>132</v>
      </c>
      <c r="ER65" s="2" t="s">
        <v>132</v>
      </c>
      <c r="ES65" s="2" t="s">
        <v>144</v>
      </c>
      <c r="ET65" s="2" t="s">
        <v>132</v>
      </c>
      <c r="EU65" s="4"/>
      <c r="EV65" s="8"/>
      <c r="EW65" s="4"/>
      <c r="EX65" s="8"/>
      <c r="EY65" s="7"/>
      <c r="EZ65" s="7"/>
      <c r="FA65" s="2" t="s">
        <v>167</v>
      </c>
      <c r="FB65" s="2" t="s">
        <v>129</v>
      </c>
      <c r="FC65" s="2" t="s">
        <v>132</v>
      </c>
      <c r="FD65" s="2" t="s">
        <v>132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162</v>
      </c>
      <c r="FN65" s="2" t="s">
        <v>129</v>
      </c>
      <c r="FO65" s="2" t="s">
        <v>132</v>
      </c>
      <c r="FP65" s="2" t="s">
        <v>132</v>
      </c>
      <c r="FQ65" s="2" t="s">
        <v>144</v>
      </c>
      <c r="FR65" s="2" t="s">
        <v>132</v>
      </c>
      <c r="FS65" s="4"/>
      <c r="FT65" s="8"/>
      <c r="FU65" s="4"/>
      <c r="FV65" s="8"/>
      <c r="FW65" s="7"/>
      <c r="FX65" s="7"/>
      <c r="FY65" s="2" t="s">
        <v>167</v>
      </c>
      <c r="FZ65" s="2" t="s">
        <v>129</v>
      </c>
      <c r="GA65" s="2" t="s">
        <v>132</v>
      </c>
      <c r="GB65" s="2" t="s">
        <v>132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1287</v>
      </c>
      <c r="GN65" s="2" t="s">
        <v>132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167</v>
      </c>
      <c r="GX65" s="2" t="s">
        <v>129</v>
      </c>
      <c r="GY65" s="2" t="s">
        <v>132</v>
      </c>
      <c r="GZ65" s="2" t="s">
        <v>132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162</v>
      </c>
      <c r="HJ65" s="2" t="s">
        <v>129</v>
      </c>
      <c r="HK65" s="2" t="s">
        <v>132</v>
      </c>
      <c r="HL65" s="2" t="s">
        <v>132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532</v>
      </c>
      <c r="HV65" s="2" t="s">
        <v>129</v>
      </c>
      <c r="HW65" s="2" t="s">
        <v>132</v>
      </c>
      <c r="HX65" s="2" t="s">
        <v>132</v>
      </c>
      <c r="HY65" s="2" t="s">
        <v>144</v>
      </c>
      <c r="HZ65" s="2" t="s">
        <v>132</v>
      </c>
      <c r="IA65" s="4"/>
      <c r="IB65" s="8"/>
      <c r="IC65" s="4"/>
      <c r="ID65" s="8"/>
      <c r="IE65" s="7"/>
      <c r="IF65" s="7"/>
      <c r="IG65" s="2" t="s">
        <v>167</v>
      </c>
      <c r="IH65" s="2" t="s">
        <v>129</v>
      </c>
      <c r="II65" s="2" t="s">
        <v>132</v>
      </c>
      <c r="IJ65" s="2" t="s">
        <v>132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173</v>
      </c>
      <c r="IT65" s="2" t="s">
        <v>129</v>
      </c>
      <c r="IU65" s="2" t="s">
        <v>132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167</v>
      </c>
      <c r="JF65" s="2" t="s">
        <v>129</v>
      </c>
      <c r="JG65" s="2" t="s">
        <v>132</v>
      </c>
      <c r="JH65" s="2" t="s">
        <v>132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162</v>
      </c>
      <c r="JR65" s="2" t="s">
        <v>129</v>
      </c>
      <c r="JS65" s="2" t="s">
        <v>132</v>
      </c>
      <c r="JT65" s="2" t="s">
        <v>132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167</v>
      </c>
      <c r="KD65" s="2" t="s">
        <v>129</v>
      </c>
      <c r="KE65" s="2" t="s">
        <v>132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167</v>
      </c>
      <c r="KP65" s="2" t="s">
        <v>129</v>
      </c>
      <c r="KQ65" s="2" t="s">
        <v>132</v>
      </c>
      <c r="KR65" s="2" t="s">
        <v>132</v>
      </c>
      <c r="KS65" s="2" t="s">
        <v>144</v>
      </c>
      <c r="KT65" s="2" t="s">
        <v>132</v>
      </c>
      <c r="KU65" s="4"/>
      <c r="KV65" s="8"/>
      <c r="KW65" s="4"/>
      <c r="KX65" s="8"/>
      <c r="KY65" s="7"/>
      <c r="KZ65" s="7"/>
      <c r="LA65" s="2" t="s">
        <v>141</v>
      </c>
      <c r="LB65" s="2" t="s">
        <v>129</v>
      </c>
      <c r="LC65" s="2" t="s">
        <v>1287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162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167</v>
      </c>
      <c r="LZ65" s="2" t="s">
        <v>129</v>
      </c>
      <c r="MA65" s="2" t="s">
        <v>132</v>
      </c>
      <c r="MB65" s="2" t="s">
        <v>132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167</v>
      </c>
      <c r="MX65" s="2" t="s">
        <v>129</v>
      </c>
      <c r="MY65" s="2" t="s">
        <v>132</v>
      </c>
      <c r="MZ65" s="2" t="s">
        <v>132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167</v>
      </c>
      <c r="NJ65" s="2" t="s">
        <v>129</v>
      </c>
      <c r="NK65" s="2" t="s">
        <v>132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173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167</v>
      </c>
      <c r="OT65" s="2" t="s">
        <v>129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167</v>
      </c>
      <c r="PF65" s="2" t="s">
        <v>129</v>
      </c>
      <c r="PG65" s="2" t="s">
        <v>132</v>
      </c>
      <c r="PH65" s="2" t="s">
        <v>132</v>
      </c>
      <c r="PI65" s="2" t="s">
        <v>144</v>
      </c>
      <c r="PJ65" s="2" t="s">
        <v>132</v>
      </c>
      <c r="PK65" s="4"/>
      <c r="PL65" s="8"/>
      <c r="PM65" s="4"/>
      <c r="PN65" s="8"/>
      <c r="PO65" s="7"/>
      <c r="PP65" s="7"/>
      <c r="PQ65" s="2" t="s">
        <v>167</v>
      </c>
      <c r="PR65" s="2" t="s">
        <v>129</v>
      </c>
      <c r="PS65" s="2" t="s">
        <v>132</v>
      </c>
      <c r="PT65" s="2" t="s">
        <v>132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167</v>
      </c>
      <c r="QD65" s="2" t="s">
        <v>129</v>
      </c>
      <c r="QE65" s="2" t="s">
        <v>132</v>
      </c>
      <c r="QF65" s="2" t="s">
        <v>132</v>
      </c>
      <c r="QG65" s="2" t="s">
        <v>144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167</v>
      </c>
      <c r="RB65" s="2" t="s">
        <v>129</v>
      </c>
      <c r="RC65" s="2" t="s">
        <v>132</v>
      </c>
      <c r="RD65" s="2" t="s">
        <v>132</v>
      </c>
      <c r="RE65" s="2" t="s">
        <v>144</v>
      </c>
      <c r="RF65" s="2" t="s">
        <v>132</v>
      </c>
      <c r="RG65" s="4"/>
      <c r="RH65" s="8"/>
      <c r="RI65" s="4"/>
      <c r="RJ65" s="8"/>
      <c r="RK65" s="7"/>
      <c r="RL65" s="7"/>
      <c r="RM65" s="2" t="s">
        <v>167</v>
      </c>
      <c r="RN65" s="2" t="s">
        <v>129</v>
      </c>
      <c r="RO65" s="2" t="s">
        <v>132</v>
      </c>
      <c r="RP65" s="2" t="s">
        <v>132</v>
      </c>
      <c r="RQ65" s="2" t="s">
        <v>144</v>
      </c>
      <c r="RR65" s="2" t="s">
        <v>132</v>
      </c>
    </row>
    <row r="66">
      <c r="A66" s="2" t="s">
        <v>1297</v>
      </c>
      <c r="B66" s="2" t="s">
        <v>121</v>
      </c>
      <c r="C66" s="2" t="s">
        <v>122</v>
      </c>
      <c r="D66" s="2" t="s">
        <v>954</v>
      </c>
      <c r="E66" s="2" t="s">
        <v>955</v>
      </c>
      <c r="F66" s="2" t="s">
        <v>1284</v>
      </c>
      <c r="G66" s="2" t="s">
        <v>1284</v>
      </c>
      <c r="H66" s="2" t="s">
        <v>1284</v>
      </c>
      <c r="I66" s="2" t="s">
        <v>1298</v>
      </c>
      <c r="J66" s="2" t="s">
        <v>127</v>
      </c>
      <c r="K66" s="2" t="s">
        <v>1299</v>
      </c>
      <c r="L66" s="3">
        <v>8.33</v>
      </c>
      <c r="M66" s="3">
        <v>8.75</v>
      </c>
      <c r="N66" s="3">
        <v>24.99</v>
      </c>
      <c r="O66" s="2" t="s">
        <v>129</v>
      </c>
      <c r="P66" s="2" t="s">
        <v>913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447</v>
      </c>
      <c r="V66" s="2" t="s">
        <v>886</v>
      </c>
      <c r="W66" s="2" t="s">
        <v>185</v>
      </c>
      <c r="X66" s="2" t="s">
        <v>421</v>
      </c>
      <c r="Y66" s="2" t="s">
        <v>1287</v>
      </c>
      <c r="Z66" s="4">
        <v>64</v>
      </c>
      <c r="AA66" s="4">
        <f>=ROUNDDOWN(21.3333333333333,0)</f>
      </c>
      <c r="AB66" s="5">
        <v>3</v>
      </c>
      <c r="AC66" s="2" t="s">
        <v>627</v>
      </c>
      <c r="AD66" s="4">
        <v>50</v>
      </c>
      <c r="AE66" s="4">
        <v>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31</v>
      </c>
      <c r="AQ66" s="8">
        <v>296.15</v>
      </c>
      <c r="AR66" s="4"/>
      <c r="AS66" s="8"/>
      <c r="AT66" s="7"/>
      <c r="AU66" s="7"/>
      <c r="AV66" s="4">
        <v>31</v>
      </c>
      <c r="AW66" s="8">
        <v>296.15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0.2024</v>
      </c>
      <c r="BJ66" s="4">
        <v>31</v>
      </c>
      <c r="BK66" s="8">
        <v>296.15</v>
      </c>
      <c r="BL66" s="2" t="s">
        <v>1288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141</v>
      </c>
      <c r="BV66" s="2" t="s">
        <v>129</v>
      </c>
      <c r="BW66" s="2" t="s">
        <v>1289</v>
      </c>
      <c r="BX66" s="2" t="s">
        <v>132</v>
      </c>
      <c r="BY66" s="2" t="s">
        <v>144</v>
      </c>
      <c r="BZ66" s="2" t="s">
        <v>132</v>
      </c>
      <c r="CA66" s="4">
        <v>30</v>
      </c>
      <c r="CB66" s="8">
        <v>287.4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132</v>
      </c>
      <c r="CJ66" s="2" t="s">
        <v>872</v>
      </c>
      <c r="CK66" s="2" t="s">
        <v>144</v>
      </c>
      <c r="CL66" s="2" t="s">
        <v>132</v>
      </c>
      <c r="CM66" s="4">
        <v>1</v>
      </c>
      <c r="CN66" s="8">
        <v>8.75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1290</v>
      </c>
      <c r="CV66" s="2" t="s">
        <v>1291</v>
      </c>
      <c r="CW66" s="2" t="s">
        <v>144</v>
      </c>
      <c r="CX66" s="2" t="s">
        <v>132</v>
      </c>
      <c r="CY66" s="4"/>
      <c r="CZ66" s="8"/>
      <c r="DA66" s="4"/>
      <c r="DB66" s="8"/>
      <c r="DC66" s="7"/>
      <c r="DD66" s="7"/>
      <c r="DE66" s="2" t="s">
        <v>167</v>
      </c>
      <c r="DF66" s="2" t="s">
        <v>129</v>
      </c>
      <c r="DG66" s="2" t="s">
        <v>132</v>
      </c>
      <c r="DH66" s="2" t="s">
        <v>132</v>
      </c>
      <c r="DI66" s="2" t="s">
        <v>144</v>
      </c>
      <c r="DJ66" s="2" t="s">
        <v>132</v>
      </c>
      <c r="DK66" s="4"/>
      <c r="DL66" s="8"/>
      <c r="DM66" s="4"/>
      <c r="DN66" s="8"/>
      <c r="DO66" s="7"/>
      <c r="DP66" s="7"/>
      <c r="DQ66" s="2" t="s">
        <v>162</v>
      </c>
      <c r="DR66" s="2" t="s">
        <v>129</v>
      </c>
      <c r="DS66" s="2" t="s">
        <v>132</v>
      </c>
      <c r="DT66" s="2" t="s">
        <v>132</v>
      </c>
      <c r="DU66" s="2" t="s">
        <v>144</v>
      </c>
      <c r="DV66" s="2" t="s">
        <v>132</v>
      </c>
      <c r="DW66" s="4"/>
      <c r="DX66" s="8"/>
      <c r="DY66" s="4"/>
      <c r="DZ66" s="8"/>
      <c r="EA66" s="7"/>
      <c r="EB66" s="7"/>
      <c r="EC66" s="2" t="s">
        <v>141</v>
      </c>
      <c r="ED66" s="2" t="s">
        <v>129</v>
      </c>
      <c r="EE66" s="2" t="s">
        <v>1292</v>
      </c>
      <c r="EF66" s="2" t="s">
        <v>132</v>
      </c>
      <c r="EG66" s="2" t="s">
        <v>144</v>
      </c>
      <c r="EH66" s="2" t="s">
        <v>132</v>
      </c>
      <c r="EI66" s="4"/>
      <c r="EJ66" s="8"/>
      <c r="EK66" s="4"/>
      <c r="EL66" s="8"/>
      <c r="EM66" s="7"/>
      <c r="EN66" s="7"/>
      <c r="EO66" s="2" t="s">
        <v>167</v>
      </c>
      <c r="EP66" s="2" t="s">
        <v>129</v>
      </c>
      <c r="EQ66" s="2" t="s">
        <v>132</v>
      </c>
      <c r="ER66" s="2" t="s">
        <v>132</v>
      </c>
      <c r="ES66" s="2" t="s">
        <v>144</v>
      </c>
      <c r="ET66" s="2" t="s">
        <v>132</v>
      </c>
      <c r="EU66" s="4"/>
      <c r="EV66" s="8"/>
      <c r="EW66" s="4"/>
      <c r="EX66" s="8"/>
      <c r="EY66" s="7"/>
      <c r="EZ66" s="7"/>
      <c r="FA66" s="2" t="s">
        <v>167</v>
      </c>
      <c r="FB66" s="2" t="s">
        <v>129</v>
      </c>
      <c r="FC66" s="2" t="s">
        <v>132</v>
      </c>
      <c r="FD66" s="2" t="s">
        <v>132</v>
      </c>
      <c r="FE66" s="2" t="s">
        <v>144</v>
      </c>
      <c r="FF66" s="2" t="s">
        <v>132</v>
      </c>
      <c r="FG66" s="4"/>
      <c r="FH66" s="8"/>
      <c r="FI66" s="4"/>
      <c r="FJ66" s="8"/>
      <c r="FK66" s="7"/>
      <c r="FL66" s="7"/>
      <c r="FM66" s="2" t="s">
        <v>162</v>
      </c>
      <c r="FN66" s="2" t="s">
        <v>129</v>
      </c>
      <c r="FO66" s="2" t="s">
        <v>132</v>
      </c>
      <c r="FP66" s="2" t="s">
        <v>132</v>
      </c>
      <c r="FQ66" s="2" t="s">
        <v>144</v>
      </c>
      <c r="FR66" s="2" t="s">
        <v>132</v>
      </c>
      <c r="FS66" s="4"/>
      <c r="FT66" s="8"/>
      <c r="FU66" s="4"/>
      <c r="FV66" s="8"/>
      <c r="FW66" s="7"/>
      <c r="FX66" s="7"/>
      <c r="FY66" s="2" t="s">
        <v>167</v>
      </c>
      <c r="FZ66" s="2" t="s">
        <v>129</v>
      </c>
      <c r="GA66" s="2" t="s">
        <v>132</v>
      </c>
      <c r="GB66" s="2" t="s">
        <v>132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129</v>
      </c>
      <c r="GM66" s="2" t="s">
        <v>1287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167</v>
      </c>
      <c r="GX66" s="2" t="s">
        <v>129</v>
      </c>
      <c r="GY66" s="2" t="s">
        <v>132</v>
      </c>
      <c r="GZ66" s="2" t="s">
        <v>132</v>
      </c>
      <c r="HA66" s="2" t="s">
        <v>144</v>
      </c>
      <c r="HB66" s="2" t="s">
        <v>132</v>
      </c>
      <c r="HC66" s="4"/>
      <c r="HD66" s="8"/>
      <c r="HE66" s="4"/>
      <c r="HF66" s="8"/>
      <c r="HG66" s="7"/>
      <c r="HH66" s="7"/>
      <c r="HI66" s="2" t="s">
        <v>162</v>
      </c>
      <c r="HJ66" s="2" t="s">
        <v>129</v>
      </c>
      <c r="HK66" s="2" t="s">
        <v>132</v>
      </c>
      <c r="HL66" s="2" t="s">
        <v>132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532</v>
      </c>
      <c r="HV66" s="2" t="s">
        <v>129</v>
      </c>
      <c r="HW66" s="2" t="s">
        <v>132</v>
      </c>
      <c r="HX66" s="2" t="s">
        <v>132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167</v>
      </c>
      <c r="IH66" s="2" t="s">
        <v>129</v>
      </c>
      <c r="II66" s="2" t="s">
        <v>132</v>
      </c>
      <c r="IJ66" s="2" t="s">
        <v>132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173</v>
      </c>
      <c r="IT66" s="2" t="s">
        <v>129</v>
      </c>
      <c r="IU66" s="2" t="s">
        <v>132</v>
      </c>
      <c r="IV66" s="2" t="s">
        <v>132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167</v>
      </c>
      <c r="JF66" s="2" t="s">
        <v>129</v>
      </c>
      <c r="JG66" s="2" t="s">
        <v>132</v>
      </c>
      <c r="JH66" s="2" t="s">
        <v>132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162</v>
      </c>
      <c r="JR66" s="2" t="s">
        <v>129</v>
      </c>
      <c r="JS66" s="2" t="s">
        <v>132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167</v>
      </c>
      <c r="KD66" s="2" t="s">
        <v>129</v>
      </c>
      <c r="KE66" s="2" t="s">
        <v>132</v>
      </c>
      <c r="KF66" s="2" t="s">
        <v>132</v>
      </c>
      <c r="KG66" s="2" t="s">
        <v>144</v>
      </c>
      <c r="KH66" s="2" t="s">
        <v>132</v>
      </c>
      <c r="KI66" s="4"/>
      <c r="KJ66" s="8"/>
      <c r="KK66" s="4"/>
      <c r="KL66" s="8"/>
      <c r="KM66" s="7"/>
      <c r="KN66" s="7"/>
      <c r="KO66" s="2" t="s">
        <v>167</v>
      </c>
      <c r="KP66" s="2" t="s">
        <v>129</v>
      </c>
      <c r="KQ66" s="2" t="s">
        <v>132</v>
      </c>
      <c r="KR66" s="2" t="s">
        <v>132</v>
      </c>
      <c r="KS66" s="2" t="s">
        <v>144</v>
      </c>
      <c r="KT66" s="2" t="s">
        <v>132</v>
      </c>
      <c r="KU66" s="4"/>
      <c r="KV66" s="8"/>
      <c r="KW66" s="4"/>
      <c r="KX66" s="8"/>
      <c r="KY66" s="7"/>
      <c r="KZ66" s="7"/>
      <c r="LA66" s="2" t="s">
        <v>141</v>
      </c>
      <c r="LB66" s="2" t="s">
        <v>129</v>
      </c>
      <c r="LC66" s="2" t="s">
        <v>1287</v>
      </c>
      <c r="LD66" s="2" t="s">
        <v>132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162</v>
      </c>
      <c r="LN66" s="2" t="s">
        <v>129</v>
      </c>
      <c r="LO66" s="2" t="s">
        <v>132</v>
      </c>
      <c r="LP66" s="2" t="s">
        <v>132</v>
      </c>
      <c r="LQ66" s="2" t="s">
        <v>144</v>
      </c>
      <c r="LR66" s="2" t="s">
        <v>132</v>
      </c>
      <c r="LS66" s="4"/>
      <c r="LT66" s="8"/>
      <c r="LU66" s="4"/>
      <c r="LV66" s="8"/>
      <c r="LW66" s="7"/>
      <c r="LX66" s="7"/>
      <c r="LY66" s="2" t="s">
        <v>167</v>
      </c>
      <c r="LZ66" s="2" t="s">
        <v>129</v>
      </c>
      <c r="MA66" s="2" t="s">
        <v>132</v>
      </c>
      <c r="MB66" s="2" t="s">
        <v>132</v>
      </c>
      <c r="MC66" s="2" t="s">
        <v>144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167</v>
      </c>
      <c r="MX66" s="2" t="s">
        <v>129</v>
      </c>
      <c r="MY66" s="2" t="s">
        <v>132</v>
      </c>
      <c r="MZ66" s="2" t="s">
        <v>132</v>
      </c>
      <c r="NA66" s="2" t="s">
        <v>144</v>
      </c>
      <c r="NB66" s="2" t="s">
        <v>132</v>
      </c>
      <c r="NC66" s="4"/>
      <c r="ND66" s="8"/>
      <c r="NE66" s="4"/>
      <c r="NF66" s="8"/>
      <c r="NG66" s="7"/>
      <c r="NH66" s="7"/>
      <c r="NI66" s="2" t="s">
        <v>167</v>
      </c>
      <c r="NJ66" s="2" t="s">
        <v>129</v>
      </c>
      <c r="NK66" s="2" t="s">
        <v>132</v>
      </c>
      <c r="NL66" s="2" t="s">
        <v>132</v>
      </c>
      <c r="NM66" s="2" t="s">
        <v>144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173</v>
      </c>
      <c r="OH66" s="2" t="s">
        <v>129</v>
      </c>
      <c r="OI66" s="2" t="s">
        <v>132</v>
      </c>
      <c r="OJ66" s="2" t="s">
        <v>132</v>
      </c>
      <c r="OK66" s="2" t="s">
        <v>144</v>
      </c>
      <c r="OL66" s="2" t="s">
        <v>132</v>
      </c>
      <c r="OM66" s="4"/>
      <c r="ON66" s="8"/>
      <c r="OO66" s="4"/>
      <c r="OP66" s="8"/>
      <c r="OQ66" s="7"/>
      <c r="OR66" s="7"/>
      <c r="OS66" s="2" t="s">
        <v>167</v>
      </c>
      <c r="OT66" s="2" t="s">
        <v>129</v>
      </c>
      <c r="OU66" s="2" t="s">
        <v>132</v>
      </c>
      <c r="OV66" s="2" t="s">
        <v>132</v>
      </c>
      <c r="OW66" s="2" t="s">
        <v>144</v>
      </c>
      <c r="OX66" s="2" t="s">
        <v>132</v>
      </c>
      <c r="OY66" s="4"/>
      <c r="OZ66" s="8"/>
      <c r="PA66" s="4"/>
      <c r="PB66" s="8"/>
      <c r="PC66" s="7"/>
      <c r="PD66" s="7"/>
      <c r="PE66" s="2" t="s">
        <v>167</v>
      </c>
      <c r="PF66" s="2" t="s">
        <v>129</v>
      </c>
      <c r="PG66" s="2" t="s">
        <v>132</v>
      </c>
      <c r="PH66" s="2" t="s">
        <v>132</v>
      </c>
      <c r="PI66" s="2" t="s">
        <v>144</v>
      </c>
      <c r="PJ66" s="2" t="s">
        <v>132</v>
      </c>
      <c r="PK66" s="4"/>
      <c r="PL66" s="8"/>
      <c r="PM66" s="4"/>
      <c r="PN66" s="8"/>
      <c r="PO66" s="7"/>
      <c r="PP66" s="7"/>
      <c r="PQ66" s="2" t="s">
        <v>167</v>
      </c>
      <c r="PR66" s="2" t="s">
        <v>129</v>
      </c>
      <c r="PS66" s="2" t="s">
        <v>132</v>
      </c>
      <c r="PT66" s="2" t="s">
        <v>132</v>
      </c>
      <c r="PU66" s="2" t="s">
        <v>144</v>
      </c>
      <c r="PV66" s="2" t="s">
        <v>132</v>
      </c>
      <c r="PW66" s="4"/>
      <c r="PX66" s="8"/>
      <c r="PY66" s="4"/>
      <c r="PZ66" s="8"/>
      <c r="QA66" s="7"/>
      <c r="QB66" s="7"/>
      <c r="QC66" s="2" t="s">
        <v>167</v>
      </c>
      <c r="QD66" s="2" t="s">
        <v>129</v>
      </c>
      <c r="QE66" s="2" t="s">
        <v>132</v>
      </c>
      <c r="QF66" s="2" t="s">
        <v>132</v>
      </c>
      <c r="QG66" s="2" t="s">
        <v>144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167</v>
      </c>
      <c r="RB66" s="2" t="s">
        <v>129</v>
      </c>
      <c r="RC66" s="2" t="s">
        <v>132</v>
      </c>
      <c r="RD66" s="2" t="s">
        <v>132</v>
      </c>
      <c r="RE66" s="2" t="s">
        <v>144</v>
      </c>
      <c r="RF66" s="2" t="s">
        <v>132</v>
      </c>
      <c r="RG66" s="4"/>
      <c r="RH66" s="8"/>
      <c r="RI66" s="4"/>
      <c r="RJ66" s="8"/>
      <c r="RK66" s="7"/>
      <c r="RL66" s="7"/>
      <c r="RM66" s="2" t="s">
        <v>167</v>
      </c>
      <c r="RN66" s="2" t="s">
        <v>129</v>
      </c>
      <c r="RO66" s="2" t="s">
        <v>132</v>
      </c>
      <c r="RP66" s="2" t="s">
        <v>132</v>
      </c>
      <c r="RQ66" s="2" t="s">
        <v>144</v>
      </c>
      <c r="RR66" s="2" t="s">
        <v>132</v>
      </c>
    </row>
    <row r="67">
      <c r="A67" s="2" t="s">
        <v>1300</v>
      </c>
      <c r="B67" s="2" t="s">
        <v>121</v>
      </c>
      <c r="C67" s="2" t="s">
        <v>122</v>
      </c>
      <c r="D67" s="2" t="s">
        <v>954</v>
      </c>
      <c r="E67" s="2" t="s">
        <v>955</v>
      </c>
      <c r="F67" s="2" t="s">
        <v>1301</v>
      </c>
      <c r="G67" s="2" t="s">
        <v>1301</v>
      </c>
      <c r="H67" s="2" t="s">
        <v>1301</v>
      </c>
      <c r="I67" s="2" t="s">
        <v>1302</v>
      </c>
      <c r="J67" s="2" t="s">
        <v>127</v>
      </c>
      <c r="K67" s="2" t="s">
        <v>275</v>
      </c>
      <c r="L67" s="3">
        <v>50.03</v>
      </c>
      <c r="M67" s="3">
        <v>52.53</v>
      </c>
      <c r="N67" s="3">
        <v>101.99</v>
      </c>
      <c r="O67" s="2" t="s">
        <v>129</v>
      </c>
      <c r="P67" s="2" t="s">
        <v>658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134</v>
      </c>
      <c r="V67" s="2" t="s">
        <v>846</v>
      </c>
      <c r="W67" s="2" t="s">
        <v>136</v>
      </c>
      <c r="X67" s="2" t="s">
        <v>132</v>
      </c>
      <c r="Y67" s="2" t="s">
        <v>1303</v>
      </c>
      <c r="Z67" s="4">
        <v>32</v>
      </c>
      <c r="AA67" s="4">
        <f>=ROUNDDOWN(18.8235294117647,0)</f>
      </c>
      <c r="AB67" s="5">
        <v>1.7</v>
      </c>
      <c r="AC67" s="2" t="s">
        <v>1304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25</v>
      </c>
      <c r="AQ67" s="8">
        <v>1431.9</v>
      </c>
      <c r="AR67" s="4"/>
      <c r="AS67" s="8"/>
      <c r="AT67" s="7"/>
      <c r="AU67" s="7"/>
      <c r="AV67" s="4">
        <v>25</v>
      </c>
      <c r="AW67" s="8">
        <v>1431.9</v>
      </c>
      <c r="AX67" s="4"/>
      <c r="AY67" s="8"/>
      <c r="AZ67" s="7"/>
      <c r="BA67" s="7"/>
      <c r="BB67" s="7">
        <v>1</v>
      </c>
      <c r="BC67" s="4">
        <v>25</v>
      </c>
      <c r="BD67" s="8">
        <v>1431.9</v>
      </c>
      <c r="BE67" s="4"/>
      <c r="BF67" s="8"/>
      <c r="BG67" s="7"/>
      <c r="BH67" s="7"/>
      <c r="BI67" s="7">
        <v>1</v>
      </c>
      <c r="BJ67" s="4">
        <v>25</v>
      </c>
      <c r="BK67" s="8">
        <v>1431.9</v>
      </c>
      <c r="BL67" s="2" t="s">
        <v>1305</v>
      </c>
      <c r="BM67" s="7">
        <v>1</v>
      </c>
      <c r="BN67" s="7">
        <v>1</v>
      </c>
      <c r="BO67" s="4">
        <v>3</v>
      </c>
      <c r="BP67" s="8">
        <v>146.28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1306</v>
      </c>
      <c r="BX67" s="2" t="s">
        <v>1307</v>
      </c>
      <c r="BY67" s="2" t="s">
        <v>144</v>
      </c>
      <c r="BZ67" s="2" t="s">
        <v>132</v>
      </c>
      <c r="CA67" s="4">
        <v>7</v>
      </c>
      <c r="CB67" s="8">
        <v>393.05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132</v>
      </c>
      <c r="CJ67" s="2" t="s">
        <v>1308</v>
      </c>
      <c r="CK67" s="2" t="s">
        <v>144</v>
      </c>
      <c r="CL67" s="2" t="s">
        <v>132</v>
      </c>
      <c r="CM67" s="4">
        <v>3</v>
      </c>
      <c r="CN67" s="8">
        <v>175.18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1309</v>
      </c>
      <c r="CV67" s="2" t="s">
        <v>1020</v>
      </c>
      <c r="CW67" s="2" t="s">
        <v>144</v>
      </c>
      <c r="CX67" s="2" t="s">
        <v>132</v>
      </c>
      <c r="CY67" s="4">
        <v>6</v>
      </c>
      <c r="CZ67" s="8">
        <v>389.34</v>
      </c>
      <c r="DA67" s="4"/>
      <c r="DB67" s="8"/>
      <c r="DC67" s="7"/>
      <c r="DD67" s="7"/>
      <c r="DE67" s="2" t="s">
        <v>141</v>
      </c>
      <c r="DF67" s="2" t="s">
        <v>129</v>
      </c>
      <c r="DG67" s="2" t="s">
        <v>544</v>
      </c>
      <c r="DH67" s="2" t="s">
        <v>1310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141</v>
      </c>
      <c r="DR67" s="2" t="s">
        <v>129</v>
      </c>
      <c r="DS67" s="2" t="s">
        <v>866</v>
      </c>
      <c r="DT67" s="2" t="s">
        <v>1179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141</v>
      </c>
      <c r="ED67" s="2" t="s">
        <v>129</v>
      </c>
      <c r="EE67" s="2" t="s">
        <v>1306</v>
      </c>
      <c r="EF67" s="2" t="s">
        <v>1062</v>
      </c>
      <c r="EG67" s="2" t="s">
        <v>144</v>
      </c>
      <c r="EH67" s="2" t="s">
        <v>132</v>
      </c>
      <c r="EI67" s="4">
        <v>1</v>
      </c>
      <c r="EJ67" s="8">
        <v>57</v>
      </c>
      <c r="EK67" s="4"/>
      <c r="EL67" s="8"/>
      <c r="EM67" s="7"/>
      <c r="EN67" s="7"/>
      <c r="EO67" s="2" t="s">
        <v>141</v>
      </c>
      <c r="EP67" s="2" t="s">
        <v>129</v>
      </c>
      <c r="EQ67" s="2" t="s">
        <v>897</v>
      </c>
      <c r="ER67" s="2" t="s">
        <v>1311</v>
      </c>
      <c r="ES67" s="2" t="s">
        <v>144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1277</v>
      </c>
      <c r="FD67" s="2" t="s">
        <v>550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174</v>
      </c>
      <c r="FO67" s="2" t="s">
        <v>568</v>
      </c>
      <c r="FP67" s="2" t="s">
        <v>198</v>
      </c>
      <c r="FQ67" s="2" t="s">
        <v>144</v>
      </c>
      <c r="FR67" s="2" t="s">
        <v>132</v>
      </c>
      <c r="FS67" s="4">
        <v>3</v>
      </c>
      <c r="FT67" s="8">
        <v>157.59</v>
      </c>
      <c r="FU67" s="4"/>
      <c r="FV67" s="8"/>
      <c r="FW67" s="7"/>
      <c r="FX67" s="7"/>
      <c r="FY67" s="2" t="s">
        <v>141</v>
      </c>
      <c r="FZ67" s="2" t="s">
        <v>129</v>
      </c>
      <c r="GA67" s="2" t="s">
        <v>326</v>
      </c>
      <c r="GB67" s="2" t="s">
        <v>759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141</v>
      </c>
      <c r="GL67" s="2" t="s">
        <v>129</v>
      </c>
      <c r="GM67" s="2" t="s">
        <v>1306</v>
      </c>
      <c r="GN67" s="2" t="s">
        <v>1312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141</v>
      </c>
      <c r="GX67" s="2" t="s">
        <v>129</v>
      </c>
      <c r="GY67" s="2" t="s">
        <v>289</v>
      </c>
      <c r="GZ67" s="2" t="s">
        <v>132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167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141</v>
      </c>
      <c r="HV67" s="2" t="s">
        <v>129</v>
      </c>
      <c r="HW67" s="2" t="s">
        <v>891</v>
      </c>
      <c r="HX67" s="2" t="s">
        <v>1313</v>
      </c>
      <c r="HY67" s="2" t="s">
        <v>144</v>
      </c>
      <c r="HZ67" s="2" t="s">
        <v>132</v>
      </c>
      <c r="IA67" s="4">
        <v>2</v>
      </c>
      <c r="IB67" s="8">
        <v>113.46</v>
      </c>
      <c r="IC67" s="4"/>
      <c r="ID67" s="8"/>
      <c r="IE67" s="7"/>
      <c r="IF67" s="7"/>
      <c r="IG67" s="2" t="s">
        <v>141</v>
      </c>
      <c r="IH67" s="2" t="s">
        <v>129</v>
      </c>
      <c r="II67" s="2" t="s">
        <v>578</v>
      </c>
      <c r="IJ67" s="2" t="s">
        <v>1314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141</v>
      </c>
      <c r="IT67" s="2" t="s">
        <v>129</v>
      </c>
      <c r="IU67" s="2" t="s">
        <v>267</v>
      </c>
      <c r="IV67" s="2" t="s">
        <v>1315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212</v>
      </c>
      <c r="JF67" s="2" t="s">
        <v>129</v>
      </c>
      <c r="JG67" s="2" t="s">
        <v>132</v>
      </c>
      <c r="JH67" s="2" t="s">
        <v>132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294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167</v>
      </c>
      <c r="KD67" s="2" t="s">
        <v>129</v>
      </c>
      <c r="KE67" s="2" t="s">
        <v>132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141</v>
      </c>
      <c r="LB67" s="2" t="s">
        <v>129</v>
      </c>
      <c r="LC67" s="2" t="s">
        <v>168</v>
      </c>
      <c r="LD67" s="2" t="s">
        <v>132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162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170</v>
      </c>
      <c r="MM67" s="2" t="s">
        <v>295</v>
      </c>
      <c r="MN67" s="2" t="s">
        <v>1316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167</v>
      </c>
      <c r="MX67" s="2" t="s">
        <v>129</v>
      </c>
      <c r="MY67" s="2" t="s">
        <v>132</v>
      </c>
      <c r="MZ67" s="2" t="s">
        <v>132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167</v>
      </c>
      <c r="NJ67" s="2" t="s">
        <v>129</v>
      </c>
      <c r="NK67" s="2" t="s">
        <v>132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173</v>
      </c>
      <c r="NV67" s="2" t="s">
        <v>129</v>
      </c>
      <c r="NW67" s="2" t="s">
        <v>132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167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167</v>
      </c>
      <c r="OT67" s="2" t="s">
        <v>174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141</v>
      </c>
      <c r="PR67" s="2" t="s">
        <v>174</v>
      </c>
      <c r="PS67" s="2" t="s">
        <v>559</v>
      </c>
      <c r="PT67" s="2" t="s">
        <v>1317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162</v>
      </c>
      <c r="QP67" s="2" t="s">
        <v>174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167</v>
      </c>
      <c r="RB67" s="2" t="s">
        <v>129</v>
      </c>
      <c r="RC67" s="2" t="s">
        <v>132</v>
      </c>
      <c r="RD67" s="2" t="s">
        <v>132</v>
      </c>
      <c r="RE67" s="2" t="s">
        <v>144</v>
      </c>
      <c r="RF67" s="2" t="s">
        <v>177</v>
      </c>
      <c r="RG67" s="4"/>
      <c r="RH67" s="8"/>
      <c r="RI67" s="4"/>
      <c r="RJ67" s="8"/>
      <c r="RK67" s="7"/>
      <c r="RL67" s="7"/>
      <c r="RM67" s="2" t="s">
        <v>141</v>
      </c>
      <c r="RN67" s="2" t="s">
        <v>174</v>
      </c>
      <c r="RO67" s="2" t="s">
        <v>216</v>
      </c>
      <c r="RP67" s="2" t="s">
        <v>548</v>
      </c>
      <c r="RQ67" s="2" t="s">
        <v>144</v>
      </c>
      <c r="RR67" s="2" t="s">
        <v>132</v>
      </c>
    </row>
    <row r="68">
      <c r="A68" s="2" t="s">
        <v>1318</v>
      </c>
      <c r="B68" s="2" t="s">
        <v>121</v>
      </c>
      <c r="C68" s="2" t="s">
        <v>122</v>
      </c>
      <c r="D68" s="2" t="s">
        <v>954</v>
      </c>
      <c r="E68" s="2" t="s">
        <v>955</v>
      </c>
      <c r="F68" s="2" t="s">
        <v>1319</v>
      </c>
      <c r="G68" s="2" t="s">
        <v>1319</v>
      </c>
      <c r="H68" s="2" t="s">
        <v>1319</v>
      </c>
      <c r="I68" s="2" t="s">
        <v>1320</v>
      </c>
      <c r="J68" s="2" t="s">
        <v>127</v>
      </c>
      <c r="K68" s="2" t="s">
        <v>1321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913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447</v>
      </c>
      <c r="V68" s="2" t="s">
        <v>886</v>
      </c>
      <c r="W68" s="2" t="s">
        <v>1322</v>
      </c>
      <c r="X68" s="2" t="s">
        <v>421</v>
      </c>
      <c r="Y68" s="2" t="s">
        <v>1287</v>
      </c>
      <c r="Z68" s="4">
        <v>47</v>
      </c>
      <c r="AA68" s="4">
        <f>=ROUNDDOWN({0},0)</f>
      </c>
      <c r="AB68" s="5"/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48</v>
      </c>
      <c r="AQ68" s="8">
        <v>367.68</v>
      </c>
      <c r="AR68" s="4"/>
      <c r="AS68" s="8"/>
      <c r="AT68" s="7"/>
      <c r="AU68" s="7"/>
      <c r="AV68" s="4">
        <v>48</v>
      </c>
      <c r="AW68" s="8">
        <v>367.68</v>
      </c>
      <c r="AX68" s="4"/>
      <c r="AY68" s="8"/>
      <c r="AZ68" s="7"/>
      <c r="BA68" s="7"/>
      <c r="BB68" s="7">
        <v>1</v>
      </c>
      <c r="BC68" s="4">
        <v>182</v>
      </c>
      <c r="BD68" s="8">
        <v>1386.66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0.2652</v>
      </c>
      <c r="BJ68" s="4">
        <v>48</v>
      </c>
      <c r="BK68" s="8">
        <v>367.68</v>
      </c>
      <c r="BL68" s="2" t="s">
        <v>1323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141</v>
      </c>
      <c r="BV68" s="2" t="s">
        <v>129</v>
      </c>
      <c r="BW68" s="2" t="s">
        <v>1292</v>
      </c>
      <c r="BX68" s="2" t="s">
        <v>132</v>
      </c>
      <c r="BY68" s="2" t="s">
        <v>144</v>
      </c>
      <c r="BZ68" s="2" t="s">
        <v>132</v>
      </c>
      <c r="CA68" s="4">
        <v>48</v>
      </c>
      <c r="CB68" s="8">
        <v>367.68</v>
      </c>
      <c r="CC68" s="4"/>
      <c r="CD68" s="8"/>
      <c r="CE68" s="7"/>
      <c r="CF68" s="7"/>
      <c r="CG68" s="2" t="s">
        <v>141</v>
      </c>
      <c r="CH68" s="2" t="s">
        <v>129</v>
      </c>
      <c r="CI68" s="2" t="s">
        <v>132</v>
      </c>
      <c r="CJ68" s="2" t="s">
        <v>269</v>
      </c>
      <c r="CK68" s="2" t="s">
        <v>144</v>
      </c>
      <c r="CL68" s="2" t="s">
        <v>132</v>
      </c>
      <c r="CM68" s="4"/>
      <c r="CN68" s="8"/>
      <c r="CO68" s="4"/>
      <c r="CP68" s="8"/>
      <c r="CQ68" s="7"/>
      <c r="CR68" s="7"/>
      <c r="CS68" s="2" t="s">
        <v>141</v>
      </c>
      <c r="CT68" s="2" t="s">
        <v>129</v>
      </c>
      <c r="CU68" s="2" t="s">
        <v>1290</v>
      </c>
      <c r="CV68" s="2" t="s">
        <v>132</v>
      </c>
      <c r="CW68" s="2" t="s">
        <v>144</v>
      </c>
      <c r="CX68" s="2" t="s">
        <v>132</v>
      </c>
      <c r="CY68" s="4"/>
      <c r="CZ68" s="8"/>
      <c r="DA68" s="4"/>
      <c r="DB68" s="8"/>
      <c r="DC68" s="7"/>
      <c r="DD68" s="7"/>
      <c r="DE68" s="2" t="s">
        <v>167</v>
      </c>
      <c r="DF68" s="2" t="s">
        <v>129</v>
      </c>
      <c r="DG68" s="2" t="s">
        <v>132</v>
      </c>
      <c r="DH68" s="2" t="s">
        <v>132</v>
      </c>
      <c r="DI68" s="2" t="s">
        <v>144</v>
      </c>
      <c r="DJ68" s="2" t="s">
        <v>132</v>
      </c>
      <c r="DK68" s="4"/>
      <c r="DL68" s="8"/>
      <c r="DM68" s="4"/>
      <c r="DN68" s="8"/>
      <c r="DO68" s="7"/>
      <c r="DP68" s="7"/>
      <c r="DQ68" s="2" t="s">
        <v>162</v>
      </c>
      <c r="DR68" s="2" t="s">
        <v>129</v>
      </c>
      <c r="DS68" s="2" t="s">
        <v>132</v>
      </c>
      <c r="DT68" s="2" t="s">
        <v>132</v>
      </c>
      <c r="DU68" s="2" t="s">
        <v>144</v>
      </c>
      <c r="DV68" s="2" t="s">
        <v>132</v>
      </c>
      <c r="DW68" s="4"/>
      <c r="DX68" s="8"/>
      <c r="DY68" s="4"/>
      <c r="DZ68" s="8"/>
      <c r="EA68" s="7"/>
      <c r="EB68" s="7"/>
      <c r="EC68" s="2" t="s">
        <v>141</v>
      </c>
      <c r="ED68" s="2" t="s">
        <v>129</v>
      </c>
      <c r="EE68" s="2" t="s">
        <v>1292</v>
      </c>
      <c r="EF68" s="2" t="s">
        <v>132</v>
      </c>
      <c r="EG68" s="2" t="s">
        <v>144</v>
      </c>
      <c r="EH68" s="2" t="s">
        <v>132</v>
      </c>
      <c r="EI68" s="4"/>
      <c r="EJ68" s="8"/>
      <c r="EK68" s="4"/>
      <c r="EL68" s="8"/>
      <c r="EM68" s="7"/>
      <c r="EN68" s="7"/>
      <c r="EO68" s="2" t="s">
        <v>167</v>
      </c>
      <c r="EP68" s="2" t="s">
        <v>129</v>
      </c>
      <c r="EQ68" s="2" t="s">
        <v>132</v>
      </c>
      <c r="ER68" s="2" t="s">
        <v>132</v>
      </c>
      <c r="ES68" s="2" t="s">
        <v>144</v>
      </c>
      <c r="ET68" s="2" t="s">
        <v>132</v>
      </c>
      <c r="EU68" s="4"/>
      <c r="EV68" s="8"/>
      <c r="EW68" s="4"/>
      <c r="EX68" s="8"/>
      <c r="EY68" s="7"/>
      <c r="EZ68" s="7"/>
      <c r="FA68" s="2" t="s">
        <v>167</v>
      </c>
      <c r="FB68" s="2" t="s">
        <v>129</v>
      </c>
      <c r="FC68" s="2" t="s">
        <v>132</v>
      </c>
      <c r="FD68" s="2" t="s">
        <v>132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162</v>
      </c>
      <c r="FN68" s="2" t="s">
        <v>129</v>
      </c>
      <c r="FO68" s="2" t="s">
        <v>132</v>
      </c>
      <c r="FP68" s="2" t="s">
        <v>132</v>
      </c>
      <c r="FQ68" s="2" t="s">
        <v>144</v>
      </c>
      <c r="FR68" s="2" t="s">
        <v>132</v>
      </c>
      <c r="FS68" s="4"/>
      <c r="FT68" s="8"/>
      <c r="FU68" s="4"/>
      <c r="FV68" s="8"/>
      <c r="FW68" s="7"/>
      <c r="FX68" s="7"/>
      <c r="FY68" s="2" t="s">
        <v>167</v>
      </c>
      <c r="FZ68" s="2" t="s">
        <v>129</v>
      </c>
      <c r="GA68" s="2" t="s">
        <v>132</v>
      </c>
      <c r="GB68" s="2" t="s">
        <v>132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129</v>
      </c>
      <c r="GM68" s="2" t="s">
        <v>1287</v>
      </c>
      <c r="GN68" s="2" t="s">
        <v>132</v>
      </c>
      <c r="GO68" s="2" t="s">
        <v>144</v>
      </c>
      <c r="GP68" s="2" t="s">
        <v>132</v>
      </c>
      <c r="GQ68" s="4"/>
      <c r="GR68" s="8"/>
      <c r="GS68" s="4"/>
      <c r="GT68" s="8"/>
      <c r="GU68" s="7"/>
      <c r="GV68" s="7"/>
      <c r="GW68" s="2" t="s">
        <v>167</v>
      </c>
      <c r="GX68" s="2" t="s">
        <v>129</v>
      </c>
      <c r="GY68" s="2" t="s">
        <v>132</v>
      </c>
      <c r="GZ68" s="2" t="s">
        <v>132</v>
      </c>
      <c r="HA68" s="2" t="s">
        <v>144</v>
      </c>
      <c r="HB68" s="2" t="s">
        <v>132</v>
      </c>
      <c r="HC68" s="4"/>
      <c r="HD68" s="8"/>
      <c r="HE68" s="4"/>
      <c r="HF68" s="8"/>
      <c r="HG68" s="7"/>
      <c r="HH68" s="7"/>
      <c r="HI68" s="2" t="s">
        <v>162</v>
      </c>
      <c r="HJ68" s="2" t="s">
        <v>129</v>
      </c>
      <c r="HK68" s="2" t="s">
        <v>132</v>
      </c>
      <c r="HL68" s="2" t="s">
        <v>132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532</v>
      </c>
      <c r="HV68" s="2" t="s">
        <v>129</v>
      </c>
      <c r="HW68" s="2" t="s">
        <v>132</v>
      </c>
      <c r="HX68" s="2" t="s">
        <v>132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167</v>
      </c>
      <c r="IH68" s="2" t="s">
        <v>129</v>
      </c>
      <c r="II68" s="2" t="s">
        <v>132</v>
      </c>
      <c r="IJ68" s="2" t="s">
        <v>132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173</v>
      </c>
      <c r="IT68" s="2" t="s">
        <v>129</v>
      </c>
      <c r="IU68" s="2" t="s">
        <v>132</v>
      </c>
      <c r="IV68" s="2" t="s">
        <v>132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167</v>
      </c>
      <c r="JF68" s="2" t="s">
        <v>129</v>
      </c>
      <c r="JG68" s="2" t="s">
        <v>132</v>
      </c>
      <c r="JH68" s="2" t="s">
        <v>132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162</v>
      </c>
      <c r="JR68" s="2" t="s">
        <v>129</v>
      </c>
      <c r="JS68" s="2" t="s">
        <v>132</v>
      </c>
      <c r="JT68" s="2" t="s">
        <v>132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167</v>
      </c>
      <c r="KD68" s="2" t="s">
        <v>129</v>
      </c>
      <c r="KE68" s="2" t="s">
        <v>132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167</v>
      </c>
      <c r="KP68" s="2" t="s">
        <v>129</v>
      </c>
      <c r="KQ68" s="2" t="s">
        <v>132</v>
      </c>
      <c r="KR68" s="2" t="s">
        <v>132</v>
      </c>
      <c r="KS68" s="2" t="s">
        <v>144</v>
      </c>
      <c r="KT68" s="2" t="s">
        <v>132</v>
      </c>
      <c r="KU68" s="4"/>
      <c r="KV68" s="8"/>
      <c r="KW68" s="4"/>
      <c r="KX68" s="8"/>
      <c r="KY68" s="7"/>
      <c r="KZ68" s="7"/>
      <c r="LA68" s="2" t="s">
        <v>141</v>
      </c>
      <c r="LB68" s="2" t="s">
        <v>129</v>
      </c>
      <c r="LC68" s="2" t="s">
        <v>1287</v>
      </c>
      <c r="LD68" s="2" t="s">
        <v>132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162</v>
      </c>
      <c r="LN68" s="2" t="s">
        <v>129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167</v>
      </c>
      <c r="LZ68" s="2" t="s">
        <v>129</v>
      </c>
      <c r="MA68" s="2" t="s">
        <v>132</v>
      </c>
      <c r="MB68" s="2" t="s">
        <v>132</v>
      </c>
      <c r="MC68" s="2" t="s">
        <v>144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167</v>
      </c>
      <c r="MX68" s="2" t="s">
        <v>129</v>
      </c>
      <c r="MY68" s="2" t="s">
        <v>132</v>
      </c>
      <c r="MZ68" s="2" t="s">
        <v>132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167</v>
      </c>
      <c r="NJ68" s="2" t="s">
        <v>129</v>
      </c>
      <c r="NK68" s="2" t="s">
        <v>132</v>
      </c>
      <c r="NL68" s="2" t="s">
        <v>132</v>
      </c>
      <c r="NM68" s="2" t="s">
        <v>144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173</v>
      </c>
      <c r="OH68" s="2" t="s">
        <v>129</v>
      </c>
      <c r="OI68" s="2" t="s">
        <v>132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167</v>
      </c>
      <c r="OT68" s="2" t="s">
        <v>129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167</v>
      </c>
      <c r="PF68" s="2" t="s">
        <v>129</v>
      </c>
      <c r="PG68" s="2" t="s">
        <v>132</v>
      </c>
      <c r="PH68" s="2" t="s">
        <v>132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167</v>
      </c>
      <c r="PR68" s="2" t="s">
        <v>129</v>
      </c>
      <c r="PS68" s="2" t="s">
        <v>132</v>
      </c>
      <c r="PT68" s="2" t="s">
        <v>132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167</v>
      </c>
      <c r="QD68" s="2" t="s">
        <v>129</v>
      </c>
      <c r="QE68" s="2" t="s">
        <v>132</v>
      </c>
      <c r="QF68" s="2" t="s">
        <v>132</v>
      </c>
      <c r="QG68" s="2" t="s">
        <v>144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167</v>
      </c>
      <c r="RB68" s="2" t="s">
        <v>129</v>
      </c>
      <c r="RC68" s="2" t="s">
        <v>132</v>
      </c>
      <c r="RD68" s="2" t="s">
        <v>132</v>
      </c>
      <c r="RE68" s="2" t="s">
        <v>144</v>
      </c>
      <c r="RF68" s="2" t="s">
        <v>132</v>
      </c>
      <c r="RG68" s="4"/>
      <c r="RH68" s="8"/>
      <c r="RI68" s="4"/>
      <c r="RJ68" s="8"/>
      <c r="RK68" s="7"/>
      <c r="RL68" s="7"/>
      <c r="RM68" s="2" t="s">
        <v>167</v>
      </c>
      <c r="RN68" s="2" t="s">
        <v>129</v>
      </c>
      <c r="RO68" s="2" t="s">
        <v>132</v>
      </c>
      <c r="RP68" s="2" t="s">
        <v>132</v>
      </c>
      <c r="RQ68" s="2" t="s">
        <v>144</v>
      </c>
      <c r="RR68" s="2" t="s">
        <v>132</v>
      </c>
    </row>
    <row r="69">
      <c r="A69" s="2" t="s">
        <v>1324</v>
      </c>
      <c r="B69" s="2" t="s">
        <v>121</v>
      </c>
      <c r="C69" s="2" t="s">
        <v>122</v>
      </c>
      <c r="D69" s="2" t="s">
        <v>954</v>
      </c>
      <c r="E69" s="2" t="s">
        <v>955</v>
      </c>
      <c r="F69" s="2" t="s">
        <v>1319</v>
      </c>
      <c r="G69" s="2" t="s">
        <v>1319</v>
      </c>
      <c r="H69" s="2" t="s">
        <v>1319</v>
      </c>
      <c r="I69" s="2" t="s">
        <v>1325</v>
      </c>
      <c r="J69" s="2" t="s">
        <v>127</v>
      </c>
      <c r="K69" s="2" t="s">
        <v>1326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913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447</v>
      </c>
      <c r="V69" s="2" t="s">
        <v>886</v>
      </c>
      <c r="W69" s="2" t="s">
        <v>1322</v>
      </c>
      <c r="X69" s="2" t="s">
        <v>421</v>
      </c>
      <c r="Y69" s="2" t="s">
        <v>1287</v>
      </c>
      <c r="Z69" s="4">
        <v>51</v>
      </c>
      <c r="AA69" s="4">
        <f>=ROUNDDOWN(12.75,0)</f>
      </c>
      <c r="AB69" s="5">
        <v>4</v>
      </c>
      <c r="AC69" s="2" t="s">
        <v>627</v>
      </c>
      <c r="AD69" s="4">
        <v>80</v>
      </c>
      <c r="AE69" s="4">
        <v>80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44</v>
      </c>
      <c r="AQ69" s="8">
        <v>336.37</v>
      </c>
      <c r="AR69" s="4"/>
      <c r="AS69" s="8"/>
      <c r="AT69" s="7"/>
      <c r="AU69" s="7"/>
      <c r="AV69" s="4">
        <v>44</v>
      </c>
      <c r="AW69" s="8">
        <v>336.37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0.2426</v>
      </c>
      <c r="BJ69" s="4">
        <v>44</v>
      </c>
      <c r="BK69" s="8">
        <v>336.37</v>
      </c>
      <c r="BL69" s="2" t="s">
        <v>1288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1292</v>
      </c>
      <c r="BX69" s="2" t="s">
        <v>132</v>
      </c>
      <c r="BY69" s="2" t="s">
        <v>144</v>
      </c>
      <c r="BZ69" s="2" t="s">
        <v>132</v>
      </c>
      <c r="CA69" s="4">
        <v>43</v>
      </c>
      <c r="CB69" s="8">
        <v>329.38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132</v>
      </c>
      <c r="CJ69" s="2" t="s">
        <v>269</v>
      </c>
      <c r="CK69" s="2" t="s">
        <v>144</v>
      </c>
      <c r="CL69" s="2" t="s">
        <v>132</v>
      </c>
      <c r="CM69" s="4">
        <v>1</v>
      </c>
      <c r="CN69" s="8">
        <v>6.99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1290</v>
      </c>
      <c r="CV69" s="2" t="s">
        <v>1291</v>
      </c>
      <c r="CW69" s="2" t="s">
        <v>144</v>
      </c>
      <c r="CX69" s="2" t="s">
        <v>132</v>
      </c>
      <c r="CY69" s="4"/>
      <c r="CZ69" s="8"/>
      <c r="DA69" s="4"/>
      <c r="DB69" s="8"/>
      <c r="DC69" s="7"/>
      <c r="DD69" s="7"/>
      <c r="DE69" s="2" t="s">
        <v>167</v>
      </c>
      <c r="DF69" s="2" t="s">
        <v>129</v>
      </c>
      <c r="DG69" s="2" t="s">
        <v>132</v>
      </c>
      <c r="DH69" s="2" t="s">
        <v>132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162</v>
      </c>
      <c r="DR69" s="2" t="s">
        <v>129</v>
      </c>
      <c r="DS69" s="2" t="s">
        <v>132</v>
      </c>
      <c r="DT69" s="2" t="s">
        <v>132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141</v>
      </c>
      <c r="ED69" s="2" t="s">
        <v>129</v>
      </c>
      <c r="EE69" s="2" t="s">
        <v>1292</v>
      </c>
      <c r="EF69" s="2" t="s">
        <v>132</v>
      </c>
      <c r="EG69" s="2" t="s">
        <v>144</v>
      </c>
      <c r="EH69" s="2" t="s">
        <v>132</v>
      </c>
      <c r="EI69" s="4"/>
      <c r="EJ69" s="8"/>
      <c r="EK69" s="4"/>
      <c r="EL69" s="8"/>
      <c r="EM69" s="7"/>
      <c r="EN69" s="7"/>
      <c r="EO69" s="2" t="s">
        <v>167</v>
      </c>
      <c r="EP69" s="2" t="s">
        <v>129</v>
      </c>
      <c r="EQ69" s="2" t="s">
        <v>132</v>
      </c>
      <c r="ER69" s="2" t="s">
        <v>132</v>
      </c>
      <c r="ES69" s="2" t="s">
        <v>144</v>
      </c>
      <c r="ET69" s="2" t="s">
        <v>132</v>
      </c>
      <c r="EU69" s="4"/>
      <c r="EV69" s="8"/>
      <c r="EW69" s="4"/>
      <c r="EX69" s="8"/>
      <c r="EY69" s="7"/>
      <c r="EZ69" s="7"/>
      <c r="FA69" s="2" t="s">
        <v>167</v>
      </c>
      <c r="FB69" s="2" t="s">
        <v>129</v>
      </c>
      <c r="FC69" s="2" t="s">
        <v>132</v>
      </c>
      <c r="FD69" s="2" t="s">
        <v>132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162</v>
      </c>
      <c r="FN69" s="2" t="s">
        <v>129</v>
      </c>
      <c r="FO69" s="2" t="s">
        <v>132</v>
      </c>
      <c r="FP69" s="2" t="s">
        <v>132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167</v>
      </c>
      <c r="FZ69" s="2" t="s">
        <v>129</v>
      </c>
      <c r="GA69" s="2" t="s">
        <v>132</v>
      </c>
      <c r="GB69" s="2" t="s">
        <v>132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1293</v>
      </c>
      <c r="GN69" s="2" t="s">
        <v>132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167</v>
      </c>
      <c r="GX69" s="2" t="s">
        <v>129</v>
      </c>
      <c r="GY69" s="2" t="s">
        <v>132</v>
      </c>
      <c r="GZ69" s="2" t="s">
        <v>132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162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532</v>
      </c>
      <c r="HV69" s="2" t="s">
        <v>129</v>
      </c>
      <c r="HW69" s="2" t="s">
        <v>132</v>
      </c>
      <c r="HX69" s="2" t="s">
        <v>132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167</v>
      </c>
      <c r="IH69" s="2" t="s">
        <v>129</v>
      </c>
      <c r="II69" s="2" t="s">
        <v>132</v>
      </c>
      <c r="IJ69" s="2" t="s">
        <v>132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173</v>
      </c>
      <c r="IT69" s="2" t="s">
        <v>129</v>
      </c>
      <c r="IU69" s="2" t="s">
        <v>132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167</v>
      </c>
      <c r="JF69" s="2" t="s">
        <v>129</v>
      </c>
      <c r="JG69" s="2" t="s">
        <v>132</v>
      </c>
      <c r="JH69" s="2" t="s">
        <v>132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162</v>
      </c>
      <c r="JR69" s="2" t="s">
        <v>129</v>
      </c>
      <c r="JS69" s="2" t="s">
        <v>132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167</v>
      </c>
      <c r="KP69" s="2" t="s">
        <v>129</v>
      </c>
      <c r="KQ69" s="2" t="s">
        <v>132</v>
      </c>
      <c r="KR69" s="2" t="s">
        <v>132</v>
      </c>
      <c r="KS69" s="2" t="s">
        <v>144</v>
      </c>
      <c r="KT69" s="2" t="s">
        <v>132</v>
      </c>
      <c r="KU69" s="4"/>
      <c r="KV69" s="8"/>
      <c r="KW69" s="4"/>
      <c r="KX69" s="8"/>
      <c r="KY69" s="7"/>
      <c r="KZ69" s="7"/>
      <c r="LA69" s="2" t="s">
        <v>141</v>
      </c>
      <c r="LB69" s="2" t="s">
        <v>129</v>
      </c>
      <c r="LC69" s="2" t="s">
        <v>1293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162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167</v>
      </c>
      <c r="LZ69" s="2" t="s">
        <v>129</v>
      </c>
      <c r="MA69" s="2" t="s">
        <v>132</v>
      </c>
      <c r="MB69" s="2" t="s">
        <v>132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167</v>
      </c>
      <c r="MX69" s="2" t="s">
        <v>129</v>
      </c>
      <c r="MY69" s="2" t="s">
        <v>132</v>
      </c>
      <c r="MZ69" s="2" t="s">
        <v>132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167</v>
      </c>
      <c r="NJ69" s="2" t="s">
        <v>129</v>
      </c>
      <c r="NK69" s="2" t="s">
        <v>132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173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167</v>
      </c>
      <c r="OT69" s="2" t="s">
        <v>129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167</v>
      </c>
      <c r="PF69" s="2" t="s">
        <v>129</v>
      </c>
      <c r="PG69" s="2" t="s">
        <v>132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167</v>
      </c>
      <c r="PR69" s="2" t="s">
        <v>129</v>
      </c>
      <c r="PS69" s="2" t="s">
        <v>132</v>
      </c>
      <c r="PT69" s="2" t="s">
        <v>132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167</v>
      </c>
      <c r="QD69" s="2" t="s">
        <v>129</v>
      </c>
      <c r="QE69" s="2" t="s">
        <v>132</v>
      </c>
      <c r="QF69" s="2" t="s">
        <v>132</v>
      </c>
      <c r="QG69" s="2" t="s">
        <v>144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167</v>
      </c>
      <c r="RB69" s="2" t="s">
        <v>129</v>
      </c>
      <c r="RC69" s="2" t="s">
        <v>132</v>
      </c>
      <c r="RD69" s="2" t="s">
        <v>132</v>
      </c>
      <c r="RE69" s="2" t="s">
        <v>144</v>
      </c>
      <c r="RF69" s="2" t="s">
        <v>132</v>
      </c>
      <c r="RG69" s="4"/>
      <c r="RH69" s="8"/>
      <c r="RI69" s="4"/>
      <c r="RJ69" s="8"/>
      <c r="RK69" s="7"/>
      <c r="RL69" s="7"/>
      <c r="RM69" s="2" t="s">
        <v>167</v>
      </c>
      <c r="RN69" s="2" t="s">
        <v>129</v>
      </c>
      <c r="RO69" s="2" t="s">
        <v>132</v>
      </c>
      <c r="RP69" s="2" t="s">
        <v>132</v>
      </c>
      <c r="RQ69" s="2" t="s">
        <v>144</v>
      </c>
      <c r="RR69" s="2" t="s">
        <v>132</v>
      </c>
    </row>
    <row r="70">
      <c r="A70" s="2" t="s">
        <v>1327</v>
      </c>
      <c r="B70" s="2" t="s">
        <v>121</v>
      </c>
      <c r="C70" s="2" t="s">
        <v>122</v>
      </c>
      <c r="D70" s="2" t="s">
        <v>954</v>
      </c>
      <c r="E70" s="2" t="s">
        <v>955</v>
      </c>
      <c r="F70" s="2" t="s">
        <v>1319</v>
      </c>
      <c r="G70" s="2" t="s">
        <v>1319</v>
      </c>
      <c r="H70" s="2" t="s">
        <v>1319</v>
      </c>
      <c r="I70" s="2" t="s">
        <v>1328</v>
      </c>
      <c r="J70" s="2" t="s">
        <v>127</v>
      </c>
      <c r="K70" s="2" t="s">
        <v>1329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913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447</v>
      </c>
      <c r="V70" s="2" t="s">
        <v>886</v>
      </c>
      <c r="W70" s="2" t="s">
        <v>1322</v>
      </c>
      <c r="X70" s="2" t="s">
        <v>421</v>
      </c>
      <c r="Y70" s="2" t="s">
        <v>1287</v>
      </c>
      <c r="Z70" s="4">
        <v>66</v>
      </c>
      <c r="AA70" s="4">
        <f>=ROUNDDOWN(330,0)</f>
      </c>
      <c r="AB70" s="5">
        <v>0.2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29</v>
      </c>
      <c r="AQ70" s="8">
        <v>220.1</v>
      </c>
      <c r="AR70" s="4"/>
      <c r="AS70" s="8"/>
      <c r="AT70" s="7"/>
      <c r="AU70" s="7"/>
      <c r="AV70" s="4">
        <v>29</v>
      </c>
      <c r="AW70" s="8">
        <v>220.1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0.1587</v>
      </c>
      <c r="BJ70" s="4">
        <v>29</v>
      </c>
      <c r="BK70" s="8">
        <v>220.1</v>
      </c>
      <c r="BL70" s="2" t="s">
        <v>1288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1292</v>
      </c>
      <c r="BX70" s="2" t="s">
        <v>132</v>
      </c>
      <c r="BY70" s="2" t="s">
        <v>144</v>
      </c>
      <c r="BZ70" s="2" t="s">
        <v>132</v>
      </c>
      <c r="CA70" s="4">
        <v>27</v>
      </c>
      <c r="CB70" s="8">
        <v>206.82</v>
      </c>
      <c r="CC70" s="4"/>
      <c r="CD70" s="8"/>
      <c r="CE70" s="7"/>
      <c r="CF70" s="7"/>
      <c r="CG70" s="2" t="s">
        <v>141</v>
      </c>
      <c r="CH70" s="2" t="s">
        <v>129</v>
      </c>
      <c r="CI70" s="2" t="s">
        <v>132</v>
      </c>
      <c r="CJ70" s="2" t="s">
        <v>872</v>
      </c>
      <c r="CK70" s="2" t="s">
        <v>144</v>
      </c>
      <c r="CL70" s="2" t="s">
        <v>132</v>
      </c>
      <c r="CM70" s="4">
        <v>2</v>
      </c>
      <c r="CN70" s="8">
        <v>13.28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1290</v>
      </c>
      <c r="CV70" s="2" t="s">
        <v>1330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167</v>
      </c>
      <c r="DF70" s="2" t="s">
        <v>129</v>
      </c>
      <c r="DG70" s="2" t="s">
        <v>132</v>
      </c>
      <c r="DH70" s="2" t="s">
        <v>132</v>
      </c>
      <c r="DI70" s="2" t="s">
        <v>144</v>
      </c>
      <c r="DJ70" s="2" t="s">
        <v>132</v>
      </c>
      <c r="DK70" s="4"/>
      <c r="DL70" s="8"/>
      <c r="DM70" s="4"/>
      <c r="DN70" s="8"/>
      <c r="DO70" s="7"/>
      <c r="DP70" s="7"/>
      <c r="DQ70" s="2" t="s">
        <v>162</v>
      </c>
      <c r="DR70" s="2" t="s">
        <v>129</v>
      </c>
      <c r="DS70" s="2" t="s">
        <v>132</v>
      </c>
      <c r="DT70" s="2" t="s">
        <v>132</v>
      </c>
      <c r="DU70" s="2" t="s">
        <v>144</v>
      </c>
      <c r="DV70" s="2" t="s">
        <v>132</v>
      </c>
      <c r="DW70" s="4"/>
      <c r="DX70" s="8"/>
      <c r="DY70" s="4"/>
      <c r="DZ70" s="8"/>
      <c r="EA70" s="7"/>
      <c r="EB70" s="7"/>
      <c r="EC70" s="2" t="s">
        <v>141</v>
      </c>
      <c r="ED70" s="2" t="s">
        <v>129</v>
      </c>
      <c r="EE70" s="2" t="s">
        <v>1292</v>
      </c>
      <c r="EF70" s="2" t="s">
        <v>132</v>
      </c>
      <c r="EG70" s="2" t="s">
        <v>144</v>
      </c>
      <c r="EH70" s="2" t="s">
        <v>132</v>
      </c>
      <c r="EI70" s="4"/>
      <c r="EJ70" s="8"/>
      <c r="EK70" s="4"/>
      <c r="EL70" s="8"/>
      <c r="EM70" s="7"/>
      <c r="EN70" s="7"/>
      <c r="EO70" s="2" t="s">
        <v>167</v>
      </c>
      <c r="EP70" s="2" t="s">
        <v>129</v>
      </c>
      <c r="EQ70" s="2" t="s">
        <v>132</v>
      </c>
      <c r="ER70" s="2" t="s">
        <v>132</v>
      </c>
      <c r="ES70" s="2" t="s">
        <v>144</v>
      </c>
      <c r="ET70" s="2" t="s">
        <v>132</v>
      </c>
      <c r="EU70" s="4"/>
      <c r="EV70" s="8"/>
      <c r="EW70" s="4"/>
      <c r="EX70" s="8"/>
      <c r="EY70" s="7"/>
      <c r="EZ70" s="7"/>
      <c r="FA70" s="2" t="s">
        <v>167</v>
      </c>
      <c r="FB70" s="2" t="s">
        <v>129</v>
      </c>
      <c r="FC70" s="2" t="s">
        <v>132</v>
      </c>
      <c r="FD70" s="2" t="s">
        <v>132</v>
      </c>
      <c r="FE70" s="2" t="s">
        <v>144</v>
      </c>
      <c r="FF70" s="2" t="s">
        <v>132</v>
      </c>
      <c r="FG70" s="4"/>
      <c r="FH70" s="8"/>
      <c r="FI70" s="4"/>
      <c r="FJ70" s="8"/>
      <c r="FK70" s="7"/>
      <c r="FL70" s="7"/>
      <c r="FM70" s="2" t="s">
        <v>162</v>
      </c>
      <c r="FN70" s="2" t="s">
        <v>129</v>
      </c>
      <c r="FO70" s="2" t="s">
        <v>132</v>
      </c>
      <c r="FP70" s="2" t="s">
        <v>132</v>
      </c>
      <c r="FQ70" s="2" t="s">
        <v>144</v>
      </c>
      <c r="FR70" s="2" t="s">
        <v>132</v>
      </c>
      <c r="FS70" s="4"/>
      <c r="FT70" s="8"/>
      <c r="FU70" s="4"/>
      <c r="FV70" s="8"/>
      <c r="FW70" s="7"/>
      <c r="FX70" s="7"/>
      <c r="FY70" s="2" t="s">
        <v>167</v>
      </c>
      <c r="FZ70" s="2" t="s">
        <v>129</v>
      </c>
      <c r="GA70" s="2" t="s">
        <v>132</v>
      </c>
      <c r="GB70" s="2" t="s">
        <v>132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1293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167</v>
      </c>
      <c r="GX70" s="2" t="s">
        <v>129</v>
      </c>
      <c r="GY70" s="2" t="s">
        <v>132</v>
      </c>
      <c r="GZ70" s="2" t="s">
        <v>132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162</v>
      </c>
      <c r="HJ70" s="2" t="s">
        <v>129</v>
      </c>
      <c r="HK70" s="2" t="s">
        <v>132</v>
      </c>
      <c r="HL70" s="2" t="s">
        <v>132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532</v>
      </c>
      <c r="HV70" s="2" t="s">
        <v>129</v>
      </c>
      <c r="HW70" s="2" t="s">
        <v>132</v>
      </c>
      <c r="HX70" s="2" t="s">
        <v>132</v>
      </c>
      <c r="HY70" s="2" t="s">
        <v>144</v>
      </c>
      <c r="HZ70" s="2" t="s">
        <v>132</v>
      </c>
      <c r="IA70" s="4"/>
      <c r="IB70" s="8"/>
      <c r="IC70" s="4"/>
      <c r="ID70" s="8"/>
      <c r="IE70" s="7"/>
      <c r="IF70" s="7"/>
      <c r="IG70" s="2" t="s">
        <v>167</v>
      </c>
      <c r="IH70" s="2" t="s">
        <v>129</v>
      </c>
      <c r="II70" s="2" t="s">
        <v>132</v>
      </c>
      <c r="IJ70" s="2" t="s">
        <v>132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173</v>
      </c>
      <c r="IT70" s="2" t="s">
        <v>129</v>
      </c>
      <c r="IU70" s="2" t="s">
        <v>132</v>
      </c>
      <c r="IV70" s="2" t="s">
        <v>132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167</v>
      </c>
      <c r="JF70" s="2" t="s">
        <v>129</v>
      </c>
      <c r="JG70" s="2" t="s">
        <v>132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162</v>
      </c>
      <c r="JR70" s="2" t="s">
        <v>129</v>
      </c>
      <c r="JS70" s="2" t="s">
        <v>132</v>
      </c>
      <c r="JT70" s="2" t="s">
        <v>132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167</v>
      </c>
      <c r="KD70" s="2" t="s">
        <v>129</v>
      </c>
      <c r="KE70" s="2" t="s">
        <v>132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167</v>
      </c>
      <c r="KP70" s="2" t="s">
        <v>129</v>
      </c>
      <c r="KQ70" s="2" t="s">
        <v>132</v>
      </c>
      <c r="KR70" s="2" t="s">
        <v>132</v>
      </c>
      <c r="KS70" s="2" t="s">
        <v>144</v>
      </c>
      <c r="KT70" s="2" t="s">
        <v>132</v>
      </c>
      <c r="KU70" s="4"/>
      <c r="KV70" s="8"/>
      <c r="KW70" s="4"/>
      <c r="KX70" s="8"/>
      <c r="KY70" s="7"/>
      <c r="KZ70" s="7"/>
      <c r="LA70" s="2" t="s">
        <v>141</v>
      </c>
      <c r="LB70" s="2" t="s">
        <v>129</v>
      </c>
      <c r="LC70" s="2" t="s">
        <v>1293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162</v>
      </c>
      <c r="LN70" s="2" t="s">
        <v>129</v>
      </c>
      <c r="LO70" s="2" t="s">
        <v>132</v>
      </c>
      <c r="LP70" s="2" t="s">
        <v>132</v>
      </c>
      <c r="LQ70" s="2" t="s">
        <v>144</v>
      </c>
      <c r="LR70" s="2" t="s">
        <v>132</v>
      </c>
      <c r="LS70" s="4"/>
      <c r="LT70" s="8"/>
      <c r="LU70" s="4"/>
      <c r="LV70" s="8"/>
      <c r="LW70" s="7"/>
      <c r="LX70" s="7"/>
      <c r="LY70" s="2" t="s">
        <v>167</v>
      </c>
      <c r="LZ70" s="2" t="s">
        <v>129</v>
      </c>
      <c r="MA70" s="2" t="s">
        <v>132</v>
      </c>
      <c r="MB70" s="2" t="s">
        <v>132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167</v>
      </c>
      <c r="MX70" s="2" t="s">
        <v>129</v>
      </c>
      <c r="MY70" s="2" t="s">
        <v>132</v>
      </c>
      <c r="MZ70" s="2" t="s">
        <v>132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167</v>
      </c>
      <c r="NJ70" s="2" t="s">
        <v>129</v>
      </c>
      <c r="NK70" s="2" t="s">
        <v>132</v>
      </c>
      <c r="NL70" s="2" t="s">
        <v>132</v>
      </c>
      <c r="NM70" s="2" t="s">
        <v>144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173</v>
      </c>
      <c r="OH70" s="2" t="s">
        <v>129</v>
      </c>
      <c r="OI70" s="2" t="s">
        <v>132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167</v>
      </c>
      <c r="OT70" s="2" t="s">
        <v>129</v>
      </c>
      <c r="OU70" s="2" t="s">
        <v>132</v>
      </c>
      <c r="OV70" s="2" t="s">
        <v>132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167</v>
      </c>
      <c r="PF70" s="2" t="s">
        <v>129</v>
      </c>
      <c r="PG70" s="2" t="s">
        <v>132</v>
      </c>
      <c r="PH70" s="2" t="s">
        <v>132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167</v>
      </c>
      <c r="PR70" s="2" t="s">
        <v>129</v>
      </c>
      <c r="PS70" s="2" t="s">
        <v>132</v>
      </c>
      <c r="PT70" s="2" t="s">
        <v>132</v>
      </c>
      <c r="PU70" s="2" t="s">
        <v>144</v>
      </c>
      <c r="PV70" s="2" t="s">
        <v>132</v>
      </c>
      <c r="PW70" s="4"/>
      <c r="PX70" s="8"/>
      <c r="PY70" s="4"/>
      <c r="PZ70" s="8"/>
      <c r="QA70" s="7"/>
      <c r="QB70" s="7"/>
      <c r="QC70" s="2" t="s">
        <v>167</v>
      </c>
      <c r="QD70" s="2" t="s">
        <v>129</v>
      </c>
      <c r="QE70" s="2" t="s">
        <v>132</v>
      </c>
      <c r="QF70" s="2" t="s">
        <v>132</v>
      </c>
      <c r="QG70" s="2" t="s">
        <v>144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167</v>
      </c>
      <c r="RB70" s="2" t="s">
        <v>129</v>
      </c>
      <c r="RC70" s="2" t="s">
        <v>132</v>
      </c>
      <c r="RD70" s="2" t="s">
        <v>132</v>
      </c>
      <c r="RE70" s="2" t="s">
        <v>144</v>
      </c>
      <c r="RF70" s="2" t="s">
        <v>132</v>
      </c>
      <c r="RG70" s="4"/>
      <c r="RH70" s="8"/>
      <c r="RI70" s="4"/>
      <c r="RJ70" s="8"/>
      <c r="RK70" s="7"/>
      <c r="RL70" s="7"/>
      <c r="RM70" s="2" t="s">
        <v>167</v>
      </c>
      <c r="RN70" s="2" t="s">
        <v>129</v>
      </c>
      <c r="RO70" s="2" t="s">
        <v>132</v>
      </c>
      <c r="RP70" s="2" t="s">
        <v>132</v>
      </c>
      <c r="RQ70" s="2" t="s">
        <v>144</v>
      </c>
      <c r="RR70" s="2" t="s">
        <v>132</v>
      </c>
    </row>
    <row r="71">
      <c r="A71" s="2" t="s">
        <v>1331</v>
      </c>
      <c r="B71" s="2" t="s">
        <v>121</v>
      </c>
      <c r="C71" s="2" t="s">
        <v>122</v>
      </c>
      <c r="D71" s="2" t="s">
        <v>954</v>
      </c>
      <c r="E71" s="2" t="s">
        <v>955</v>
      </c>
      <c r="F71" s="2" t="s">
        <v>1319</v>
      </c>
      <c r="G71" s="2" t="s">
        <v>1319</v>
      </c>
      <c r="H71" s="2" t="s">
        <v>1319</v>
      </c>
      <c r="I71" s="2" t="s">
        <v>1332</v>
      </c>
      <c r="J71" s="2" t="s">
        <v>127</v>
      </c>
      <c r="K71" s="2" t="s">
        <v>1333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913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447</v>
      </c>
      <c r="V71" s="2" t="s">
        <v>886</v>
      </c>
      <c r="W71" s="2" t="s">
        <v>1322</v>
      </c>
      <c r="X71" s="2" t="s">
        <v>421</v>
      </c>
      <c r="Y71" s="2" t="s">
        <v>1287</v>
      </c>
      <c r="Z71" s="4">
        <v>67</v>
      </c>
      <c r="AA71" s="4">
        <f>=ROUNDDOWN(670,0)</f>
      </c>
      <c r="AB71" s="5">
        <v>0.1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28</v>
      </c>
      <c r="AQ71" s="8">
        <v>213.81</v>
      </c>
      <c r="AR71" s="4"/>
      <c r="AS71" s="8"/>
      <c r="AT71" s="7"/>
      <c r="AU71" s="7"/>
      <c r="AV71" s="4">
        <v>28</v>
      </c>
      <c r="AW71" s="8">
        <v>213.81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0.1542</v>
      </c>
      <c r="BJ71" s="4">
        <v>28</v>
      </c>
      <c r="BK71" s="8">
        <v>213.81</v>
      </c>
      <c r="BL71" s="2" t="s">
        <v>1288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1292</v>
      </c>
      <c r="BX71" s="2" t="s">
        <v>132</v>
      </c>
      <c r="BY71" s="2" t="s">
        <v>144</v>
      </c>
      <c r="BZ71" s="2" t="s">
        <v>132</v>
      </c>
      <c r="CA71" s="4">
        <v>27</v>
      </c>
      <c r="CB71" s="8">
        <v>206.82</v>
      </c>
      <c r="CC71" s="4"/>
      <c r="CD71" s="8"/>
      <c r="CE71" s="7"/>
      <c r="CF71" s="7"/>
      <c r="CG71" s="2" t="s">
        <v>141</v>
      </c>
      <c r="CH71" s="2" t="s">
        <v>129</v>
      </c>
      <c r="CI71" s="2" t="s">
        <v>132</v>
      </c>
      <c r="CJ71" s="2" t="s">
        <v>872</v>
      </c>
      <c r="CK71" s="2" t="s">
        <v>144</v>
      </c>
      <c r="CL71" s="2" t="s">
        <v>132</v>
      </c>
      <c r="CM71" s="4">
        <v>1</v>
      </c>
      <c r="CN71" s="8">
        <v>6.99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1290</v>
      </c>
      <c r="CV71" s="2" t="s">
        <v>1291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167</v>
      </c>
      <c r="DF71" s="2" t="s">
        <v>129</v>
      </c>
      <c r="DG71" s="2" t="s">
        <v>132</v>
      </c>
      <c r="DH71" s="2" t="s">
        <v>132</v>
      </c>
      <c r="DI71" s="2" t="s">
        <v>144</v>
      </c>
      <c r="DJ71" s="2" t="s">
        <v>132</v>
      </c>
      <c r="DK71" s="4"/>
      <c r="DL71" s="8"/>
      <c r="DM71" s="4"/>
      <c r="DN71" s="8"/>
      <c r="DO71" s="7"/>
      <c r="DP71" s="7"/>
      <c r="DQ71" s="2" t="s">
        <v>162</v>
      </c>
      <c r="DR71" s="2" t="s">
        <v>129</v>
      </c>
      <c r="DS71" s="2" t="s">
        <v>132</v>
      </c>
      <c r="DT71" s="2" t="s">
        <v>132</v>
      </c>
      <c r="DU71" s="2" t="s">
        <v>144</v>
      </c>
      <c r="DV71" s="2" t="s">
        <v>132</v>
      </c>
      <c r="DW71" s="4"/>
      <c r="DX71" s="8"/>
      <c r="DY71" s="4"/>
      <c r="DZ71" s="8"/>
      <c r="EA71" s="7"/>
      <c r="EB71" s="7"/>
      <c r="EC71" s="2" t="s">
        <v>141</v>
      </c>
      <c r="ED71" s="2" t="s">
        <v>129</v>
      </c>
      <c r="EE71" s="2" t="s">
        <v>1292</v>
      </c>
      <c r="EF71" s="2" t="s">
        <v>132</v>
      </c>
      <c r="EG71" s="2" t="s">
        <v>144</v>
      </c>
      <c r="EH71" s="2" t="s">
        <v>132</v>
      </c>
      <c r="EI71" s="4"/>
      <c r="EJ71" s="8"/>
      <c r="EK71" s="4"/>
      <c r="EL71" s="8"/>
      <c r="EM71" s="7"/>
      <c r="EN71" s="7"/>
      <c r="EO71" s="2" t="s">
        <v>167</v>
      </c>
      <c r="EP71" s="2" t="s">
        <v>129</v>
      </c>
      <c r="EQ71" s="2" t="s">
        <v>132</v>
      </c>
      <c r="ER71" s="2" t="s">
        <v>132</v>
      </c>
      <c r="ES71" s="2" t="s">
        <v>144</v>
      </c>
      <c r="ET71" s="2" t="s">
        <v>132</v>
      </c>
      <c r="EU71" s="4"/>
      <c r="EV71" s="8"/>
      <c r="EW71" s="4"/>
      <c r="EX71" s="8"/>
      <c r="EY71" s="7"/>
      <c r="EZ71" s="7"/>
      <c r="FA71" s="2" t="s">
        <v>167</v>
      </c>
      <c r="FB71" s="2" t="s">
        <v>129</v>
      </c>
      <c r="FC71" s="2" t="s">
        <v>132</v>
      </c>
      <c r="FD71" s="2" t="s">
        <v>132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162</v>
      </c>
      <c r="FN71" s="2" t="s">
        <v>129</v>
      </c>
      <c r="FO71" s="2" t="s">
        <v>132</v>
      </c>
      <c r="FP71" s="2" t="s">
        <v>132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167</v>
      </c>
      <c r="FZ71" s="2" t="s">
        <v>129</v>
      </c>
      <c r="GA71" s="2" t="s">
        <v>132</v>
      </c>
      <c r="GB71" s="2" t="s">
        <v>132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141</v>
      </c>
      <c r="GL71" s="2" t="s">
        <v>129</v>
      </c>
      <c r="GM71" s="2" t="s">
        <v>1287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167</v>
      </c>
      <c r="GX71" s="2" t="s">
        <v>129</v>
      </c>
      <c r="GY71" s="2" t="s">
        <v>132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162</v>
      </c>
      <c r="HJ71" s="2" t="s">
        <v>129</v>
      </c>
      <c r="HK71" s="2" t="s">
        <v>132</v>
      </c>
      <c r="HL71" s="2" t="s">
        <v>132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532</v>
      </c>
      <c r="HV71" s="2" t="s">
        <v>129</v>
      </c>
      <c r="HW71" s="2" t="s">
        <v>132</v>
      </c>
      <c r="HX71" s="2" t="s">
        <v>132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167</v>
      </c>
      <c r="IH71" s="2" t="s">
        <v>129</v>
      </c>
      <c r="II71" s="2" t="s">
        <v>132</v>
      </c>
      <c r="IJ71" s="2" t="s">
        <v>132</v>
      </c>
      <c r="IK71" s="2" t="s">
        <v>144</v>
      </c>
      <c r="IL71" s="2" t="s">
        <v>132</v>
      </c>
      <c r="IM71" s="4"/>
      <c r="IN71" s="8"/>
      <c r="IO71" s="4"/>
      <c r="IP71" s="8"/>
      <c r="IQ71" s="7"/>
      <c r="IR71" s="7"/>
      <c r="IS71" s="2" t="s">
        <v>173</v>
      </c>
      <c r="IT71" s="2" t="s">
        <v>129</v>
      </c>
      <c r="IU71" s="2" t="s">
        <v>132</v>
      </c>
      <c r="IV71" s="2" t="s">
        <v>132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167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162</v>
      </c>
      <c r="JR71" s="2" t="s">
        <v>129</v>
      </c>
      <c r="JS71" s="2" t="s">
        <v>132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167</v>
      </c>
      <c r="KP71" s="2" t="s">
        <v>129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141</v>
      </c>
      <c r="LB71" s="2" t="s">
        <v>129</v>
      </c>
      <c r="LC71" s="2" t="s">
        <v>1287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162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167</v>
      </c>
      <c r="LZ71" s="2" t="s">
        <v>129</v>
      </c>
      <c r="MA71" s="2" t="s">
        <v>132</v>
      </c>
      <c r="MB71" s="2" t="s">
        <v>132</v>
      </c>
      <c r="MC71" s="2" t="s">
        <v>144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167</v>
      </c>
      <c r="MX71" s="2" t="s">
        <v>129</v>
      </c>
      <c r="MY71" s="2" t="s">
        <v>132</v>
      </c>
      <c r="MZ71" s="2" t="s">
        <v>132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167</v>
      </c>
      <c r="NJ71" s="2" t="s">
        <v>129</v>
      </c>
      <c r="NK71" s="2" t="s">
        <v>132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173</v>
      </c>
      <c r="OH71" s="2" t="s">
        <v>129</v>
      </c>
      <c r="OI71" s="2" t="s">
        <v>132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167</v>
      </c>
      <c r="OT71" s="2" t="s">
        <v>129</v>
      </c>
      <c r="OU71" s="2" t="s">
        <v>132</v>
      </c>
      <c r="OV71" s="2" t="s">
        <v>132</v>
      </c>
      <c r="OW71" s="2" t="s">
        <v>144</v>
      </c>
      <c r="OX71" s="2" t="s">
        <v>132</v>
      </c>
      <c r="OY71" s="4"/>
      <c r="OZ71" s="8"/>
      <c r="PA71" s="4"/>
      <c r="PB71" s="8"/>
      <c r="PC71" s="7"/>
      <c r="PD71" s="7"/>
      <c r="PE71" s="2" t="s">
        <v>167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167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167</v>
      </c>
      <c r="QD71" s="2" t="s">
        <v>129</v>
      </c>
      <c r="QE71" s="2" t="s">
        <v>132</v>
      </c>
      <c r="QF71" s="2" t="s">
        <v>132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167</v>
      </c>
      <c r="RB71" s="2" t="s">
        <v>129</v>
      </c>
      <c r="RC71" s="2" t="s">
        <v>132</v>
      </c>
      <c r="RD71" s="2" t="s">
        <v>132</v>
      </c>
      <c r="RE71" s="2" t="s">
        <v>144</v>
      </c>
      <c r="RF71" s="2" t="s">
        <v>132</v>
      </c>
      <c r="RG71" s="4"/>
      <c r="RH71" s="8"/>
      <c r="RI71" s="4"/>
      <c r="RJ71" s="8"/>
      <c r="RK71" s="7"/>
      <c r="RL71" s="7"/>
      <c r="RM71" s="2" t="s">
        <v>167</v>
      </c>
      <c r="RN71" s="2" t="s">
        <v>129</v>
      </c>
      <c r="RO71" s="2" t="s">
        <v>132</v>
      </c>
      <c r="RP71" s="2" t="s">
        <v>132</v>
      </c>
      <c r="RQ71" s="2" t="s">
        <v>144</v>
      </c>
      <c r="RR71" s="2" t="s">
        <v>132</v>
      </c>
    </row>
    <row r="72">
      <c r="A72" s="2" t="s">
        <v>1334</v>
      </c>
      <c r="B72" s="2" t="s">
        <v>121</v>
      </c>
      <c r="C72" s="2" t="s">
        <v>122</v>
      </c>
      <c r="D72" s="2" t="s">
        <v>954</v>
      </c>
      <c r="E72" s="2" t="s">
        <v>955</v>
      </c>
      <c r="F72" s="2" t="s">
        <v>1319</v>
      </c>
      <c r="G72" s="2" t="s">
        <v>1319</v>
      </c>
      <c r="H72" s="2" t="s">
        <v>1319</v>
      </c>
      <c r="I72" s="2" t="s">
        <v>1335</v>
      </c>
      <c r="J72" s="2" t="s">
        <v>127</v>
      </c>
      <c r="K72" s="2" t="s">
        <v>1336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913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447</v>
      </c>
      <c r="V72" s="2" t="s">
        <v>886</v>
      </c>
      <c r="W72" s="2" t="s">
        <v>1322</v>
      </c>
      <c r="X72" s="2" t="s">
        <v>421</v>
      </c>
      <c r="Y72" s="2" t="s">
        <v>1287</v>
      </c>
      <c r="Z72" s="4">
        <v>77</v>
      </c>
      <c r="AA72" s="4">
        <f>=ROUNDDOWN(385,0)</f>
      </c>
      <c r="AB72" s="5">
        <v>0.2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18</v>
      </c>
      <c r="AQ72" s="8">
        <v>135.84</v>
      </c>
      <c r="AR72" s="4"/>
      <c r="AS72" s="8"/>
      <c r="AT72" s="7"/>
      <c r="AU72" s="7"/>
      <c r="AV72" s="4">
        <v>18</v>
      </c>
      <c r="AW72" s="8">
        <v>135.84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>
        <v>18</v>
      </c>
      <c r="BK72" s="8">
        <v>135.84</v>
      </c>
      <c r="BL72" s="2" t="s">
        <v>932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1292</v>
      </c>
      <c r="BX72" s="2" t="s">
        <v>132</v>
      </c>
      <c r="BY72" s="2" t="s">
        <v>144</v>
      </c>
      <c r="BZ72" s="2" t="s">
        <v>132</v>
      </c>
      <c r="CA72" s="4">
        <v>16</v>
      </c>
      <c r="CB72" s="8">
        <v>122.56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132</v>
      </c>
      <c r="CJ72" s="2" t="s">
        <v>872</v>
      </c>
      <c r="CK72" s="2" t="s">
        <v>144</v>
      </c>
      <c r="CL72" s="2" t="s">
        <v>132</v>
      </c>
      <c r="CM72" s="4">
        <v>2</v>
      </c>
      <c r="CN72" s="8">
        <v>13.28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1290</v>
      </c>
      <c r="CV72" s="2" t="s">
        <v>1330</v>
      </c>
      <c r="CW72" s="2" t="s">
        <v>144</v>
      </c>
      <c r="CX72" s="2" t="s">
        <v>132</v>
      </c>
      <c r="CY72" s="4"/>
      <c r="CZ72" s="8"/>
      <c r="DA72" s="4"/>
      <c r="DB72" s="8"/>
      <c r="DC72" s="7"/>
      <c r="DD72" s="7"/>
      <c r="DE72" s="2" t="s">
        <v>167</v>
      </c>
      <c r="DF72" s="2" t="s">
        <v>129</v>
      </c>
      <c r="DG72" s="2" t="s">
        <v>132</v>
      </c>
      <c r="DH72" s="2" t="s">
        <v>132</v>
      </c>
      <c r="DI72" s="2" t="s">
        <v>144</v>
      </c>
      <c r="DJ72" s="2" t="s">
        <v>132</v>
      </c>
      <c r="DK72" s="4"/>
      <c r="DL72" s="8"/>
      <c r="DM72" s="4"/>
      <c r="DN72" s="8"/>
      <c r="DO72" s="7"/>
      <c r="DP72" s="7"/>
      <c r="DQ72" s="2" t="s">
        <v>162</v>
      </c>
      <c r="DR72" s="2" t="s">
        <v>129</v>
      </c>
      <c r="DS72" s="2" t="s">
        <v>132</v>
      </c>
      <c r="DT72" s="2" t="s">
        <v>132</v>
      </c>
      <c r="DU72" s="2" t="s">
        <v>144</v>
      </c>
      <c r="DV72" s="2" t="s">
        <v>132</v>
      </c>
      <c r="DW72" s="4"/>
      <c r="DX72" s="8"/>
      <c r="DY72" s="4"/>
      <c r="DZ72" s="8"/>
      <c r="EA72" s="7"/>
      <c r="EB72" s="7"/>
      <c r="EC72" s="2" t="s">
        <v>141</v>
      </c>
      <c r="ED72" s="2" t="s">
        <v>129</v>
      </c>
      <c r="EE72" s="2" t="s">
        <v>1292</v>
      </c>
      <c r="EF72" s="2" t="s">
        <v>132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167</v>
      </c>
      <c r="EP72" s="2" t="s">
        <v>129</v>
      </c>
      <c r="EQ72" s="2" t="s">
        <v>132</v>
      </c>
      <c r="ER72" s="2" t="s">
        <v>132</v>
      </c>
      <c r="ES72" s="2" t="s">
        <v>144</v>
      </c>
      <c r="ET72" s="2" t="s">
        <v>132</v>
      </c>
      <c r="EU72" s="4"/>
      <c r="EV72" s="8"/>
      <c r="EW72" s="4"/>
      <c r="EX72" s="8"/>
      <c r="EY72" s="7"/>
      <c r="EZ72" s="7"/>
      <c r="FA72" s="2" t="s">
        <v>167</v>
      </c>
      <c r="FB72" s="2" t="s">
        <v>129</v>
      </c>
      <c r="FC72" s="2" t="s">
        <v>132</v>
      </c>
      <c r="FD72" s="2" t="s">
        <v>132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162</v>
      </c>
      <c r="FN72" s="2" t="s">
        <v>129</v>
      </c>
      <c r="FO72" s="2" t="s">
        <v>132</v>
      </c>
      <c r="FP72" s="2" t="s">
        <v>132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167</v>
      </c>
      <c r="FZ72" s="2" t="s">
        <v>129</v>
      </c>
      <c r="GA72" s="2" t="s">
        <v>132</v>
      </c>
      <c r="GB72" s="2" t="s">
        <v>132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1293</v>
      </c>
      <c r="GN72" s="2" t="s">
        <v>132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167</v>
      </c>
      <c r="GX72" s="2" t="s">
        <v>129</v>
      </c>
      <c r="GY72" s="2" t="s">
        <v>132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162</v>
      </c>
      <c r="HJ72" s="2" t="s">
        <v>129</v>
      </c>
      <c r="HK72" s="2" t="s">
        <v>132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532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167</v>
      </c>
      <c r="IH72" s="2" t="s">
        <v>129</v>
      </c>
      <c r="II72" s="2" t="s">
        <v>132</v>
      </c>
      <c r="IJ72" s="2" t="s">
        <v>132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173</v>
      </c>
      <c r="IT72" s="2" t="s">
        <v>129</v>
      </c>
      <c r="IU72" s="2" t="s">
        <v>132</v>
      </c>
      <c r="IV72" s="2" t="s">
        <v>132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167</v>
      </c>
      <c r="JF72" s="2" t="s">
        <v>129</v>
      </c>
      <c r="JG72" s="2" t="s">
        <v>132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162</v>
      </c>
      <c r="JR72" s="2" t="s">
        <v>129</v>
      </c>
      <c r="JS72" s="2" t="s">
        <v>132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167</v>
      </c>
      <c r="KP72" s="2" t="s">
        <v>129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141</v>
      </c>
      <c r="LB72" s="2" t="s">
        <v>129</v>
      </c>
      <c r="LC72" s="2" t="s">
        <v>1293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162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167</v>
      </c>
      <c r="MX72" s="2" t="s">
        <v>129</v>
      </c>
      <c r="MY72" s="2" t="s">
        <v>132</v>
      </c>
      <c r="MZ72" s="2" t="s">
        <v>132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167</v>
      </c>
      <c r="NJ72" s="2" t="s">
        <v>129</v>
      </c>
      <c r="NK72" s="2" t="s">
        <v>132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167</v>
      </c>
      <c r="OT72" s="2" t="s">
        <v>129</v>
      </c>
      <c r="OU72" s="2" t="s">
        <v>132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167</v>
      </c>
      <c r="PF72" s="2" t="s">
        <v>129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167</v>
      </c>
      <c r="PR72" s="2" t="s">
        <v>129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167</v>
      </c>
      <c r="QD72" s="2" t="s">
        <v>129</v>
      </c>
      <c r="QE72" s="2" t="s">
        <v>132</v>
      </c>
      <c r="QF72" s="2" t="s">
        <v>132</v>
      </c>
      <c r="QG72" s="2" t="s">
        <v>144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167</v>
      </c>
      <c r="RB72" s="2" t="s">
        <v>129</v>
      </c>
      <c r="RC72" s="2" t="s">
        <v>132</v>
      </c>
      <c r="RD72" s="2" t="s">
        <v>132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167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1337</v>
      </c>
      <c r="B73" s="2" t="s">
        <v>121</v>
      </c>
      <c r="C73" s="2" t="s">
        <v>122</v>
      </c>
      <c r="D73" s="2" t="s">
        <v>954</v>
      </c>
      <c r="E73" s="2" t="s">
        <v>955</v>
      </c>
      <c r="F73" s="2" t="s">
        <v>1319</v>
      </c>
      <c r="G73" s="2" t="s">
        <v>1319</v>
      </c>
      <c r="H73" s="2" t="s">
        <v>1319</v>
      </c>
      <c r="I73" s="2" t="s">
        <v>1338</v>
      </c>
      <c r="J73" s="2" t="s">
        <v>127</v>
      </c>
      <c r="K73" s="2" t="s">
        <v>1339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913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447</v>
      </c>
      <c r="V73" s="2" t="s">
        <v>886</v>
      </c>
      <c r="W73" s="2" t="s">
        <v>1322</v>
      </c>
      <c r="X73" s="2" t="s">
        <v>421</v>
      </c>
      <c r="Y73" s="2" t="s">
        <v>1287</v>
      </c>
      <c r="Z73" s="4">
        <v>87</v>
      </c>
      <c r="AA73" s="4">
        <f>=ROUNDDOWN(435,0)</f>
      </c>
      <c r="AB73" s="5">
        <v>0.2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8</v>
      </c>
      <c r="AQ73" s="8">
        <v>59.24</v>
      </c>
      <c r="AR73" s="4"/>
      <c r="AS73" s="8"/>
      <c r="AT73" s="7"/>
      <c r="AU73" s="7"/>
      <c r="AV73" s="4">
        <v>8</v>
      </c>
      <c r="AW73" s="8">
        <v>59.24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0.0427</v>
      </c>
      <c r="BJ73" s="4">
        <v>8</v>
      </c>
      <c r="BK73" s="8">
        <v>59.24</v>
      </c>
      <c r="BL73" s="2" t="s">
        <v>932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1292</v>
      </c>
      <c r="BX73" s="2" t="s">
        <v>132</v>
      </c>
      <c r="BY73" s="2" t="s">
        <v>144</v>
      </c>
      <c r="BZ73" s="2" t="s">
        <v>132</v>
      </c>
      <c r="CA73" s="4">
        <v>6</v>
      </c>
      <c r="CB73" s="8">
        <v>45.96</v>
      </c>
      <c r="CC73" s="4"/>
      <c r="CD73" s="8"/>
      <c r="CE73" s="7"/>
      <c r="CF73" s="7"/>
      <c r="CG73" s="2" t="s">
        <v>141</v>
      </c>
      <c r="CH73" s="2" t="s">
        <v>129</v>
      </c>
      <c r="CI73" s="2" t="s">
        <v>132</v>
      </c>
      <c r="CJ73" s="2" t="s">
        <v>872</v>
      </c>
      <c r="CK73" s="2" t="s">
        <v>144</v>
      </c>
      <c r="CL73" s="2" t="s">
        <v>132</v>
      </c>
      <c r="CM73" s="4">
        <v>2</v>
      </c>
      <c r="CN73" s="8">
        <v>13.28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1290</v>
      </c>
      <c r="CV73" s="2" t="s">
        <v>1330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167</v>
      </c>
      <c r="DF73" s="2" t="s">
        <v>129</v>
      </c>
      <c r="DG73" s="2" t="s">
        <v>132</v>
      </c>
      <c r="DH73" s="2" t="s">
        <v>132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162</v>
      </c>
      <c r="DR73" s="2" t="s">
        <v>129</v>
      </c>
      <c r="DS73" s="2" t="s">
        <v>132</v>
      </c>
      <c r="DT73" s="2" t="s">
        <v>132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1292</v>
      </c>
      <c r="EF73" s="2" t="s">
        <v>132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167</v>
      </c>
      <c r="EP73" s="2" t="s">
        <v>129</v>
      </c>
      <c r="EQ73" s="2" t="s">
        <v>132</v>
      </c>
      <c r="ER73" s="2" t="s">
        <v>132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167</v>
      </c>
      <c r="FB73" s="2" t="s">
        <v>129</v>
      </c>
      <c r="FC73" s="2" t="s">
        <v>132</v>
      </c>
      <c r="FD73" s="2" t="s">
        <v>132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162</v>
      </c>
      <c r="FN73" s="2" t="s">
        <v>129</v>
      </c>
      <c r="FO73" s="2" t="s">
        <v>132</v>
      </c>
      <c r="FP73" s="2" t="s">
        <v>132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167</v>
      </c>
      <c r="FZ73" s="2" t="s">
        <v>129</v>
      </c>
      <c r="GA73" s="2" t="s">
        <v>132</v>
      </c>
      <c r="GB73" s="2" t="s">
        <v>132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1287</v>
      </c>
      <c r="GN73" s="2" t="s">
        <v>132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167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162</v>
      </c>
      <c r="HJ73" s="2" t="s">
        <v>129</v>
      </c>
      <c r="HK73" s="2" t="s">
        <v>132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532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167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173</v>
      </c>
      <c r="IT73" s="2" t="s">
        <v>129</v>
      </c>
      <c r="IU73" s="2" t="s">
        <v>132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167</v>
      </c>
      <c r="JF73" s="2" t="s">
        <v>129</v>
      </c>
      <c r="JG73" s="2" t="s">
        <v>132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162</v>
      </c>
      <c r="JR73" s="2" t="s">
        <v>129</v>
      </c>
      <c r="JS73" s="2" t="s">
        <v>132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167</v>
      </c>
      <c r="KP73" s="2" t="s">
        <v>129</v>
      </c>
      <c r="KQ73" s="2" t="s">
        <v>132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141</v>
      </c>
      <c r="LB73" s="2" t="s">
        <v>129</v>
      </c>
      <c r="LC73" s="2" t="s">
        <v>1287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162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167</v>
      </c>
      <c r="MX73" s="2" t="s">
        <v>129</v>
      </c>
      <c r="MY73" s="2" t="s">
        <v>132</v>
      </c>
      <c r="MZ73" s="2" t="s">
        <v>132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167</v>
      </c>
      <c r="NJ73" s="2" t="s">
        <v>129</v>
      </c>
      <c r="NK73" s="2" t="s">
        <v>132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173</v>
      </c>
      <c r="OH73" s="2" t="s">
        <v>129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167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167</v>
      </c>
      <c r="PF73" s="2" t="s">
        <v>129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167</v>
      </c>
      <c r="PR73" s="2" t="s">
        <v>129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167</v>
      </c>
      <c r="QD73" s="2" t="s">
        <v>129</v>
      </c>
      <c r="QE73" s="2" t="s">
        <v>132</v>
      </c>
      <c r="QF73" s="2" t="s">
        <v>132</v>
      </c>
      <c r="QG73" s="2" t="s">
        <v>144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167</v>
      </c>
      <c r="RB73" s="2" t="s">
        <v>129</v>
      </c>
      <c r="RC73" s="2" t="s">
        <v>132</v>
      </c>
      <c r="RD73" s="2" t="s">
        <v>132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167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1340</v>
      </c>
      <c r="B74" s="2" t="s">
        <v>121</v>
      </c>
      <c r="C74" s="2" t="s">
        <v>122</v>
      </c>
      <c r="D74" s="2" t="s">
        <v>954</v>
      </c>
      <c r="E74" s="2" t="s">
        <v>955</v>
      </c>
      <c r="F74" s="2" t="s">
        <v>1319</v>
      </c>
      <c r="G74" s="2" t="s">
        <v>1319</v>
      </c>
      <c r="H74" s="2" t="s">
        <v>1319</v>
      </c>
      <c r="I74" s="2" t="s">
        <v>1341</v>
      </c>
      <c r="J74" s="2" t="s">
        <v>127</v>
      </c>
      <c r="K74" s="2" t="s">
        <v>1342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913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447</v>
      </c>
      <c r="V74" s="2" t="s">
        <v>886</v>
      </c>
      <c r="W74" s="2" t="s">
        <v>1322</v>
      </c>
      <c r="X74" s="2" t="s">
        <v>421</v>
      </c>
      <c r="Y74" s="2" t="s">
        <v>1287</v>
      </c>
      <c r="Z74" s="4">
        <v>88</v>
      </c>
      <c r="AA74" s="4">
        <f>=ROUNDDOWN({0},0)</f>
      </c>
      <c r="AB74" s="5"/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7</v>
      </c>
      <c r="AQ74" s="8">
        <v>53.62</v>
      </c>
      <c r="AR74" s="4"/>
      <c r="AS74" s="8"/>
      <c r="AT74" s="7"/>
      <c r="AU74" s="7"/>
      <c r="AV74" s="4">
        <v>7</v>
      </c>
      <c r="AW74" s="8">
        <v>53.62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0.0387</v>
      </c>
      <c r="BJ74" s="4">
        <v>7</v>
      </c>
      <c r="BK74" s="8">
        <v>53.62</v>
      </c>
      <c r="BL74" s="2" t="s">
        <v>1323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1292</v>
      </c>
      <c r="BX74" s="2" t="s">
        <v>132</v>
      </c>
      <c r="BY74" s="2" t="s">
        <v>144</v>
      </c>
      <c r="BZ74" s="2" t="s">
        <v>132</v>
      </c>
      <c r="CA74" s="4">
        <v>7</v>
      </c>
      <c r="CB74" s="8">
        <v>53.62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132</v>
      </c>
      <c r="CJ74" s="2" t="s">
        <v>269</v>
      </c>
      <c r="CK74" s="2" t="s">
        <v>144</v>
      </c>
      <c r="CL74" s="2" t="s">
        <v>132</v>
      </c>
      <c r="CM74" s="4"/>
      <c r="CN74" s="8"/>
      <c r="CO74" s="4"/>
      <c r="CP74" s="8"/>
      <c r="CQ74" s="7"/>
      <c r="CR74" s="7"/>
      <c r="CS74" s="2" t="s">
        <v>141</v>
      </c>
      <c r="CT74" s="2" t="s">
        <v>129</v>
      </c>
      <c r="CU74" s="2" t="s">
        <v>1290</v>
      </c>
      <c r="CV74" s="2" t="s">
        <v>132</v>
      </c>
      <c r="CW74" s="2" t="s">
        <v>144</v>
      </c>
      <c r="CX74" s="2" t="s">
        <v>132</v>
      </c>
      <c r="CY74" s="4"/>
      <c r="CZ74" s="8"/>
      <c r="DA74" s="4"/>
      <c r="DB74" s="8"/>
      <c r="DC74" s="7"/>
      <c r="DD74" s="7"/>
      <c r="DE74" s="2" t="s">
        <v>167</v>
      </c>
      <c r="DF74" s="2" t="s">
        <v>129</v>
      </c>
      <c r="DG74" s="2" t="s">
        <v>132</v>
      </c>
      <c r="DH74" s="2" t="s">
        <v>132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162</v>
      </c>
      <c r="DR74" s="2" t="s">
        <v>129</v>
      </c>
      <c r="DS74" s="2" t="s">
        <v>132</v>
      </c>
      <c r="DT74" s="2" t="s">
        <v>132</v>
      </c>
      <c r="DU74" s="2" t="s">
        <v>144</v>
      </c>
      <c r="DV74" s="2" t="s">
        <v>132</v>
      </c>
      <c r="DW74" s="4"/>
      <c r="DX74" s="8"/>
      <c r="DY74" s="4"/>
      <c r="DZ74" s="8"/>
      <c r="EA74" s="7"/>
      <c r="EB74" s="7"/>
      <c r="EC74" s="2" t="s">
        <v>141</v>
      </c>
      <c r="ED74" s="2" t="s">
        <v>129</v>
      </c>
      <c r="EE74" s="2" t="s">
        <v>1292</v>
      </c>
      <c r="EF74" s="2" t="s">
        <v>132</v>
      </c>
      <c r="EG74" s="2" t="s">
        <v>144</v>
      </c>
      <c r="EH74" s="2" t="s">
        <v>132</v>
      </c>
      <c r="EI74" s="4"/>
      <c r="EJ74" s="8"/>
      <c r="EK74" s="4"/>
      <c r="EL74" s="8"/>
      <c r="EM74" s="7"/>
      <c r="EN74" s="7"/>
      <c r="EO74" s="2" t="s">
        <v>167</v>
      </c>
      <c r="EP74" s="2" t="s">
        <v>129</v>
      </c>
      <c r="EQ74" s="2" t="s">
        <v>132</v>
      </c>
      <c r="ER74" s="2" t="s">
        <v>132</v>
      </c>
      <c r="ES74" s="2" t="s">
        <v>144</v>
      </c>
      <c r="ET74" s="2" t="s">
        <v>132</v>
      </c>
      <c r="EU74" s="4"/>
      <c r="EV74" s="8"/>
      <c r="EW74" s="4"/>
      <c r="EX74" s="8"/>
      <c r="EY74" s="7"/>
      <c r="EZ74" s="7"/>
      <c r="FA74" s="2" t="s">
        <v>167</v>
      </c>
      <c r="FB74" s="2" t="s">
        <v>129</v>
      </c>
      <c r="FC74" s="2" t="s">
        <v>132</v>
      </c>
      <c r="FD74" s="2" t="s">
        <v>132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162</v>
      </c>
      <c r="FN74" s="2" t="s">
        <v>129</v>
      </c>
      <c r="FO74" s="2" t="s">
        <v>132</v>
      </c>
      <c r="FP74" s="2" t="s">
        <v>132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167</v>
      </c>
      <c r="FZ74" s="2" t="s">
        <v>129</v>
      </c>
      <c r="GA74" s="2" t="s">
        <v>132</v>
      </c>
      <c r="GB74" s="2" t="s">
        <v>132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1293</v>
      </c>
      <c r="GN74" s="2" t="s">
        <v>132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167</v>
      </c>
      <c r="GX74" s="2" t="s">
        <v>129</v>
      </c>
      <c r="GY74" s="2" t="s">
        <v>132</v>
      </c>
      <c r="GZ74" s="2" t="s">
        <v>132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162</v>
      </c>
      <c r="HJ74" s="2" t="s">
        <v>129</v>
      </c>
      <c r="HK74" s="2" t="s">
        <v>132</v>
      </c>
      <c r="HL74" s="2" t="s">
        <v>132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532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167</v>
      </c>
      <c r="IH74" s="2" t="s">
        <v>129</v>
      </c>
      <c r="II74" s="2" t="s">
        <v>132</v>
      </c>
      <c r="IJ74" s="2" t="s">
        <v>132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173</v>
      </c>
      <c r="IT74" s="2" t="s">
        <v>129</v>
      </c>
      <c r="IU74" s="2" t="s">
        <v>132</v>
      </c>
      <c r="IV74" s="2" t="s">
        <v>132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167</v>
      </c>
      <c r="JF74" s="2" t="s">
        <v>129</v>
      </c>
      <c r="JG74" s="2" t="s">
        <v>132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162</v>
      </c>
      <c r="JR74" s="2" t="s">
        <v>129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167</v>
      </c>
      <c r="KP74" s="2" t="s">
        <v>129</v>
      </c>
      <c r="KQ74" s="2" t="s">
        <v>132</v>
      </c>
      <c r="KR74" s="2" t="s">
        <v>132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141</v>
      </c>
      <c r="LB74" s="2" t="s">
        <v>129</v>
      </c>
      <c r="LC74" s="2" t="s">
        <v>1293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162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167</v>
      </c>
      <c r="MX74" s="2" t="s">
        <v>129</v>
      </c>
      <c r="MY74" s="2" t="s">
        <v>132</v>
      </c>
      <c r="MZ74" s="2" t="s">
        <v>132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167</v>
      </c>
      <c r="NJ74" s="2" t="s">
        <v>129</v>
      </c>
      <c r="NK74" s="2" t="s">
        <v>132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173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167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167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167</v>
      </c>
      <c r="PR74" s="2" t="s">
        <v>129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167</v>
      </c>
      <c r="QD74" s="2" t="s">
        <v>129</v>
      </c>
      <c r="QE74" s="2" t="s">
        <v>132</v>
      </c>
      <c r="QF74" s="2" t="s">
        <v>132</v>
      </c>
      <c r="QG74" s="2" t="s">
        <v>144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167</v>
      </c>
      <c r="RB74" s="2" t="s">
        <v>129</v>
      </c>
      <c r="RC74" s="2" t="s">
        <v>132</v>
      </c>
      <c r="RD74" s="2" t="s">
        <v>132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167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1343</v>
      </c>
      <c r="B75" s="2" t="s">
        <v>121</v>
      </c>
      <c r="C75" s="2" t="s">
        <v>122</v>
      </c>
      <c r="D75" s="2" t="s">
        <v>954</v>
      </c>
      <c r="E75" s="2" t="s">
        <v>955</v>
      </c>
      <c r="F75" s="2" t="s">
        <v>1344</v>
      </c>
      <c r="G75" s="2" t="s">
        <v>1344</v>
      </c>
      <c r="H75" s="2" t="s">
        <v>1344</v>
      </c>
      <c r="I75" s="2" t="s">
        <v>1345</v>
      </c>
      <c r="J75" s="2" t="s">
        <v>127</v>
      </c>
      <c r="K75" s="2" t="s">
        <v>373</v>
      </c>
      <c r="L75" s="3">
        <v>68.02</v>
      </c>
      <c r="M75" s="3">
        <v>71.42</v>
      </c>
      <c r="N75" s="3">
        <v>146.99</v>
      </c>
      <c r="O75" s="2" t="s">
        <v>526</v>
      </c>
      <c r="P75" s="2" t="s">
        <v>527</v>
      </c>
      <c r="Q75" s="2" t="s">
        <v>131</v>
      </c>
      <c r="R75" s="2" t="s">
        <v>132</v>
      </c>
      <c r="S75" s="2" t="s">
        <v>1346</v>
      </c>
      <c r="T75" s="2" t="s">
        <v>132</v>
      </c>
      <c r="U75" s="2" t="s">
        <v>306</v>
      </c>
      <c r="V75" s="2" t="s">
        <v>846</v>
      </c>
      <c r="W75" s="2" t="s">
        <v>915</v>
      </c>
      <c r="X75" s="2" t="s">
        <v>975</v>
      </c>
      <c r="Y75" s="2" t="s">
        <v>976</v>
      </c>
      <c r="Z75" s="4">
        <v>47</v>
      </c>
      <c r="AA75" s="4">
        <f>=ROUNDDOWN(20.4347826086957,0)</f>
      </c>
      <c r="AB75" s="5">
        <v>2.3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19</v>
      </c>
      <c r="AQ75" s="8">
        <v>1271.13</v>
      </c>
      <c r="AR75" s="4"/>
      <c r="AS75" s="8"/>
      <c r="AT75" s="7"/>
      <c r="AU75" s="7"/>
      <c r="AV75" s="4">
        <v>19</v>
      </c>
      <c r="AW75" s="8">
        <v>1271.13</v>
      </c>
      <c r="AX75" s="4"/>
      <c r="AY75" s="8"/>
      <c r="AZ75" s="7"/>
      <c r="BA75" s="7"/>
      <c r="BB75" s="7">
        <v>1</v>
      </c>
      <c r="BC75" s="4">
        <v>19</v>
      </c>
      <c r="BD75" s="8">
        <v>1271.13</v>
      </c>
      <c r="BE75" s="4"/>
      <c r="BF75" s="8"/>
      <c r="BG75" s="7"/>
      <c r="BH75" s="7"/>
      <c r="BI75" s="7">
        <v>1</v>
      </c>
      <c r="BJ75" s="4">
        <v>19</v>
      </c>
      <c r="BK75" s="8">
        <v>1271.13</v>
      </c>
      <c r="BL75" s="2" t="s">
        <v>1347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978</v>
      </c>
      <c r="BX75" s="2" t="s">
        <v>1348</v>
      </c>
      <c r="BY75" s="2" t="s">
        <v>177</v>
      </c>
      <c r="BZ75" s="2" t="s">
        <v>132</v>
      </c>
      <c r="CA75" s="4">
        <v>7</v>
      </c>
      <c r="CB75" s="8">
        <v>552.58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132</v>
      </c>
      <c r="CJ75" s="2" t="s">
        <v>1232</v>
      </c>
      <c r="CK75" s="2" t="s">
        <v>144</v>
      </c>
      <c r="CL75" s="2" t="s">
        <v>132</v>
      </c>
      <c r="CM75" s="4">
        <v>1</v>
      </c>
      <c r="CN75" s="8">
        <v>95.33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981</v>
      </c>
      <c r="CV75" s="2" t="s">
        <v>1349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141</v>
      </c>
      <c r="DF75" s="2" t="s">
        <v>174</v>
      </c>
      <c r="DG75" s="2" t="s">
        <v>511</v>
      </c>
      <c r="DH75" s="2" t="s">
        <v>1350</v>
      </c>
      <c r="DI75" s="2" t="s">
        <v>144</v>
      </c>
      <c r="DJ75" s="2" t="s">
        <v>132</v>
      </c>
      <c r="DK75" s="4">
        <v>1</v>
      </c>
      <c r="DL75" s="8">
        <v>86</v>
      </c>
      <c r="DM75" s="4"/>
      <c r="DN75" s="8"/>
      <c r="DO75" s="7"/>
      <c r="DP75" s="7"/>
      <c r="DQ75" s="2" t="s">
        <v>141</v>
      </c>
      <c r="DR75" s="2" t="s">
        <v>129</v>
      </c>
      <c r="DS75" s="2" t="s">
        <v>866</v>
      </c>
      <c r="DT75" s="2" t="s">
        <v>899</v>
      </c>
      <c r="DU75" s="2" t="s">
        <v>144</v>
      </c>
      <c r="DV75" s="2" t="s">
        <v>132</v>
      </c>
      <c r="DW75" s="4">
        <v>2</v>
      </c>
      <c r="DX75" s="8">
        <v>78.56</v>
      </c>
      <c r="DY75" s="4"/>
      <c r="DZ75" s="8"/>
      <c r="EA75" s="7"/>
      <c r="EB75" s="7"/>
      <c r="EC75" s="2" t="s">
        <v>141</v>
      </c>
      <c r="ED75" s="2" t="s">
        <v>129</v>
      </c>
      <c r="EE75" s="2" t="s">
        <v>1351</v>
      </c>
      <c r="EF75" s="2" t="s">
        <v>1352</v>
      </c>
      <c r="EG75" s="2" t="s">
        <v>144</v>
      </c>
      <c r="EH75" s="2" t="s">
        <v>132</v>
      </c>
      <c r="EI75" s="4">
        <v>1</v>
      </c>
      <c r="EJ75" s="8">
        <v>78</v>
      </c>
      <c r="EK75" s="4"/>
      <c r="EL75" s="8"/>
      <c r="EM75" s="7"/>
      <c r="EN75" s="7"/>
      <c r="EO75" s="2" t="s">
        <v>141</v>
      </c>
      <c r="EP75" s="2" t="s">
        <v>129</v>
      </c>
      <c r="EQ75" s="2" t="s">
        <v>988</v>
      </c>
      <c r="ER75" s="2" t="s">
        <v>1353</v>
      </c>
      <c r="ES75" s="2" t="s">
        <v>144</v>
      </c>
      <c r="ET75" s="2" t="s">
        <v>132</v>
      </c>
      <c r="EU75" s="4">
        <v>1</v>
      </c>
      <c r="EV75" s="8">
        <v>77.14</v>
      </c>
      <c r="EW75" s="4"/>
      <c r="EX75" s="8"/>
      <c r="EY75" s="7"/>
      <c r="EZ75" s="7"/>
      <c r="FA75" s="2" t="s">
        <v>141</v>
      </c>
      <c r="FB75" s="2" t="s">
        <v>129</v>
      </c>
      <c r="FC75" s="2" t="s">
        <v>1354</v>
      </c>
      <c r="FD75" s="2" t="s">
        <v>1350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141</v>
      </c>
      <c r="FN75" s="2" t="s">
        <v>174</v>
      </c>
      <c r="FO75" s="2" t="s">
        <v>991</v>
      </c>
      <c r="FP75" s="2" t="s">
        <v>1355</v>
      </c>
      <c r="FQ75" s="2" t="s">
        <v>144</v>
      </c>
      <c r="FR75" s="2" t="s">
        <v>132</v>
      </c>
      <c r="FS75" s="4">
        <v>5</v>
      </c>
      <c r="FT75" s="8">
        <v>232.1</v>
      </c>
      <c r="FU75" s="4"/>
      <c r="FV75" s="8"/>
      <c r="FW75" s="7"/>
      <c r="FX75" s="7"/>
      <c r="FY75" s="2" t="s">
        <v>141</v>
      </c>
      <c r="FZ75" s="2" t="s">
        <v>129</v>
      </c>
      <c r="GA75" s="2" t="s">
        <v>326</v>
      </c>
      <c r="GB75" s="2" t="s">
        <v>357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981</v>
      </c>
      <c r="GN75" s="2" t="s">
        <v>1356</v>
      </c>
      <c r="GO75" s="2" t="s">
        <v>144</v>
      </c>
      <c r="GP75" s="2" t="s">
        <v>132</v>
      </c>
      <c r="GQ75" s="4">
        <v>1</v>
      </c>
      <c r="GR75" s="8">
        <v>71.42</v>
      </c>
      <c r="GS75" s="4"/>
      <c r="GT75" s="8"/>
      <c r="GU75" s="7"/>
      <c r="GV75" s="7"/>
      <c r="GW75" s="2" t="s">
        <v>141</v>
      </c>
      <c r="GX75" s="2" t="s">
        <v>129</v>
      </c>
      <c r="GY75" s="2" t="s">
        <v>289</v>
      </c>
      <c r="GZ75" s="2" t="s">
        <v>1357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167</v>
      </c>
      <c r="HJ75" s="2" t="s">
        <v>129</v>
      </c>
      <c r="HK75" s="2" t="s">
        <v>132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141</v>
      </c>
      <c r="HV75" s="2" t="s">
        <v>129</v>
      </c>
      <c r="HW75" s="2" t="s">
        <v>993</v>
      </c>
      <c r="HX75" s="2" t="s">
        <v>1034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141</v>
      </c>
      <c r="IH75" s="2" t="s">
        <v>129</v>
      </c>
      <c r="II75" s="2" t="s">
        <v>578</v>
      </c>
      <c r="IJ75" s="2" t="s">
        <v>972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141</v>
      </c>
      <c r="IT75" s="2" t="s">
        <v>129</v>
      </c>
      <c r="IU75" s="2" t="s">
        <v>1303</v>
      </c>
      <c r="IV75" s="2" t="s">
        <v>591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212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996</v>
      </c>
      <c r="JT75" s="2" t="s">
        <v>300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141</v>
      </c>
      <c r="KD75" s="2" t="s">
        <v>129</v>
      </c>
      <c r="KE75" s="2" t="s">
        <v>998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162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141</v>
      </c>
      <c r="ML75" s="2" t="s">
        <v>170</v>
      </c>
      <c r="MM75" s="2" t="s">
        <v>1203</v>
      </c>
      <c r="MN75" s="2" t="s">
        <v>1358</v>
      </c>
      <c r="MO75" s="2" t="s">
        <v>144</v>
      </c>
      <c r="MP75" s="2" t="s">
        <v>132</v>
      </c>
      <c r="MQ75" s="4"/>
      <c r="MR75" s="8"/>
      <c r="MS75" s="4"/>
      <c r="MT75" s="8"/>
      <c r="MU75" s="7"/>
      <c r="MV75" s="7"/>
      <c r="MW75" s="2" t="s">
        <v>167</v>
      </c>
      <c r="MX75" s="2" t="s">
        <v>129</v>
      </c>
      <c r="MY75" s="2" t="s">
        <v>132</v>
      </c>
      <c r="MZ75" s="2" t="s">
        <v>132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129</v>
      </c>
      <c r="OI75" s="2" t="s">
        <v>132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167</v>
      </c>
      <c r="OT75" s="2" t="s">
        <v>174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141</v>
      </c>
      <c r="PR75" s="2" t="s">
        <v>174</v>
      </c>
      <c r="PS75" s="2" t="s">
        <v>559</v>
      </c>
      <c r="PT75" s="2" t="s">
        <v>574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141</v>
      </c>
      <c r="QP75" s="2" t="s">
        <v>174</v>
      </c>
      <c r="QQ75" s="2" t="s">
        <v>1002</v>
      </c>
      <c r="QR75" s="2" t="s">
        <v>132</v>
      </c>
      <c r="QS75" s="2" t="s">
        <v>144</v>
      </c>
      <c r="QT75" s="2" t="s">
        <v>132</v>
      </c>
      <c r="QU75" s="4"/>
      <c r="QV75" s="8"/>
      <c r="QW75" s="4"/>
      <c r="QX75" s="8"/>
      <c r="QY75" s="7"/>
      <c r="QZ75" s="7"/>
      <c r="RA75" s="2" t="s">
        <v>167</v>
      </c>
      <c r="RB75" s="2" t="s">
        <v>129</v>
      </c>
      <c r="RC75" s="2" t="s">
        <v>132</v>
      </c>
      <c r="RD75" s="2" t="s">
        <v>132</v>
      </c>
      <c r="RE75" s="2" t="s">
        <v>144</v>
      </c>
      <c r="RF75" s="2" t="s">
        <v>177</v>
      </c>
      <c r="RG75" s="4"/>
      <c r="RH75" s="8"/>
      <c r="RI75" s="4"/>
      <c r="RJ75" s="8"/>
      <c r="RK75" s="7"/>
      <c r="RL75" s="7"/>
      <c r="RM75" s="2" t="s">
        <v>141</v>
      </c>
      <c r="RN75" s="2" t="s">
        <v>174</v>
      </c>
      <c r="RO75" s="2" t="s">
        <v>1359</v>
      </c>
      <c r="RP75" s="2" t="s">
        <v>1360</v>
      </c>
      <c r="RQ75" s="2" t="s">
        <v>144</v>
      </c>
      <c r="RR75" s="2" t="s">
        <v>132</v>
      </c>
    </row>
    <row r="76">
      <c r="A76" s="2" t="s">
        <v>1361</v>
      </c>
      <c r="B76" s="2" t="s">
        <v>121</v>
      </c>
      <c r="C76" s="2" t="s">
        <v>122</v>
      </c>
      <c r="D76" s="2" t="s">
        <v>954</v>
      </c>
      <c r="E76" s="2" t="s">
        <v>955</v>
      </c>
      <c r="F76" s="2" t="s">
        <v>1362</v>
      </c>
      <c r="G76" s="2" t="s">
        <v>1362</v>
      </c>
      <c r="H76" s="2" t="s">
        <v>1362</v>
      </c>
      <c r="I76" s="2" t="s">
        <v>1363</v>
      </c>
      <c r="J76" s="2" t="s">
        <v>127</v>
      </c>
      <c r="K76" s="2" t="s">
        <v>1364</v>
      </c>
      <c r="L76" s="3">
        <v>49.37</v>
      </c>
      <c r="M76" s="3">
        <v>51.84</v>
      </c>
      <c r="N76" s="3">
        <v>191.5</v>
      </c>
      <c r="O76" s="2" t="s">
        <v>526</v>
      </c>
      <c r="P76" s="2" t="s">
        <v>1184</v>
      </c>
      <c r="Q76" s="2" t="s">
        <v>131</v>
      </c>
      <c r="R76" s="2" t="s">
        <v>18</v>
      </c>
      <c r="S76" s="2" t="s">
        <v>132</v>
      </c>
      <c r="T76" s="2" t="s">
        <v>132</v>
      </c>
      <c r="U76" s="2" t="s">
        <v>447</v>
      </c>
      <c r="V76" s="2" t="s">
        <v>1365</v>
      </c>
      <c r="W76" s="2" t="s">
        <v>136</v>
      </c>
      <c r="X76" s="2" t="s">
        <v>915</v>
      </c>
      <c r="Y76" s="2" t="s">
        <v>668</v>
      </c>
      <c r="Z76" s="4">
        <v>54</v>
      </c>
      <c r="AA76" s="4">
        <f>=ROUNDDOWN(21.6,0)</f>
      </c>
      <c r="AB76" s="5">
        <v>2.5</v>
      </c>
      <c r="AC76" s="2" t="s">
        <v>132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19</v>
      </c>
      <c r="AQ76" s="8">
        <v>1244.87</v>
      </c>
      <c r="AR76" s="4"/>
      <c r="AS76" s="8"/>
      <c r="AT76" s="7"/>
      <c r="AU76" s="7"/>
      <c r="AV76" s="4">
        <v>19</v>
      </c>
      <c r="AW76" s="8">
        <v>1244.87</v>
      </c>
      <c r="AX76" s="4"/>
      <c r="AY76" s="8"/>
      <c r="AZ76" s="7"/>
      <c r="BA76" s="7"/>
      <c r="BB76" s="7">
        <v>1</v>
      </c>
      <c r="BC76" s="4">
        <v>19</v>
      </c>
      <c r="BD76" s="8">
        <v>1244.87</v>
      </c>
      <c r="BE76" s="4"/>
      <c r="BF76" s="8"/>
      <c r="BG76" s="7"/>
      <c r="BH76" s="7"/>
      <c r="BI76" s="7">
        <v>1</v>
      </c>
      <c r="BJ76" s="4">
        <v>19</v>
      </c>
      <c r="BK76" s="8">
        <v>1244.87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132</v>
      </c>
      <c r="BV76" s="2" t="s">
        <v>132</v>
      </c>
      <c r="BW76" s="2" t="s">
        <v>132</v>
      </c>
      <c r="BX76" s="2" t="s">
        <v>132</v>
      </c>
      <c r="BY76" s="2" t="s">
        <v>132</v>
      </c>
      <c r="BZ76" s="2" t="s">
        <v>132</v>
      </c>
      <c r="CA76" s="4"/>
      <c r="CB76" s="8"/>
      <c r="CC76" s="4"/>
      <c r="CD76" s="8"/>
      <c r="CE76" s="7"/>
      <c r="CF76" s="7"/>
      <c r="CG76" s="2" t="s">
        <v>132</v>
      </c>
      <c r="CH76" s="2" t="s">
        <v>132</v>
      </c>
      <c r="CI76" s="2" t="s">
        <v>132</v>
      </c>
      <c r="CJ76" s="2" t="s">
        <v>132</v>
      </c>
      <c r="CK76" s="2" t="s">
        <v>132</v>
      </c>
      <c r="CL76" s="2" t="s">
        <v>132</v>
      </c>
      <c r="CM76" s="4">
        <v>19</v>
      </c>
      <c r="CN76" s="8">
        <v>1244.87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668</v>
      </c>
      <c r="CV76" s="2" t="s">
        <v>723</v>
      </c>
      <c r="CW76" s="2" t="s">
        <v>144</v>
      </c>
      <c r="CX76" s="2" t="s">
        <v>132</v>
      </c>
      <c r="CY76" s="4"/>
      <c r="CZ76" s="8"/>
      <c r="DA76" s="4"/>
      <c r="DB76" s="8"/>
      <c r="DC76" s="7"/>
      <c r="DD76" s="7"/>
      <c r="DE76" s="2" t="s">
        <v>132</v>
      </c>
      <c r="DF76" s="2" t="s">
        <v>132</v>
      </c>
      <c r="DG76" s="2" t="s">
        <v>132</v>
      </c>
      <c r="DH76" s="2" t="s">
        <v>132</v>
      </c>
      <c r="DI76" s="2" t="s">
        <v>132</v>
      </c>
      <c r="DJ76" s="2" t="s">
        <v>132</v>
      </c>
      <c r="DK76" s="4"/>
      <c r="DL76" s="8"/>
      <c r="DM76" s="4"/>
      <c r="DN76" s="8"/>
      <c r="DO76" s="7"/>
      <c r="DP76" s="7"/>
      <c r="DQ76" s="2" t="s">
        <v>132</v>
      </c>
      <c r="DR76" s="2" t="s">
        <v>132</v>
      </c>
      <c r="DS76" s="2" t="s">
        <v>132</v>
      </c>
      <c r="DT76" s="2" t="s">
        <v>132</v>
      </c>
      <c r="DU76" s="2" t="s">
        <v>132</v>
      </c>
      <c r="DV76" s="2" t="s">
        <v>132</v>
      </c>
      <c r="DW76" s="4"/>
      <c r="DX76" s="8"/>
      <c r="DY76" s="4"/>
      <c r="DZ76" s="8"/>
      <c r="EA76" s="7"/>
      <c r="EB76" s="7"/>
      <c r="EC76" s="2" t="s">
        <v>132</v>
      </c>
      <c r="ED76" s="2" t="s">
        <v>132</v>
      </c>
      <c r="EE76" s="2" t="s">
        <v>132</v>
      </c>
      <c r="EF76" s="2" t="s">
        <v>132</v>
      </c>
      <c r="EG76" s="2" t="s">
        <v>132</v>
      </c>
      <c r="EH76" s="2" t="s">
        <v>132</v>
      </c>
      <c r="EI76" s="4"/>
      <c r="EJ76" s="8"/>
      <c r="EK76" s="4"/>
      <c r="EL76" s="8"/>
      <c r="EM76" s="7"/>
      <c r="EN76" s="7"/>
      <c r="EO76" s="2" t="s">
        <v>132</v>
      </c>
      <c r="EP76" s="2" t="s">
        <v>132</v>
      </c>
      <c r="EQ76" s="2" t="s">
        <v>132</v>
      </c>
      <c r="ER76" s="2" t="s">
        <v>132</v>
      </c>
      <c r="ES76" s="2" t="s">
        <v>132</v>
      </c>
      <c r="ET76" s="2" t="s">
        <v>132</v>
      </c>
      <c r="EU76" s="4"/>
      <c r="EV76" s="8"/>
      <c r="EW76" s="4"/>
      <c r="EX76" s="8"/>
      <c r="EY76" s="7"/>
      <c r="EZ76" s="7"/>
      <c r="FA76" s="2" t="s">
        <v>132</v>
      </c>
      <c r="FB76" s="2" t="s">
        <v>132</v>
      </c>
      <c r="FC76" s="2" t="s">
        <v>132</v>
      </c>
      <c r="FD76" s="2" t="s">
        <v>132</v>
      </c>
      <c r="FE76" s="2" t="s">
        <v>132</v>
      </c>
      <c r="FF76" s="2" t="s">
        <v>132</v>
      </c>
      <c r="FG76" s="4"/>
      <c r="FH76" s="8"/>
      <c r="FI76" s="4"/>
      <c r="FJ76" s="8"/>
      <c r="FK76" s="7"/>
      <c r="FL76" s="7"/>
      <c r="FM76" s="2" t="s">
        <v>132</v>
      </c>
      <c r="FN76" s="2" t="s">
        <v>132</v>
      </c>
      <c r="FO76" s="2" t="s">
        <v>132</v>
      </c>
      <c r="FP76" s="2" t="s">
        <v>132</v>
      </c>
      <c r="FQ76" s="2" t="s">
        <v>132</v>
      </c>
      <c r="FR76" s="2" t="s">
        <v>132</v>
      </c>
      <c r="FS76" s="4"/>
      <c r="FT76" s="8"/>
      <c r="FU76" s="4"/>
      <c r="FV76" s="8"/>
      <c r="FW76" s="7"/>
      <c r="FX76" s="7"/>
      <c r="FY76" s="2" t="s">
        <v>132</v>
      </c>
      <c r="FZ76" s="2" t="s">
        <v>132</v>
      </c>
      <c r="GA76" s="2" t="s">
        <v>132</v>
      </c>
      <c r="GB76" s="2" t="s">
        <v>132</v>
      </c>
      <c r="GC76" s="2" t="s">
        <v>132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129</v>
      </c>
      <c r="GM76" s="2" t="s">
        <v>735</v>
      </c>
      <c r="GN76" s="2" t="s">
        <v>132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132</v>
      </c>
      <c r="GX76" s="2" t="s">
        <v>132</v>
      </c>
      <c r="GY76" s="2" t="s">
        <v>132</v>
      </c>
      <c r="GZ76" s="2" t="s">
        <v>132</v>
      </c>
      <c r="HA76" s="2" t="s">
        <v>132</v>
      </c>
      <c r="HB76" s="2" t="s">
        <v>132</v>
      </c>
      <c r="HC76" s="4"/>
      <c r="HD76" s="8"/>
      <c r="HE76" s="4"/>
      <c r="HF76" s="8"/>
      <c r="HG76" s="7"/>
      <c r="HH76" s="7"/>
      <c r="HI76" s="2" t="s">
        <v>132</v>
      </c>
      <c r="HJ76" s="2" t="s">
        <v>132</v>
      </c>
      <c r="HK76" s="2" t="s">
        <v>132</v>
      </c>
      <c r="HL76" s="2" t="s">
        <v>132</v>
      </c>
      <c r="HM76" s="2" t="s">
        <v>132</v>
      </c>
      <c r="HN76" s="2" t="s">
        <v>132</v>
      </c>
      <c r="HO76" s="4"/>
      <c r="HP76" s="8"/>
      <c r="HQ76" s="4"/>
      <c r="HR76" s="8"/>
      <c r="HS76" s="7"/>
      <c r="HT76" s="7"/>
      <c r="HU76" s="2" t="s">
        <v>132</v>
      </c>
      <c r="HV76" s="2" t="s">
        <v>132</v>
      </c>
      <c r="HW76" s="2" t="s">
        <v>132</v>
      </c>
      <c r="HX76" s="2" t="s">
        <v>132</v>
      </c>
      <c r="HY76" s="2" t="s">
        <v>132</v>
      </c>
      <c r="HZ76" s="2" t="s">
        <v>132</v>
      </c>
      <c r="IA76" s="4"/>
      <c r="IB76" s="8"/>
      <c r="IC76" s="4"/>
      <c r="ID76" s="8"/>
      <c r="IE76" s="7"/>
      <c r="IF76" s="7"/>
      <c r="IG76" s="2" t="s">
        <v>132</v>
      </c>
      <c r="IH76" s="2" t="s">
        <v>132</v>
      </c>
      <c r="II76" s="2" t="s">
        <v>132</v>
      </c>
      <c r="IJ76" s="2" t="s">
        <v>132</v>
      </c>
      <c r="IK76" s="2" t="s">
        <v>132</v>
      </c>
      <c r="IL76" s="2" t="s">
        <v>132</v>
      </c>
      <c r="IM76" s="4"/>
      <c r="IN76" s="8"/>
      <c r="IO76" s="4"/>
      <c r="IP76" s="8"/>
      <c r="IQ76" s="7"/>
      <c r="IR76" s="7"/>
      <c r="IS76" s="2" t="s">
        <v>132</v>
      </c>
      <c r="IT76" s="2" t="s">
        <v>132</v>
      </c>
      <c r="IU76" s="2" t="s">
        <v>132</v>
      </c>
      <c r="IV76" s="2" t="s">
        <v>132</v>
      </c>
      <c r="IW76" s="2" t="s">
        <v>132</v>
      </c>
      <c r="IX76" s="2" t="s">
        <v>132</v>
      </c>
      <c r="IY76" s="4"/>
      <c r="IZ76" s="8"/>
      <c r="JA76" s="4"/>
      <c r="JB76" s="8"/>
      <c r="JC76" s="7"/>
      <c r="JD76" s="7"/>
      <c r="JE76" s="2" t="s">
        <v>132</v>
      </c>
      <c r="JF76" s="2" t="s">
        <v>132</v>
      </c>
      <c r="JG76" s="2" t="s">
        <v>132</v>
      </c>
      <c r="JH76" s="2" t="s">
        <v>132</v>
      </c>
      <c r="JI76" s="2" t="s">
        <v>132</v>
      </c>
      <c r="JJ76" s="2" t="s">
        <v>132</v>
      </c>
      <c r="JK76" s="4"/>
      <c r="JL76" s="8"/>
      <c r="JM76" s="4"/>
      <c r="JN76" s="8"/>
      <c r="JO76" s="7"/>
      <c r="JP76" s="7"/>
      <c r="JQ76" s="2" t="s">
        <v>141</v>
      </c>
      <c r="JR76" s="2" t="s">
        <v>129</v>
      </c>
      <c r="JS76" s="2" t="s">
        <v>478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132</v>
      </c>
      <c r="RB76" s="2" t="s">
        <v>132</v>
      </c>
      <c r="RC76" s="2" t="s">
        <v>132</v>
      </c>
      <c r="RD76" s="2" t="s">
        <v>132</v>
      </c>
      <c r="RE76" s="2" t="s">
        <v>132</v>
      </c>
      <c r="RF76" s="2" t="s">
        <v>132</v>
      </c>
      <c r="RG76" s="4"/>
      <c r="RH76" s="8"/>
      <c r="RI76" s="4"/>
      <c r="RJ76" s="8"/>
      <c r="RK76" s="7"/>
      <c r="RL76" s="7"/>
      <c r="RM76" s="2" t="s">
        <v>132</v>
      </c>
      <c r="RN76" s="2" t="s">
        <v>132</v>
      </c>
      <c r="RO76" s="2" t="s">
        <v>132</v>
      </c>
      <c r="RP76" s="2" t="s">
        <v>132</v>
      </c>
      <c r="RQ76" s="2" t="s">
        <v>132</v>
      </c>
      <c r="RR76" s="2" t="s">
        <v>132</v>
      </c>
    </row>
    <row r="77">
      <c r="A77" s="2" t="s">
        <v>1366</v>
      </c>
      <c r="B77" s="2" t="s">
        <v>121</v>
      </c>
      <c r="C77" s="2" t="s">
        <v>122</v>
      </c>
      <c r="D77" s="2" t="s">
        <v>954</v>
      </c>
      <c r="E77" s="2" t="s">
        <v>955</v>
      </c>
      <c r="F77" s="2" t="s">
        <v>1367</v>
      </c>
      <c r="G77" s="2" t="s">
        <v>1367</v>
      </c>
      <c r="H77" s="2" t="s">
        <v>1367</v>
      </c>
      <c r="I77" s="2" t="s">
        <v>1368</v>
      </c>
      <c r="J77" s="2" t="s">
        <v>127</v>
      </c>
      <c r="K77" s="2" t="s">
        <v>275</v>
      </c>
      <c r="L77" s="3">
        <v>16.15</v>
      </c>
      <c r="M77" s="3">
        <v>16.96</v>
      </c>
      <c r="N77" s="3">
        <v>33.99</v>
      </c>
      <c r="O77" s="2" t="s">
        <v>129</v>
      </c>
      <c r="P77" s="2" t="s">
        <v>658</v>
      </c>
      <c r="Q77" s="2" t="s">
        <v>131</v>
      </c>
      <c r="R77" s="2" t="s">
        <v>132</v>
      </c>
      <c r="S77" s="2" t="s">
        <v>1369</v>
      </c>
      <c r="T77" s="2" t="s">
        <v>132</v>
      </c>
      <c r="U77" s="2" t="s">
        <v>306</v>
      </c>
      <c r="V77" s="2" t="s">
        <v>765</v>
      </c>
      <c r="W77" s="2" t="s">
        <v>185</v>
      </c>
      <c r="X77" s="2" t="s">
        <v>132</v>
      </c>
      <c r="Y77" s="2" t="s">
        <v>806</v>
      </c>
      <c r="Z77" s="4">
        <v>114</v>
      </c>
      <c r="AA77" s="4">
        <f>=ROUNDDOWN(38,0)</f>
      </c>
      <c r="AB77" s="5">
        <v>3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59</v>
      </c>
      <c r="AQ77" s="8">
        <v>1217.43</v>
      </c>
      <c r="AR77" s="4"/>
      <c r="AS77" s="8"/>
      <c r="AT77" s="7"/>
      <c r="AU77" s="7"/>
      <c r="AV77" s="4">
        <v>59</v>
      </c>
      <c r="AW77" s="8">
        <v>1217.43</v>
      </c>
      <c r="AX77" s="4"/>
      <c r="AY77" s="8"/>
      <c r="AZ77" s="7"/>
      <c r="BA77" s="7"/>
      <c r="BB77" s="7">
        <v>1</v>
      </c>
      <c r="BC77" s="4">
        <v>59</v>
      </c>
      <c r="BD77" s="8">
        <v>1217.43</v>
      </c>
      <c r="BE77" s="4"/>
      <c r="BF77" s="8"/>
      <c r="BG77" s="7"/>
      <c r="BH77" s="7"/>
      <c r="BI77" s="7">
        <v>1</v>
      </c>
      <c r="BJ77" s="4">
        <v>59</v>
      </c>
      <c r="BK77" s="8">
        <v>1217.43</v>
      </c>
      <c r="BL77" s="2" t="s">
        <v>1370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1108</v>
      </c>
      <c r="BX77" s="2" t="s">
        <v>1371</v>
      </c>
      <c r="BY77" s="2" t="s">
        <v>144</v>
      </c>
      <c r="BZ77" s="2" t="s">
        <v>132</v>
      </c>
      <c r="CA77" s="4"/>
      <c r="CB77" s="8"/>
      <c r="CC77" s="4"/>
      <c r="CD77" s="8"/>
      <c r="CE77" s="7"/>
      <c r="CF77" s="7"/>
      <c r="CG77" s="2" t="s">
        <v>593</v>
      </c>
      <c r="CH77" s="2" t="s">
        <v>174</v>
      </c>
      <c r="CI77" s="2" t="s">
        <v>132</v>
      </c>
      <c r="CJ77" s="2" t="s">
        <v>1059</v>
      </c>
      <c r="CK77" s="2" t="s">
        <v>144</v>
      </c>
      <c r="CL77" s="2" t="s">
        <v>132</v>
      </c>
      <c r="CM77" s="4">
        <v>25</v>
      </c>
      <c r="CN77" s="8">
        <v>578.55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811</v>
      </c>
      <c r="CV77" s="2" t="s">
        <v>1372</v>
      </c>
      <c r="CW77" s="2" t="s">
        <v>144</v>
      </c>
      <c r="CX77" s="2" t="s">
        <v>132</v>
      </c>
      <c r="CY77" s="4">
        <v>20</v>
      </c>
      <c r="CZ77" s="8">
        <v>320</v>
      </c>
      <c r="DA77" s="4"/>
      <c r="DB77" s="8"/>
      <c r="DC77" s="7"/>
      <c r="DD77" s="7"/>
      <c r="DE77" s="2" t="s">
        <v>141</v>
      </c>
      <c r="DF77" s="2" t="s">
        <v>129</v>
      </c>
      <c r="DG77" s="2" t="s">
        <v>813</v>
      </c>
      <c r="DH77" s="2" t="s">
        <v>814</v>
      </c>
      <c r="DI77" s="2" t="s">
        <v>144</v>
      </c>
      <c r="DJ77" s="2" t="s">
        <v>132</v>
      </c>
      <c r="DK77" s="4">
        <v>4</v>
      </c>
      <c r="DL77" s="8">
        <v>92</v>
      </c>
      <c r="DM77" s="4"/>
      <c r="DN77" s="8"/>
      <c r="DO77" s="7"/>
      <c r="DP77" s="7"/>
      <c r="DQ77" s="2" t="s">
        <v>141</v>
      </c>
      <c r="DR77" s="2" t="s">
        <v>129</v>
      </c>
      <c r="DS77" s="2" t="s">
        <v>1161</v>
      </c>
      <c r="DT77" s="2" t="s">
        <v>1373</v>
      </c>
      <c r="DU77" s="2" t="s">
        <v>144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811</v>
      </c>
      <c r="EF77" s="2" t="s">
        <v>1374</v>
      </c>
      <c r="EG77" s="2" t="s">
        <v>144</v>
      </c>
      <c r="EH77" s="2" t="s">
        <v>132</v>
      </c>
      <c r="EI77" s="4">
        <v>2</v>
      </c>
      <c r="EJ77" s="8">
        <v>40</v>
      </c>
      <c r="EK77" s="4"/>
      <c r="EL77" s="8"/>
      <c r="EM77" s="7"/>
      <c r="EN77" s="7"/>
      <c r="EO77" s="2" t="s">
        <v>141</v>
      </c>
      <c r="EP77" s="2" t="s">
        <v>129</v>
      </c>
      <c r="EQ77" s="2" t="s">
        <v>818</v>
      </c>
      <c r="ER77" s="2" t="s">
        <v>1375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161</v>
      </c>
      <c r="FB77" s="2" t="s">
        <v>129</v>
      </c>
      <c r="FC77" s="2" t="s">
        <v>132</v>
      </c>
      <c r="FD77" s="2" t="s">
        <v>132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141</v>
      </c>
      <c r="FN77" s="2" t="s">
        <v>174</v>
      </c>
      <c r="FO77" s="2" t="s">
        <v>1114</v>
      </c>
      <c r="FP77" s="2" t="s">
        <v>1376</v>
      </c>
      <c r="FQ77" s="2" t="s">
        <v>144</v>
      </c>
      <c r="FR77" s="2" t="s">
        <v>132</v>
      </c>
      <c r="FS77" s="4">
        <v>3</v>
      </c>
      <c r="FT77" s="8">
        <v>50.88</v>
      </c>
      <c r="FU77" s="4"/>
      <c r="FV77" s="8"/>
      <c r="FW77" s="7"/>
      <c r="FX77" s="7"/>
      <c r="FY77" s="2" t="s">
        <v>141</v>
      </c>
      <c r="FZ77" s="2" t="s">
        <v>129</v>
      </c>
      <c r="GA77" s="2" t="s">
        <v>326</v>
      </c>
      <c r="GB77" s="2" t="s">
        <v>452</v>
      </c>
      <c r="GC77" s="2" t="s">
        <v>144</v>
      </c>
      <c r="GD77" s="2" t="s">
        <v>132</v>
      </c>
      <c r="GE77" s="4">
        <v>2</v>
      </c>
      <c r="GF77" s="8">
        <v>79.78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811</v>
      </c>
      <c r="GN77" s="2" t="s">
        <v>1377</v>
      </c>
      <c r="GO77" s="2" t="s">
        <v>144</v>
      </c>
      <c r="GP77" s="2" t="s">
        <v>132</v>
      </c>
      <c r="GQ77" s="4">
        <v>1</v>
      </c>
      <c r="GR77" s="8">
        <v>16.96</v>
      </c>
      <c r="GS77" s="4"/>
      <c r="GT77" s="8"/>
      <c r="GU77" s="7"/>
      <c r="GV77" s="7"/>
      <c r="GW77" s="2" t="s">
        <v>141</v>
      </c>
      <c r="GX77" s="2" t="s">
        <v>129</v>
      </c>
      <c r="GY77" s="2" t="s">
        <v>289</v>
      </c>
      <c r="GZ77" s="2" t="s">
        <v>704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167</v>
      </c>
      <c r="HJ77" s="2" t="s">
        <v>129</v>
      </c>
      <c r="HK77" s="2" t="s">
        <v>132</v>
      </c>
      <c r="HL77" s="2" t="s">
        <v>132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141</v>
      </c>
      <c r="HV77" s="2" t="s">
        <v>129</v>
      </c>
      <c r="HW77" s="2" t="s">
        <v>826</v>
      </c>
      <c r="HX77" s="2" t="s">
        <v>361</v>
      </c>
      <c r="HY77" s="2" t="s">
        <v>144</v>
      </c>
      <c r="HZ77" s="2" t="s">
        <v>132</v>
      </c>
      <c r="IA77" s="4">
        <v>1</v>
      </c>
      <c r="IB77" s="8">
        <v>18.31</v>
      </c>
      <c r="IC77" s="4"/>
      <c r="ID77" s="8"/>
      <c r="IE77" s="7"/>
      <c r="IF77" s="7"/>
      <c r="IG77" s="2" t="s">
        <v>141</v>
      </c>
      <c r="IH77" s="2" t="s">
        <v>129</v>
      </c>
      <c r="II77" s="2" t="s">
        <v>578</v>
      </c>
      <c r="IJ77" s="2" t="s">
        <v>225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141</v>
      </c>
      <c r="IT77" s="2" t="s">
        <v>129</v>
      </c>
      <c r="IU77" s="2" t="s">
        <v>1303</v>
      </c>
      <c r="IV77" s="2" t="s">
        <v>198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212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141</v>
      </c>
      <c r="JR77" s="2" t="s">
        <v>129</v>
      </c>
      <c r="JS77" s="2" t="s">
        <v>366</v>
      </c>
      <c r="JT77" s="2" t="s">
        <v>1378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141</v>
      </c>
      <c r="KD77" s="2" t="s">
        <v>129</v>
      </c>
      <c r="KE77" s="2" t="s">
        <v>811</v>
      </c>
      <c r="KF77" s="2" t="s">
        <v>132</v>
      </c>
      <c r="KG77" s="2" t="s">
        <v>144</v>
      </c>
      <c r="KH77" s="2" t="s">
        <v>132</v>
      </c>
      <c r="KI77" s="4">
        <v>1</v>
      </c>
      <c r="KJ77" s="8">
        <v>20.95</v>
      </c>
      <c r="KK77" s="4"/>
      <c r="KL77" s="8"/>
      <c r="KM77" s="7"/>
      <c r="KN77" s="7"/>
      <c r="KO77" s="2" t="s">
        <v>141</v>
      </c>
      <c r="KP77" s="2" t="s">
        <v>129</v>
      </c>
      <c r="KQ77" s="2" t="s">
        <v>877</v>
      </c>
      <c r="KR77" s="2" t="s">
        <v>271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141</v>
      </c>
      <c r="LB77" s="2" t="s">
        <v>129</v>
      </c>
      <c r="LC77" s="2" t="s">
        <v>168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162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141</v>
      </c>
      <c r="ML77" s="2" t="s">
        <v>170</v>
      </c>
      <c r="MM77" s="2" t="s">
        <v>835</v>
      </c>
      <c r="MN77" s="2" t="s">
        <v>1379</v>
      </c>
      <c r="MO77" s="2" t="s">
        <v>144</v>
      </c>
      <c r="MP77" s="2" t="s">
        <v>132</v>
      </c>
      <c r="MQ77" s="4"/>
      <c r="MR77" s="8"/>
      <c r="MS77" s="4"/>
      <c r="MT77" s="8"/>
      <c r="MU77" s="7"/>
      <c r="MV77" s="7"/>
      <c r="MW77" s="2" t="s">
        <v>167</v>
      </c>
      <c r="MX77" s="2" t="s">
        <v>129</v>
      </c>
      <c r="MY77" s="2" t="s">
        <v>132</v>
      </c>
      <c r="MZ77" s="2" t="s">
        <v>132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167</v>
      </c>
      <c r="NJ77" s="2" t="s">
        <v>129</v>
      </c>
      <c r="NK77" s="2" t="s">
        <v>132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167</v>
      </c>
      <c r="OH77" s="2" t="s">
        <v>129</v>
      </c>
      <c r="OI77" s="2" t="s">
        <v>132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167</v>
      </c>
      <c r="OT77" s="2" t="s">
        <v>174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167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141</v>
      </c>
      <c r="PR77" s="2" t="s">
        <v>174</v>
      </c>
      <c r="PS77" s="2" t="s">
        <v>559</v>
      </c>
      <c r="PT77" s="2" t="s">
        <v>1380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141</v>
      </c>
      <c r="QP77" s="2" t="s">
        <v>174</v>
      </c>
      <c r="QQ77" s="2" t="s">
        <v>837</v>
      </c>
      <c r="QR77" s="2" t="s">
        <v>1381</v>
      </c>
      <c r="QS77" s="2" t="s">
        <v>144</v>
      </c>
      <c r="QT77" s="2" t="s">
        <v>132</v>
      </c>
      <c r="QU77" s="4"/>
      <c r="QV77" s="8"/>
      <c r="QW77" s="4"/>
      <c r="QX77" s="8"/>
      <c r="QY77" s="7"/>
      <c r="QZ77" s="7"/>
      <c r="RA77" s="2" t="s">
        <v>167</v>
      </c>
      <c r="RB77" s="2" t="s">
        <v>129</v>
      </c>
      <c r="RC77" s="2" t="s">
        <v>132</v>
      </c>
      <c r="RD77" s="2" t="s">
        <v>132</v>
      </c>
      <c r="RE77" s="2" t="s">
        <v>144</v>
      </c>
      <c r="RF77" s="2" t="s">
        <v>177</v>
      </c>
      <c r="RG77" s="4"/>
      <c r="RH77" s="8"/>
      <c r="RI77" s="4"/>
      <c r="RJ77" s="8"/>
      <c r="RK77" s="7"/>
      <c r="RL77" s="7"/>
      <c r="RM77" s="2" t="s">
        <v>141</v>
      </c>
      <c r="RN77" s="2" t="s">
        <v>174</v>
      </c>
      <c r="RO77" s="2" t="s">
        <v>1124</v>
      </c>
      <c r="RP77" s="2" t="s">
        <v>356</v>
      </c>
      <c r="RQ77" s="2" t="s">
        <v>144</v>
      </c>
      <c r="RR77" s="2" t="s">
        <v>132</v>
      </c>
    </row>
    <row r="78">
      <c r="A78" s="2" t="s">
        <v>1382</v>
      </c>
      <c r="B78" s="2" t="s">
        <v>121</v>
      </c>
      <c r="C78" s="2" t="s">
        <v>122</v>
      </c>
      <c r="D78" s="2" t="s">
        <v>954</v>
      </c>
      <c r="E78" s="2" t="s">
        <v>955</v>
      </c>
      <c r="F78" s="2" t="s">
        <v>1383</v>
      </c>
      <c r="G78" s="2" t="s">
        <v>1383</v>
      </c>
      <c r="H78" s="2" t="s">
        <v>1383</v>
      </c>
      <c r="I78" s="2" t="s">
        <v>1384</v>
      </c>
      <c r="J78" s="2" t="s">
        <v>127</v>
      </c>
      <c r="K78" s="2" t="s">
        <v>912</v>
      </c>
      <c r="L78" s="3">
        <v>45.41</v>
      </c>
      <c r="M78" s="3">
        <v>47.68</v>
      </c>
      <c r="N78" s="3">
        <v>93.49</v>
      </c>
      <c r="O78" s="2" t="s">
        <v>129</v>
      </c>
      <c r="P78" s="2" t="s">
        <v>658</v>
      </c>
      <c r="Q78" s="2" t="s">
        <v>131</v>
      </c>
      <c r="R78" s="2" t="s">
        <v>132</v>
      </c>
      <c r="S78" s="2" t="s">
        <v>1385</v>
      </c>
      <c r="T78" s="2" t="s">
        <v>132</v>
      </c>
      <c r="U78" s="2" t="s">
        <v>306</v>
      </c>
      <c r="V78" s="2" t="s">
        <v>420</v>
      </c>
      <c r="W78" s="2" t="s">
        <v>185</v>
      </c>
      <c r="X78" s="2" t="s">
        <v>132</v>
      </c>
      <c r="Y78" s="2" t="s">
        <v>1386</v>
      </c>
      <c r="Z78" s="4">
        <v>126</v>
      </c>
      <c r="AA78" s="4">
        <f>=ROUNDDOWN(42,0)</f>
      </c>
      <c r="AB78" s="5">
        <v>3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25</v>
      </c>
      <c r="AQ78" s="8">
        <v>1198.73</v>
      </c>
      <c r="AR78" s="4"/>
      <c r="AS78" s="8"/>
      <c r="AT78" s="7"/>
      <c r="AU78" s="7"/>
      <c r="AV78" s="4">
        <v>25</v>
      </c>
      <c r="AW78" s="8">
        <v>1198.73</v>
      </c>
      <c r="AX78" s="4"/>
      <c r="AY78" s="8"/>
      <c r="AZ78" s="7"/>
      <c r="BA78" s="7"/>
      <c r="BB78" s="7">
        <v>1</v>
      </c>
      <c r="BC78" s="4">
        <v>25</v>
      </c>
      <c r="BD78" s="8">
        <v>1198.73</v>
      </c>
      <c r="BE78" s="4"/>
      <c r="BF78" s="8"/>
      <c r="BG78" s="7"/>
      <c r="BH78" s="7"/>
      <c r="BI78" s="7">
        <v>1</v>
      </c>
      <c r="BJ78" s="4">
        <v>25</v>
      </c>
      <c r="BK78" s="8">
        <v>1198.73</v>
      </c>
      <c r="BL78" s="2" t="s">
        <v>1387</v>
      </c>
      <c r="BM78" s="7">
        <v>1</v>
      </c>
      <c r="BN78" s="7">
        <v>1</v>
      </c>
      <c r="BO78" s="4">
        <v>11</v>
      </c>
      <c r="BP78" s="8">
        <v>488.11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1388</v>
      </c>
      <c r="BX78" s="2" t="s">
        <v>1269</v>
      </c>
      <c r="BY78" s="2" t="s">
        <v>144</v>
      </c>
      <c r="BZ78" s="2" t="s">
        <v>132</v>
      </c>
      <c r="CA78" s="4"/>
      <c r="CB78" s="8"/>
      <c r="CC78" s="4"/>
      <c r="CD78" s="8"/>
      <c r="CE78" s="7"/>
      <c r="CF78" s="7"/>
      <c r="CG78" s="2" t="s">
        <v>313</v>
      </c>
      <c r="CH78" s="2" t="s">
        <v>174</v>
      </c>
      <c r="CI78" s="2" t="s">
        <v>132</v>
      </c>
      <c r="CJ78" s="2" t="s">
        <v>192</v>
      </c>
      <c r="CK78" s="2" t="s">
        <v>144</v>
      </c>
      <c r="CL78" s="2" t="s">
        <v>132</v>
      </c>
      <c r="CM78" s="4">
        <v>3</v>
      </c>
      <c r="CN78" s="8">
        <v>145.42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1386</v>
      </c>
      <c r="CV78" s="2" t="s">
        <v>1034</v>
      </c>
      <c r="CW78" s="2" t="s">
        <v>144</v>
      </c>
      <c r="CX78" s="2" t="s">
        <v>132</v>
      </c>
      <c r="CY78" s="4">
        <v>3</v>
      </c>
      <c r="CZ78" s="8">
        <v>158.4</v>
      </c>
      <c r="DA78" s="4"/>
      <c r="DB78" s="8"/>
      <c r="DC78" s="7"/>
      <c r="DD78" s="7"/>
      <c r="DE78" s="2" t="s">
        <v>141</v>
      </c>
      <c r="DF78" s="2" t="s">
        <v>129</v>
      </c>
      <c r="DG78" s="2" t="s">
        <v>864</v>
      </c>
      <c r="DH78" s="2" t="s">
        <v>1389</v>
      </c>
      <c r="DI78" s="2" t="s">
        <v>144</v>
      </c>
      <c r="DJ78" s="2" t="s">
        <v>132</v>
      </c>
      <c r="DK78" s="4"/>
      <c r="DL78" s="8"/>
      <c r="DM78" s="4"/>
      <c r="DN78" s="8"/>
      <c r="DO78" s="7"/>
      <c r="DP78" s="7"/>
      <c r="DQ78" s="2" t="s">
        <v>141</v>
      </c>
      <c r="DR78" s="2" t="s">
        <v>129</v>
      </c>
      <c r="DS78" s="2" t="s">
        <v>866</v>
      </c>
      <c r="DT78" s="2" t="s">
        <v>1390</v>
      </c>
      <c r="DU78" s="2" t="s">
        <v>144</v>
      </c>
      <c r="DV78" s="2" t="s">
        <v>132</v>
      </c>
      <c r="DW78" s="4">
        <v>1</v>
      </c>
      <c r="DX78" s="8">
        <v>62.42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1388</v>
      </c>
      <c r="EF78" s="2" t="s">
        <v>1391</v>
      </c>
      <c r="EG78" s="2" t="s">
        <v>144</v>
      </c>
      <c r="EH78" s="2" t="s">
        <v>132</v>
      </c>
      <c r="EI78" s="4">
        <v>3</v>
      </c>
      <c r="EJ78" s="8">
        <v>153.66</v>
      </c>
      <c r="EK78" s="4"/>
      <c r="EL78" s="8"/>
      <c r="EM78" s="7"/>
      <c r="EN78" s="7"/>
      <c r="EO78" s="2" t="s">
        <v>141</v>
      </c>
      <c r="EP78" s="2" t="s">
        <v>129</v>
      </c>
      <c r="EQ78" s="2" t="s">
        <v>870</v>
      </c>
      <c r="ER78" s="2" t="s">
        <v>891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141</v>
      </c>
      <c r="FB78" s="2" t="s">
        <v>129</v>
      </c>
      <c r="FC78" s="2" t="s">
        <v>1392</v>
      </c>
      <c r="FD78" s="2" t="s">
        <v>132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141</v>
      </c>
      <c r="FN78" s="2" t="s">
        <v>174</v>
      </c>
      <c r="FO78" s="2" t="s">
        <v>873</v>
      </c>
      <c r="FP78" s="2" t="s">
        <v>897</v>
      </c>
      <c r="FQ78" s="2" t="s">
        <v>144</v>
      </c>
      <c r="FR78" s="2" t="s">
        <v>132</v>
      </c>
      <c r="FS78" s="4">
        <v>2</v>
      </c>
      <c r="FT78" s="8">
        <v>95.36</v>
      </c>
      <c r="FU78" s="4"/>
      <c r="FV78" s="8"/>
      <c r="FW78" s="7"/>
      <c r="FX78" s="7"/>
      <c r="FY78" s="2" t="s">
        <v>141</v>
      </c>
      <c r="FZ78" s="2" t="s">
        <v>129</v>
      </c>
      <c r="GA78" s="2" t="s">
        <v>326</v>
      </c>
      <c r="GB78" s="2" t="s">
        <v>258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141</v>
      </c>
      <c r="GL78" s="2" t="s">
        <v>129</v>
      </c>
      <c r="GM78" s="2" t="s">
        <v>1388</v>
      </c>
      <c r="GN78" s="2" t="s">
        <v>1393</v>
      </c>
      <c r="GO78" s="2" t="s">
        <v>144</v>
      </c>
      <c r="GP78" s="2" t="s">
        <v>132</v>
      </c>
      <c r="GQ78" s="4">
        <v>2</v>
      </c>
      <c r="GR78" s="8">
        <v>95.36</v>
      </c>
      <c r="GS78" s="4"/>
      <c r="GT78" s="8"/>
      <c r="GU78" s="7"/>
      <c r="GV78" s="7"/>
      <c r="GW78" s="2" t="s">
        <v>141</v>
      </c>
      <c r="GX78" s="2" t="s">
        <v>129</v>
      </c>
      <c r="GY78" s="2" t="s">
        <v>289</v>
      </c>
      <c r="GZ78" s="2" t="s">
        <v>1394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162</v>
      </c>
      <c r="HJ78" s="2" t="s">
        <v>129</v>
      </c>
      <c r="HK78" s="2" t="s">
        <v>132</v>
      </c>
      <c r="HL78" s="2" t="s">
        <v>132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141</v>
      </c>
      <c r="HV78" s="2" t="s">
        <v>129</v>
      </c>
      <c r="HW78" s="2" t="s">
        <v>876</v>
      </c>
      <c r="HX78" s="2" t="s">
        <v>208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141</v>
      </c>
      <c r="IH78" s="2" t="s">
        <v>129</v>
      </c>
      <c r="II78" s="2" t="s">
        <v>1027</v>
      </c>
      <c r="IJ78" s="2" t="s">
        <v>1155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141</v>
      </c>
      <c r="IT78" s="2" t="s">
        <v>129</v>
      </c>
      <c r="IU78" s="2" t="s">
        <v>620</v>
      </c>
      <c r="IV78" s="2" t="s">
        <v>411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212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141</v>
      </c>
      <c r="JR78" s="2" t="s">
        <v>129</v>
      </c>
      <c r="JS78" s="2" t="s">
        <v>294</v>
      </c>
      <c r="JT78" s="2" t="s">
        <v>731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141</v>
      </c>
      <c r="LB78" s="2" t="s">
        <v>129</v>
      </c>
      <c r="LC78" s="2" t="s">
        <v>168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162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141</v>
      </c>
      <c r="ML78" s="2" t="s">
        <v>170</v>
      </c>
      <c r="MM78" s="2" t="s">
        <v>879</v>
      </c>
      <c r="MN78" s="2" t="s">
        <v>1271</v>
      </c>
      <c r="MO78" s="2" t="s">
        <v>144</v>
      </c>
      <c r="MP78" s="2" t="s">
        <v>132</v>
      </c>
      <c r="MQ78" s="4"/>
      <c r="MR78" s="8"/>
      <c r="MS78" s="4"/>
      <c r="MT78" s="8"/>
      <c r="MU78" s="7"/>
      <c r="MV78" s="7"/>
      <c r="MW78" s="2" t="s">
        <v>167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167</v>
      </c>
      <c r="NJ78" s="2" t="s">
        <v>129</v>
      </c>
      <c r="NK78" s="2" t="s">
        <v>132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173</v>
      </c>
      <c r="NV78" s="2" t="s">
        <v>129</v>
      </c>
      <c r="NW78" s="2" t="s">
        <v>132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167</v>
      </c>
      <c r="OH78" s="2" t="s">
        <v>129</v>
      </c>
      <c r="OI78" s="2" t="s">
        <v>132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167</v>
      </c>
      <c r="OT78" s="2" t="s">
        <v>174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141</v>
      </c>
      <c r="PR78" s="2" t="s">
        <v>174</v>
      </c>
      <c r="PS78" s="2" t="s">
        <v>559</v>
      </c>
      <c r="PT78" s="2" t="s">
        <v>735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162</v>
      </c>
      <c r="QP78" s="2" t="s">
        <v>174</v>
      </c>
      <c r="QQ78" s="2" t="s">
        <v>132</v>
      </c>
      <c r="QR78" s="2" t="s">
        <v>132</v>
      </c>
      <c r="QS78" s="2" t="s">
        <v>144</v>
      </c>
      <c r="QT78" s="2" t="s">
        <v>132</v>
      </c>
      <c r="QU78" s="4"/>
      <c r="QV78" s="8"/>
      <c r="QW78" s="4"/>
      <c r="QX78" s="8"/>
      <c r="QY78" s="7"/>
      <c r="QZ78" s="7"/>
      <c r="RA78" s="2" t="s">
        <v>167</v>
      </c>
      <c r="RB78" s="2" t="s">
        <v>129</v>
      </c>
      <c r="RC78" s="2" t="s">
        <v>132</v>
      </c>
      <c r="RD78" s="2" t="s">
        <v>132</v>
      </c>
      <c r="RE78" s="2" t="s">
        <v>144</v>
      </c>
      <c r="RF78" s="2" t="s">
        <v>177</v>
      </c>
      <c r="RG78" s="4"/>
      <c r="RH78" s="8"/>
      <c r="RI78" s="4"/>
      <c r="RJ78" s="8"/>
      <c r="RK78" s="7"/>
      <c r="RL78" s="7"/>
      <c r="RM78" s="2" t="s">
        <v>141</v>
      </c>
      <c r="RN78" s="2" t="s">
        <v>174</v>
      </c>
      <c r="RO78" s="2" t="s">
        <v>1395</v>
      </c>
      <c r="RP78" s="2" t="s">
        <v>908</v>
      </c>
      <c r="RQ78" s="2" t="s">
        <v>144</v>
      </c>
      <c r="RR78" s="2" t="s">
        <v>132</v>
      </c>
    </row>
    <row r="79">
      <c r="A79" s="2" t="s">
        <v>1396</v>
      </c>
      <c r="B79" s="2" t="s">
        <v>121</v>
      </c>
      <c r="C79" s="2" t="s">
        <v>122</v>
      </c>
      <c r="D79" s="2" t="s">
        <v>954</v>
      </c>
      <c r="E79" s="2" t="s">
        <v>955</v>
      </c>
      <c r="F79" s="2" t="s">
        <v>1397</v>
      </c>
      <c r="G79" s="2" t="s">
        <v>132</v>
      </c>
      <c r="H79" s="2" t="s">
        <v>132</v>
      </c>
      <c r="I79" s="2" t="s">
        <v>1073</v>
      </c>
      <c r="J79" s="2" t="s">
        <v>127</v>
      </c>
      <c r="K79" s="2" t="s">
        <v>342</v>
      </c>
      <c r="L79" s="3">
        <v>58.7</v>
      </c>
      <c r="M79" s="3">
        <v>61.64</v>
      </c>
      <c r="N79" s="3">
        <v>118.99</v>
      </c>
      <c r="O79" s="2" t="s">
        <v>129</v>
      </c>
      <c r="P79" s="2" t="s">
        <v>527</v>
      </c>
      <c r="Q79" s="2" t="s">
        <v>131</v>
      </c>
      <c r="R79" s="2" t="s">
        <v>132</v>
      </c>
      <c r="S79" s="2" t="s">
        <v>1398</v>
      </c>
      <c r="T79" s="2" t="s">
        <v>132</v>
      </c>
      <c r="U79" s="2" t="s">
        <v>306</v>
      </c>
      <c r="V79" s="2" t="s">
        <v>137</v>
      </c>
      <c r="W79" s="2" t="s">
        <v>137</v>
      </c>
      <c r="X79" s="2" t="s">
        <v>132</v>
      </c>
      <c r="Y79" s="2" t="s">
        <v>1117</v>
      </c>
      <c r="Z79" s="4">
        <v>36</v>
      </c>
      <c r="AA79" s="4">
        <f>=ROUNDDOWN(13.8461538461538,0)</f>
      </c>
      <c r="AB79" s="5">
        <v>2.6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18</v>
      </c>
      <c r="AQ79" s="8">
        <v>1141.98</v>
      </c>
      <c r="AR79" s="4"/>
      <c r="AS79" s="8"/>
      <c r="AT79" s="7"/>
      <c r="AU79" s="7"/>
      <c r="AV79" s="4">
        <v>18</v>
      </c>
      <c r="AW79" s="8">
        <v>1141.98</v>
      </c>
      <c r="AX79" s="4"/>
      <c r="AY79" s="8"/>
      <c r="AZ79" s="7"/>
      <c r="BA79" s="7"/>
      <c r="BB79" s="7">
        <v>1</v>
      </c>
      <c r="BC79" s="4">
        <v>18</v>
      </c>
      <c r="BD79" s="8">
        <v>1141.98</v>
      </c>
      <c r="BE79" s="4"/>
      <c r="BF79" s="8"/>
      <c r="BG79" s="7"/>
      <c r="BH79" s="7"/>
      <c r="BI79" s="7">
        <v>1</v>
      </c>
      <c r="BJ79" s="4">
        <v>18</v>
      </c>
      <c r="BK79" s="8">
        <v>1141.98</v>
      </c>
      <c r="BL79" s="2" t="s">
        <v>1399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344</v>
      </c>
      <c r="BX79" s="2" t="s">
        <v>1400</v>
      </c>
      <c r="BY79" s="2" t="s">
        <v>144</v>
      </c>
      <c r="BZ79" s="2" t="s">
        <v>132</v>
      </c>
      <c r="CA79" s="4"/>
      <c r="CB79" s="8"/>
      <c r="CC79" s="4"/>
      <c r="CD79" s="8"/>
      <c r="CE79" s="7"/>
      <c r="CF79" s="7"/>
      <c r="CG79" s="2" t="s">
        <v>593</v>
      </c>
      <c r="CH79" s="2" t="s">
        <v>174</v>
      </c>
      <c r="CI79" s="2" t="s">
        <v>132</v>
      </c>
      <c r="CJ79" s="2" t="s">
        <v>1401</v>
      </c>
      <c r="CK79" s="2" t="s">
        <v>144</v>
      </c>
      <c r="CL79" s="2" t="s">
        <v>132</v>
      </c>
      <c r="CM79" s="4">
        <v>3</v>
      </c>
      <c r="CN79" s="8">
        <v>184.89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1402</v>
      </c>
      <c r="CV79" s="2" t="s">
        <v>1403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174</v>
      </c>
      <c r="DG79" s="2" t="s">
        <v>511</v>
      </c>
      <c r="DH79" s="2" t="s">
        <v>1404</v>
      </c>
      <c r="DI79" s="2" t="s">
        <v>144</v>
      </c>
      <c r="DJ79" s="2" t="s">
        <v>132</v>
      </c>
      <c r="DK79" s="4">
        <v>2</v>
      </c>
      <c r="DL79" s="8">
        <v>142</v>
      </c>
      <c r="DM79" s="4"/>
      <c r="DN79" s="8"/>
      <c r="DO79" s="7"/>
      <c r="DP79" s="7"/>
      <c r="DQ79" s="2" t="s">
        <v>141</v>
      </c>
      <c r="DR79" s="2" t="s">
        <v>129</v>
      </c>
      <c r="DS79" s="2" t="s">
        <v>1161</v>
      </c>
      <c r="DT79" s="2" t="s">
        <v>1405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141</v>
      </c>
      <c r="ED79" s="2" t="s">
        <v>129</v>
      </c>
      <c r="EE79" s="2" t="s">
        <v>1406</v>
      </c>
      <c r="EF79" s="2" t="s">
        <v>356</v>
      </c>
      <c r="EG79" s="2" t="s">
        <v>144</v>
      </c>
      <c r="EH79" s="2" t="s">
        <v>132</v>
      </c>
      <c r="EI79" s="4">
        <v>3</v>
      </c>
      <c r="EJ79" s="8">
        <v>198.69</v>
      </c>
      <c r="EK79" s="4"/>
      <c r="EL79" s="8"/>
      <c r="EM79" s="7"/>
      <c r="EN79" s="7"/>
      <c r="EO79" s="2" t="s">
        <v>141</v>
      </c>
      <c r="EP79" s="2" t="s">
        <v>129</v>
      </c>
      <c r="EQ79" s="2" t="s">
        <v>1407</v>
      </c>
      <c r="ER79" s="2" t="s">
        <v>1408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141</v>
      </c>
      <c r="FB79" s="2" t="s">
        <v>129</v>
      </c>
      <c r="FC79" s="2" t="s">
        <v>201</v>
      </c>
      <c r="FD79" s="2" t="s">
        <v>776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141</v>
      </c>
      <c r="FN79" s="2" t="s">
        <v>174</v>
      </c>
      <c r="FO79" s="2" t="s">
        <v>1409</v>
      </c>
      <c r="FP79" s="2" t="s">
        <v>1014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141</v>
      </c>
      <c r="FZ79" s="2" t="s">
        <v>129</v>
      </c>
      <c r="GA79" s="2" t="s">
        <v>326</v>
      </c>
      <c r="GB79" s="2" t="s">
        <v>1410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1402</v>
      </c>
      <c r="GN79" s="2" t="s">
        <v>1411</v>
      </c>
      <c r="GO79" s="2" t="s">
        <v>144</v>
      </c>
      <c r="GP79" s="2" t="s">
        <v>132</v>
      </c>
      <c r="GQ79" s="4">
        <v>4</v>
      </c>
      <c r="GR79" s="8">
        <v>246.56</v>
      </c>
      <c r="GS79" s="4"/>
      <c r="GT79" s="8"/>
      <c r="GU79" s="7"/>
      <c r="GV79" s="7"/>
      <c r="GW79" s="2" t="s">
        <v>141</v>
      </c>
      <c r="GX79" s="2" t="s">
        <v>129</v>
      </c>
      <c r="GY79" s="2" t="s">
        <v>289</v>
      </c>
      <c r="GZ79" s="2" t="s">
        <v>360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167</v>
      </c>
      <c r="HJ79" s="2" t="s">
        <v>129</v>
      </c>
      <c r="HK79" s="2" t="s">
        <v>132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141</v>
      </c>
      <c r="HV79" s="2" t="s">
        <v>129</v>
      </c>
      <c r="HW79" s="2" t="s">
        <v>1412</v>
      </c>
      <c r="HX79" s="2" t="s">
        <v>1413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141</v>
      </c>
      <c r="IH79" s="2" t="s">
        <v>129</v>
      </c>
      <c r="II79" s="2" t="s">
        <v>578</v>
      </c>
      <c r="IJ79" s="2" t="s">
        <v>1040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141</v>
      </c>
      <c r="IT79" s="2" t="s">
        <v>129</v>
      </c>
      <c r="IU79" s="2" t="s">
        <v>1303</v>
      </c>
      <c r="IV79" s="2" t="s">
        <v>1414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212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141</v>
      </c>
      <c r="JR79" s="2" t="s">
        <v>129</v>
      </c>
      <c r="JS79" s="2" t="s">
        <v>366</v>
      </c>
      <c r="JT79" s="2" t="s">
        <v>1415</v>
      </c>
      <c r="JU79" s="2" t="s">
        <v>144</v>
      </c>
      <c r="JV79" s="2" t="s">
        <v>132</v>
      </c>
      <c r="JW79" s="4">
        <v>6</v>
      </c>
      <c r="JX79" s="8">
        <v>369.84</v>
      </c>
      <c r="JY79" s="4"/>
      <c r="JZ79" s="8"/>
      <c r="KA79" s="7"/>
      <c r="KB79" s="7"/>
      <c r="KC79" s="2" t="s">
        <v>141</v>
      </c>
      <c r="KD79" s="2" t="s">
        <v>129</v>
      </c>
      <c r="KE79" s="2" t="s">
        <v>837</v>
      </c>
      <c r="KF79" s="2" t="s">
        <v>1017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141</v>
      </c>
      <c r="LB79" s="2" t="s">
        <v>129</v>
      </c>
      <c r="LC79" s="2" t="s">
        <v>168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162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141</v>
      </c>
      <c r="ML79" s="2" t="s">
        <v>170</v>
      </c>
      <c r="MM79" s="2" t="s">
        <v>355</v>
      </c>
      <c r="MN79" s="2" t="s">
        <v>1409</v>
      </c>
      <c r="MO79" s="2" t="s">
        <v>144</v>
      </c>
      <c r="MP79" s="2" t="s">
        <v>132</v>
      </c>
      <c r="MQ79" s="4"/>
      <c r="MR79" s="8"/>
      <c r="MS79" s="4"/>
      <c r="MT79" s="8"/>
      <c r="MU79" s="7"/>
      <c r="MV79" s="7"/>
      <c r="MW79" s="2" t="s">
        <v>167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167</v>
      </c>
      <c r="NJ79" s="2" t="s">
        <v>129</v>
      </c>
      <c r="NK79" s="2" t="s">
        <v>132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173</v>
      </c>
      <c r="OH79" s="2" t="s">
        <v>129</v>
      </c>
      <c r="OI79" s="2" t="s">
        <v>132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167</v>
      </c>
      <c r="OT79" s="2" t="s">
        <v>174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167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141</v>
      </c>
      <c r="PR79" s="2" t="s">
        <v>174</v>
      </c>
      <c r="PS79" s="2" t="s">
        <v>175</v>
      </c>
      <c r="PT79" s="2" t="s">
        <v>757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141</v>
      </c>
      <c r="QP79" s="2" t="s">
        <v>174</v>
      </c>
      <c r="QQ79" s="2" t="s">
        <v>837</v>
      </c>
      <c r="QR79" s="2" t="s">
        <v>1069</v>
      </c>
      <c r="QS79" s="2" t="s">
        <v>144</v>
      </c>
      <c r="QT79" s="2" t="s">
        <v>132</v>
      </c>
      <c r="QU79" s="4"/>
      <c r="QV79" s="8"/>
      <c r="QW79" s="4"/>
      <c r="QX79" s="8"/>
      <c r="QY79" s="7"/>
      <c r="QZ79" s="7"/>
      <c r="RA79" s="2" t="s">
        <v>167</v>
      </c>
      <c r="RB79" s="2" t="s">
        <v>129</v>
      </c>
      <c r="RC79" s="2" t="s">
        <v>132</v>
      </c>
      <c r="RD79" s="2" t="s">
        <v>132</v>
      </c>
      <c r="RE79" s="2" t="s">
        <v>144</v>
      </c>
      <c r="RF79" s="2" t="s">
        <v>177</v>
      </c>
      <c r="RG79" s="4"/>
      <c r="RH79" s="8"/>
      <c r="RI79" s="4"/>
      <c r="RJ79" s="8"/>
      <c r="RK79" s="7"/>
      <c r="RL79" s="7"/>
      <c r="RM79" s="2" t="s">
        <v>141</v>
      </c>
      <c r="RN79" s="2" t="s">
        <v>174</v>
      </c>
      <c r="RO79" s="2" t="s">
        <v>1052</v>
      </c>
      <c r="RP79" s="2" t="s">
        <v>336</v>
      </c>
      <c r="RQ79" s="2" t="s">
        <v>144</v>
      </c>
      <c r="RR79" s="2" t="s">
        <v>132</v>
      </c>
    </row>
    <row r="80">
      <c r="A80" s="2" t="s">
        <v>1416</v>
      </c>
      <c r="B80" s="2" t="s">
        <v>121</v>
      </c>
      <c r="C80" s="2" t="s">
        <v>122</v>
      </c>
      <c r="D80" s="2" t="s">
        <v>954</v>
      </c>
      <c r="E80" s="2" t="s">
        <v>955</v>
      </c>
      <c r="F80" s="2" t="s">
        <v>1417</v>
      </c>
      <c r="G80" s="2" t="s">
        <v>1417</v>
      </c>
      <c r="H80" s="2" t="s">
        <v>1417</v>
      </c>
      <c r="I80" s="2" t="s">
        <v>1418</v>
      </c>
      <c r="J80" s="2" t="s">
        <v>127</v>
      </c>
      <c r="K80" s="2" t="s">
        <v>1419</v>
      </c>
      <c r="L80" s="3">
        <v>41.69</v>
      </c>
      <c r="M80" s="3">
        <v>43.77</v>
      </c>
      <c r="N80" s="3">
        <v>89.24</v>
      </c>
      <c r="O80" s="2" t="s">
        <v>129</v>
      </c>
      <c r="P80" s="2" t="s">
        <v>374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306</v>
      </c>
      <c r="V80" s="2" t="s">
        <v>1075</v>
      </c>
      <c r="W80" s="2" t="s">
        <v>185</v>
      </c>
      <c r="X80" s="2" t="s">
        <v>132</v>
      </c>
      <c r="Y80" s="2" t="s">
        <v>1420</v>
      </c>
      <c r="Z80" s="4">
        <v>204</v>
      </c>
      <c r="AA80" s="4">
        <f>=ROUNDDOWN(56.6666666666667,0)</f>
      </c>
      <c r="AB80" s="5">
        <v>3.6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21</v>
      </c>
      <c r="AQ80" s="8">
        <v>1081.47</v>
      </c>
      <c r="AR80" s="4"/>
      <c r="AS80" s="8"/>
      <c r="AT80" s="7"/>
      <c r="AU80" s="7"/>
      <c r="AV80" s="4">
        <v>21</v>
      </c>
      <c r="AW80" s="8">
        <v>1081.47</v>
      </c>
      <c r="AX80" s="4"/>
      <c r="AY80" s="8"/>
      <c r="AZ80" s="7"/>
      <c r="BA80" s="7"/>
      <c r="BB80" s="7">
        <v>1</v>
      </c>
      <c r="BC80" s="4">
        <v>21</v>
      </c>
      <c r="BD80" s="8">
        <v>1081.47</v>
      </c>
      <c r="BE80" s="4"/>
      <c r="BF80" s="8"/>
      <c r="BG80" s="7"/>
      <c r="BH80" s="7"/>
      <c r="BI80" s="7">
        <v>1</v>
      </c>
      <c r="BJ80" s="4">
        <v>21</v>
      </c>
      <c r="BK80" s="8">
        <v>1081.47</v>
      </c>
      <c r="BL80" s="2" t="s">
        <v>1421</v>
      </c>
      <c r="BM80" s="7">
        <v>1</v>
      </c>
      <c r="BN80" s="7">
        <v>1</v>
      </c>
      <c r="BO80" s="4">
        <v>1</v>
      </c>
      <c r="BP80" s="8">
        <v>33.98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1404</v>
      </c>
      <c r="BX80" s="2" t="s">
        <v>1307</v>
      </c>
      <c r="BY80" s="2" t="s">
        <v>144</v>
      </c>
      <c r="BZ80" s="2" t="s">
        <v>132</v>
      </c>
      <c r="CA80" s="4">
        <v>4</v>
      </c>
      <c r="CB80" s="8">
        <v>224.6</v>
      </c>
      <c r="CC80" s="4"/>
      <c r="CD80" s="8"/>
      <c r="CE80" s="7"/>
      <c r="CF80" s="7"/>
      <c r="CG80" s="2" t="s">
        <v>141</v>
      </c>
      <c r="CH80" s="2" t="s">
        <v>129</v>
      </c>
      <c r="CI80" s="2" t="s">
        <v>132</v>
      </c>
      <c r="CJ80" s="2" t="s">
        <v>1422</v>
      </c>
      <c r="CK80" s="2" t="s">
        <v>144</v>
      </c>
      <c r="CL80" s="2" t="s">
        <v>132</v>
      </c>
      <c r="CM80" s="4">
        <v>1</v>
      </c>
      <c r="CN80" s="8">
        <v>43.78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1420</v>
      </c>
      <c r="CV80" s="2" t="s">
        <v>1423</v>
      </c>
      <c r="CW80" s="2" t="s">
        <v>144</v>
      </c>
      <c r="CX80" s="2" t="s">
        <v>132</v>
      </c>
      <c r="CY80" s="4">
        <v>7</v>
      </c>
      <c r="CZ80" s="8">
        <v>354.62</v>
      </c>
      <c r="DA80" s="4"/>
      <c r="DB80" s="8"/>
      <c r="DC80" s="7"/>
      <c r="DD80" s="7"/>
      <c r="DE80" s="2" t="s">
        <v>141</v>
      </c>
      <c r="DF80" s="2" t="s">
        <v>129</v>
      </c>
      <c r="DG80" s="2" t="s">
        <v>1424</v>
      </c>
      <c r="DH80" s="2" t="s">
        <v>1425</v>
      </c>
      <c r="DI80" s="2" t="s">
        <v>144</v>
      </c>
      <c r="DJ80" s="2" t="s">
        <v>132</v>
      </c>
      <c r="DK80" s="4">
        <v>4</v>
      </c>
      <c r="DL80" s="8">
        <v>229.76</v>
      </c>
      <c r="DM80" s="4"/>
      <c r="DN80" s="8"/>
      <c r="DO80" s="7"/>
      <c r="DP80" s="7"/>
      <c r="DQ80" s="2" t="s">
        <v>141</v>
      </c>
      <c r="DR80" s="2" t="s">
        <v>129</v>
      </c>
      <c r="DS80" s="2" t="s">
        <v>866</v>
      </c>
      <c r="DT80" s="2" t="s">
        <v>206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1426</v>
      </c>
      <c r="EF80" s="2" t="s">
        <v>320</v>
      </c>
      <c r="EG80" s="2" t="s">
        <v>144</v>
      </c>
      <c r="EH80" s="2" t="s">
        <v>132</v>
      </c>
      <c r="EI80" s="4">
        <v>3</v>
      </c>
      <c r="EJ80" s="8">
        <v>147.45</v>
      </c>
      <c r="EK80" s="4"/>
      <c r="EL80" s="8"/>
      <c r="EM80" s="7"/>
      <c r="EN80" s="7"/>
      <c r="EO80" s="2" t="s">
        <v>141</v>
      </c>
      <c r="EP80" s="2" t="s">
        <v>129</v>
      </c>
      <c r="EQ80" s="2" t="s">
        <v>1128</v>
      </c>
      <c r="ER80" s="2" t="s">
        <v>998</v>
      </c>
      <c r="ES80" s="2" t="s">
        <v>144</v>
      </c>
      <c r="ET80" s="2" t="s">
        <v>132</v>
      </c>
      <c r="EU80" s="4">
        <v>1</v>
      </c>
      <c r="EV80" s="8">
        <v>47.28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201</v>
      </c>
      <c r="FD80" s="2" t="s">
        <v>434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141</v>
      </c>
      <c r="FN80" s="2" t="s">
        <v>174</v>
      </c>
      <c r="FO80" s="2" t="s">
        <v>568</v>
      </c>
      <c r="FP80" s="2" t="s">
        <v>197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141</v>
      </c>
      <c r="FZ80" s="2" t="s">
        <v>129</v>
      </c>
      <c r="GA80" s="2" t="s">
        <v>326</v>
      </c>
      <c r="GB80" s="2" t="s">
        <v>1427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1428</v>
      </c>
      <c r="GN80" s="2" t="s">
        <v>1429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141</v>
      </c>
      <c r="GX80" s="2" t="s">
        <v>129</v>
      </c>
      <c r="GY80" s="2" t="s">
        <v>289</v>
      </c>
      <c r="GZ80" s="2" t="s">
        <v>707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162</v>
      </c>
      <c r="HJ80" s="2" t="s">
        <v>129</v>
      </c>
      <c r="HK80" s="2" t="s">
        <v>132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141</v>
      </c>
      <c r="HV80" s="2" t="s">
        <v>129</v>
      </c>
      <c r="HW80" s="2" t="s">
        <v>902</v>
      </c>
      <c r="HX80" s="2" t="s">
        <v>921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141</v>
      </c>
      <c r="IH80" s="2" t="s">
        <v>129</v>
      </c>
      <c r="II80" s="2" t="s">
        <v>578</v>
      </c>
      <c r="IJ80" s="2" t="s">
        <v>138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141</v>
      </c>
      <c r="IT80" s="2" t="s">
        <v>129</v>
      </c>
      <c r="IU80" s="2" t="s">
        <v>267</v>
      </c>
      <c r="IV80" s="2" t="s">
        <v>426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212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141</v>
      </c>
      <c r="JR80" s="2" t="s">
        <v>129</v>
      </c>
      <c r="JS80" s="2" t="s">
        <v>294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141</v>
      </c>
      <c r="LB80" s="2" t="s">
        <v>129</v>
      </c>
      <c r="LC80" s="2" t="s">
        <v>796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162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141</v>
      </c>
      <c r="ML80" s="2" t="s">
        <v>170</v>
      </c>
      <c r="MM80" s="2" t="s">
        <v>1201</v>
      </c>
      <c r="MN80" s="2" t="s">
        <v>895</v>
      </c>
      <c r="MO80" s="2" t="s">
        <v>144</v>
      </c>
      <c r="MP80" s="2" t="s">
        <v>132</v>
      </c>
      <c r="MQ80" s="4"/>
      <c r="MR80" s="8"/>
      <c r="MS80" s="4"/>
      <c r="MT80" s="8"/>
      <c r="MU80" s="7"/>
      <c r="MV80" s="7"/>
      <c r="MW80" s="2" t="s">
        <v>167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167</v>
      </c>
      <c r="NJ80" s="2" t="s">
        <v>129</v>
      </c>
      <c r="NK80" s="2" t="s">
        <v>132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173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167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167</v>
      </c>
      <c r="OT80" s="2" t="s">
        <v>174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141</v>
      </c>
      <c r="PR80" s="2" t="s">
        <v>174</v>
      </c>
      <c r="PS80" s="2" t="s">
        <v>559</v>
      </c>
      <c r="PT80" s="2" t="s">
        <v>939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162</v>
      </c>
      <c r="QP80" s="2" t="s">
        <v>174</v>
      </c>
      <c r="QQ80" s="2" t="s">
        <v>132</v>
      </c>
      <c r="QR80" s="2" t="s">
        <v>132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167</v>
      </c>
      <c r="RB80" s="2" t="s">
        <v>129</v>
      </c>
      <c r="RC80" s="2" t="s">
        <v>132</v>
      </c>
      <c r="RD80" s="2" t="s">
        <v>132</v>
      </c>
      <c r="RE80" s="2" t="s">
        <v>144</v>
      </c>
      <c r="RF80" s="2" t="s">
        <v>177</v>
      </c>
      <c r="RG80" s="4"/>
      <c r="RH80" s="8"/>
      <c r="RI80" s="4"/>
      <c r="RJ80" s="8"/>
      <c r="RK80" s="7"/>
      <c r="RL80" s="7"/>
      <c r="RM80" s="2" t="s">
        <v>141</v>
      </c>
      <c r="RN80" s="2" t="s">
        <v>174</v>
      </c>
      <c r="RO80" s="2" t="s">
        <v>312</v>
      </c>
      <c r="RP80" s="2" t="s">
        <v>1430</v>
      </c>
      <c r="RQ80" s="2" t="s">
        <v>144</v>
      </c>
      <c r="RR80" s="2" t="s">
        <v>132</v>
      </c>
    </row>
    <row r="81">
      <c r="A81" s="2" t="s">
        <v>1431</v>
      </c>
      <c r="B81" s="2" t="s">
        <v>121</v>
      </c>
      <c r="C81" s="2" t="s">
        <v>122</v>
      </c>
      <c r="D81" s="2" t="s">
        <v>954</v>
      </c>
      <c r="E81" s="2" t="s">
        <v>955</v>
      </c>
      <c r="F81" s="2" t="s">
        <v>1432</v>
      </c>
      <c r="G81" s="2" t="s">
        <v>1432</v>
      </c>
      <c r="H81" s="2" t="s">
        <v>1432</v>
      </c>
      <c r="I81" s="2" t="s">
        <v>1433</v>
      </c>
      <c r="J81" s="2" t="s">
        <v>127</v>
      </c>
      <c r="K81" s="2" t="s">
        <v>1434</v>
      </c>
      <c r="L81" s="3">
        <v>40.47</v>
      </c>
      <c r="M81" s="3">
        <v>42.49</v>
      </c>
      <c r="N81" s="3">
        <v>84.99</v>
      </c>
      <c r="O81" s="2" t="s">
        <v>129</v>
      </c>
      <c r="P81" s="2" t="s">
        <v>913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447</v>
      </c>
      <c r="V81" s="2" t="s">
        <v>1075</v>
      </c>
      <c r="W81" s="2" t="s">
        <v>887</v>
      </c>
      <c r="X81" s="2" t="s">
        <v>766</v>
      </c>
      <c r="Y81" s="2" t="s">
        <v>1435</v>
      </c>
      <c r="Z81" s="4">
        <v>63</v>
      </c>
      <c r="AA81" s="4">
        <f>=ROUNDDOWN(31.5,0)</f>
      </c>
      <c r="AB81" s="5">
        <v>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19</v>
      </c>
      <c r="AQ81" s="8">
        <v>1046.81</v>
      </c>
      <c r="AR81" s="4"/>
      <c r="AS81" s="8"/>
      <c r="AT81" s="7"/>
      <c r="AU81" s="7"/>
      <c r="AV81" s="4">
        <v>19</v>
      </c>
      <c r="AW81" s="8">
        <v>1046.81</v>
      </c>
      <c r="AX81" s="4"/>
      <c r="AY81" s="8"/>
      <c r="AZ81" s="7"/>
      <c r="BA81" s="7"/>
      <c r="BB81" s="7">
        <v>1</v>
      </c>
      <c r="BC81" s="4">
        <v>19</v>
      </c>
      <c r="BD81" s="8">
        <v>1046.81</v>
      </c>
      <c r="BE81" s="4"/>
      <c r="BF81" s="8"/>
      <c r="BG81" s="7"/>
      <c r="BH81" s="7"/>
      <c r="BI81" s="7">
        <v>1</v>
      </c>
      <c r="BJ81" s="4">
        <v>19</v>
      </c>
      <c r="BK81" s="8">
        <v>1046.81</v>
      </c>
      <c r="BL81" s="2" t="s">
        <v>1436</v>
      </c>
      <c r="BM81" s="7">
        <v>1</v>
      </c>
      <c r="BN81" s="7">
        <v>1</v>
      </c>
      <c r="BO81" s="4">
        <v>1</v>
      </c>
      <c r="BP81" s="8">
        <v>33.99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1437</v>
      </c>
      <c r="BX81" s="2" t="s">
        <v>1438</v>
      </c>
      <c r="BY81" s="2" t="s">
        <v>144</v>
      </c>
      <c r="BZ81" s="2" t="s">
        <v>132</v>
      </c>
      <c r="CA81" s="4"/>
      <c r="CB81" s="8"/>
      <c r="CC81" s="4"/>
      <c r="CD81" s="8"/>
      <c r="CE81" s="7"/>
      <c r="CF81" s="7"/>
      <c r="CG81" s="2" t="s">
        <v>162</v>
      </c>
      <c r="CH81" s="2" t="s">
        <v>129</v>
      </c>
      <c r="CI81" s="2" t="s">
        <v>132</v>
      </c>
      <c r="CJ81" s="2" t="s">
        <v>132</v>
      </c>
      <c r="CK81" s="2" t="s">
        <v>144</v>
      </c>
      <c r="CL81" s="2" t="s">
        <v>132</v>
      </c>
      <c r="CM81" s="4">
        <v>8</v>
      </c>
      <c r="CN81" s="8">
        <v>442.74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1439</v>
      </c>
      <c r="CV81" s="2" t="s">
        <v>1440</v>
      </c>
      <c r="CW81" s="2" t="s">
        <v>144</v>
      </c>
      <c r="CX81" s="2" t="s">
        <v>132</v>
      </c>
      <c r="CY81" s="4"/>
      <c r="CZ81" s="8"/>
      <c r="DA81" s="4"/>
      <c r="DB81" s="8"/>
      <c r="DC81" s="7"/>
      <c r="DD81" s="7"/>
      <c r="DE81" s="2" t="s">
        <v>167</v>
      </c>
      <c r="DF81" s="2" t="s">
        <v>129</v>
      </c>
      <c r="DG81" s="2" t="s">
        <v>132</v>
      </c>
      <c r="DH81" s="2" t="s">
        <v>132</v>
      </c>
      <c r="DI81" s="2" t="s">
        <v>144</v>
      </c>
      <c r="DJ81" s="2" t="s">
        <v>132</v>
      </c>
      <c r="DK81" s="4">
        <v>5</v>
      </c>
      <c r="DL81" s="8">
        <v>279.95</v>
      </c>
      <c r="DM81" s="4"/>
      <c r="DN81" s="8"/>
      <c r="DO81" s="7"/>
      <c r="DP81" s="7"/>
      <c r="DQ81" s="2" t="s">
        <v>141</v>
      </c>
      <c r="DR81" s="2" t="s">
        <v>129</v>
      </c>
      <c r="DS81" s="2" t="s">
        <v>1439</v>
      </c>
      <c r="DT81" s="2" t="s">
        <v>1441</v>
      </c>
      <c r="DU81" s="2" t="s">
        <v>144</v>
      </c>
      <c r="DV81" s="2" t="s">
        <v>132</v>
      </c>
      <c r="DW81" s="4">
        <v>1</v>
      </c>
      <c r="DX81" s="8">
        <v>46.74</v>
      </c>
      <c r="DY81" s="4"/>
      <c r="DZ81" s="8"/>
      <c r="EA81" s="7"/>
      <c r="EB81" s="7"/>
      <c r="EC81" s="2" t="s">
        <v>141</v>
      </c>
      <c r="ED81" s="2" t="s">
        <v>129</v>
      </c>
      <c r="EE81" s="2" t="s">
        <v>1442</v>
      </c>
      <c r="EF81" s="2" t="s">
        <v>1443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161</v>
      </c>
      <c r="EP81" s="2" t="s">
        <v>129</v>
      </c>
      <c r="EQ81" s="2" t="s">
        <v>132</v>
      </c>
      <c r="ER81" s="2" t="s">
        <v>132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161</v>
      </c>
      <c r="FB81" s="2" t="s">
        <v>129</v>
      </c>
      <c r="FC81" s="2" t="s">
        <v>132</v>
      </c>
      <c r="FD81" s="2" t="s">
        <v>132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162</v>
      </c>
      <c r="FN81" s="2" t="s">
        <v>129</v>
      </c>
      <c r="FO81" s="2" t="s">
        <v>132</v>
      </c>
      <c r="FP81" s="2" t="s">
        <v>132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167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>
        <v>1</v>
      </c>
      <c r="GF81" s="8">
        <v>106.99</v>
      </c>
      <c r="GG81" s="4"/>
      <c r="GH81" s="8"/>
      <c r="GI81" s="7"/>
      <c r="GJ81" s="7"/>
      <c r="GK81" s="2" t="s">
        <v>141</v>
      </c>
      <c r="GL81" s="2" t="s">
        <v>129</v>
      </c>
      <c r="GM81" s="2" t="s">
        <v>1439</v>
      </c>
      <c r="GN81" s="2" t="s">
        <v>925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161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162</v>
      </c>
      <c r="HJ81" s="2" t="s">
        <v>129</v>
      </c>
      <c r="HK81" s="2" t="s">
        <v>132</v>
      </c>
      <c r="HL81" s="2" t="s">
        <v>132</v>
      </c>
      <c r="HM81" s="2" t="s">
        <v>144</v>
      </c>
      <c r="HN81" s="2" t="s">
        <v>132</v>
      </c>
      <c r="HO81" s="4">
        <v>1</v>
      </c>
      <c r="HP81" s="8">
        <v>44.62</v>
      </c>
      <c r="HQ81" s="4"/>
      <c r="HR81" s="8"/>
      <c r="HS81" s="7"/>
      <c r="HT81" s="7"/>
      <c r="HU81" s="2" t="s">
        <v>141</v>
      </c>
      <c r="HV81" s="2" t="s">
        <v>129</v>
      </c>
      <c r="HW81" s="2" t="s">
        <v>924</v>
      </c>
      <c r="HX81" s="2" t="s">
        <v>210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141</v>
      </c>
      <c r="IH81" s="2" t="s">
        <v>129</v>
      </c>
      <c r="II81" s="2" t="s">
        <v>1444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173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>
        <v>2</v>
      </c>
      <c r="IZ81" s="8">
        <v>91.78</v>
      </c>
      <c r="JA81" s="4"/>
      <c r="JB81" s="8"/>
      <c r="JC81" s="7"/>
      <c r="JD81" s="7"/>
      <c r="JE81" s="2" t="s">
        <v>141</v>
      </c>
      <c r="JF81" s="2" t="s">
        <v>129</v>
      </c>
      <c r="JG81" s="2" t="s">
        <v>168</v>
      </c>
      <c r="JH81" s="2" t="s">
        <v>872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141</v>
      </c>
      <c r="JR81" s="2" t="s">
        <v>129</v>
      </c>
      <c r="JS81" s="2" t="s">
        <v>926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167</v>
      </c>
      <c r="KP81" s="2" t="s">
        <v>129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141</v>
      </c>
      <c r="LB81" s="2" t="s">
        <v>129</v>
      </c>
      <c r="LC81" s="2" t="s">
        <v>168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162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162</v>
      </c>
      <c r="ML81" s="2" t="s">
        <v>129</v>
      </c>
      <c r="MM81" s="2" t="s">
        <v>132</v>
      </c>
      <c r="MN81" s="2" t="s">
        <v>132</v>
      </c>
      <c r="MO81" s="2" t="s">
        <v>144</v>
      </c>
      <c r="MP81" s="2" t="s">
        <v>132</v>
      </c>
      <c r="MQ81" s="4"/>
      <c r="MR81" s="8"/>
      <c r="MS81" s="4"/>
      <c r="MT81" s="8"/>
      <c r="MU81" s="7"/>
      <c r="MV81" s="7"/>
      <c r="MW81" s="2" t="s">
        <v>167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167</v>
      </c>
      <c r="NJ81" s="2" t="s">
        <v>129</v>
      </c>
      <c r="NK81" s="2" t="s">
        <v>132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173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167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167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167</v>
      </c>
      <c r="QD81" s="2" t="s">
        <v>129</v>
      </c>
      <c r="QE81" s="2" t="s">
        <v>132</v>
      </c>
      <c r="QF81" s="2" t="s">
        <v>132</v>
      </c>
      <c r="QG81" s="2" t="s">
        <v>144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167</v>
      </c>
      <c r="RB81" s="2" t="s">
        <v>129</v>
      </c>
      <c r="RC81" s="2" t="s">
        <v>132</v>
      </c>
      <c r="RD81" s="2" t="s">
        <v>132</v>
      </c>
      <c r="RE81" s="2" t="s">
        <v>144</v>
      </c>
      <c r="RF81" s="2" t="s">
        <v>177</v>
      </c>
      <c r="RG81" s="4"/>
      <c r="RH81" s="8"/>
      <c r="RI81" s="4"/>
      <c r="RJ81" s="8"/>
      <c r="RK81" s="7"/>
      <c r="RL81" s="7"/>
      <c r="RM81" s="2" t="s">
        <v>141</v>
      </c>
      <c r="RN81" s="2" t="s">
        <v>174</v>
      </c>
      <c r="RO81" s="2" t="s">
        <v>1445</v>
      </c>
      <c r="RP81" s="2" t="s">
        <v>132</v>
      </c>
      <c r="RQ81" s="2" t="s">
        <v>144</v>
      </c>
      <c r="RR81" s="2" t="s">
        <v>132</v>
      </c>
    </row>
    <row r="82">
      <c r="A82" s="2" t="s">
        <v>1446</v>
      </c>
      <c r="B82" s="2" t="s">
        <v>121</v>
      </c>
      <c r="C82" s="2" t="s">
        <v>122</v>
      </c>
      <c r="D82" s="2" t="s">
        <v>954</v>
      </c>
      <c r="E82" s="2" t="s">
        <v>955</v>
      </c>
      <c r="F82" s="2" t="s">
        <v>1447</v>
      </c>
      <c r="G82" s="2" t="s">
        <v>1447</v>
      </c>
      <c r="H82" s="2" t="s">
        <v>1447</v>
      </c>
      <c r="I82" s="2" t="s">
        <v>1448</v>
      </c>
      <c r="J82" s="2" t="s">
        <v>127</v>
      </c>
      <c r="K82" s="2" t="s">
        <v>342</v>
      </c>
      <c r="L82" s="3">
        <v>24.48</v>
      </c>
      <c r="M82" s="3">
        <v>25.7</v>
      </c>
      <c r="N82" s="3">
        <v>59.49</v>
      </c>
      <c r="O82" s="2" t="s">
        <v>129</v>
      </c>
      <c r="P82" s="2" t="s">
        <v>658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447</v>
      </c>
      <c r="V82" s="2" t="s">
        <v>765</v>
      </c>
      <c r="W82" s="2" t="s">
        <v>185</v>
      </c>
      <c r="X82" s="2" t="s">
        <v>132</v>
      </c>
      <c r="Y82" s="2" t="s">
        <v>1420</v>
      </c>
      <c r="Z82" s="4">
        <v>46</v>
      </c>
      <c r="AA82" s="4">
        <f>=ROUNDDOWN(11.5,0)</f>
      </c>
      <c r="AB82" s="5">
        <v>4</v>
      </c>
      <c r="AC82" s="2" t="s">
        <v>1076</v>
      </c>
      <c r="AD82" s="4">
        <v>50</v>
      </c>
      <c r="AE82" s="4">
        <v>50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33</v>
      </c>
      <c r="AQ82" s="8">
        <v>990.02</v>
      </c>
      <c r="AR82" s="4"/>
      <c r="AS82" s="8"/>
      <c r="AT82" s="7"/>
      <c r="AU82" s="7"/>
      <c r="AV82" s="4">
        <v>33</v>
      </c>
      <c r="AW82" s="8">
        <v>990.02</v>
      </c>
      <c r="AX82" s="4"/>
      <c r="AY82" s="8"/>
      <c r="AZ82" s="7"/>
      <c r="BA82" s="7"/>
      <c r="BB82" s="7">
        <v>1</v>
      </c>
      <c r="BC82" s="4">
        <v>33</v>
      </c>
      <c r="BD82" s="8">
        <v>990.02</v>
      </c>
      <c r="BE82" s="4"/>
      <c r="BF82" s="8"/>
      <c r="BG82" s="7"/>
      <c r="BH82" s="7"/>
      <c r="BI82" s="7">
        <v>1</v>
      </c>
      <c r="BJ82" s="4">
        <v>33</v>
      </c>
      <c r="BK82" s="8">
        <v>990.02</v>
      </c>
      <c r="BL82" s="2" t="s">
        <v>1449</v>
      </c>
      <c r="BM82" s="7">
        <v>1</v>
      </c>
      <c r="BN82" s="7">
        <v>1</v>
      </c>
      <c r="BO82" s="4">
        <v>1</v>
      </c>
      <c r="BP82" s="8">
        <v>18.28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1194</v>
      </c>
      <c r="BX82" s="2" t="s">
        <v>888</v>
      </c>
      <c r="BY82" s="2" t="s">
        <v>144</v>
      </c>
      <c r="BZ82" s="2" t="s">
        <v>132</v>
      </c>
      <c r="CA82" s="4">
        <v>4</v>
      </c>
      <c r="CB82" s="8">
        <v>136.64</v>
      </c>
      <c r="CC82" s="4"/>
      <c r="CD82" s="8"/>
      <c r="CE82" s="7"/>
      <c r="CF82" s="7"/>
      <c r="CG82" s="2" t="s">
        <v>141</v>
      </c>
      <c r="CH82" s="2" t="s">
        <v>129</v>
      </c>
      <c r="CI82" s="2" t="s">
        <v>132</v>
      </c>
      <c r="CJ82" s="2" t="s">
        <v>1450</v>
      </c>
      <c r="CK82" s="2" t="s">
        <v>144</v>
      </c>
      <c r="CL82" s="2" t="s">
        <v>132</v>
      </c>
      <c r="CM82" s="4">
        <v>5</v>
      </c>
      <c r="CN82" s="8">
        <v>135.84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1420</v>
      </c>
      <c r="CV82" s="2" t="s">
        <v>1130</v>
      </c>
      <c r="CW82" s="2" t="s">
        <v>144</v>
      </c>
      <c r="CX82" s="2" t="s">
        <v>132</v>
      </c>
      <c r="CY82" s="4">
        <v>5</v>
      </c>
      <c r="CZ82" s="8">
        <v>144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864</v>
      </c>
      <c r="DH82" s="2" t="s">
        <v>865</v>
      </c>
      <c r="DI82" s="2" t="s">
        <v>144</v>
      </c>
      <c r="DJ82" s="2" t="s">
        <v>132</v>
      </c>
      <c r="DK82" s="4"/>
      <c r="DL82" s="8"/>
      <c r="DM82" s="4"/>
      <c r="DN82" s="8"/>
      <c r="DO82" s="7"/>
      <c r="DP82" s="7"/>
      <c r="DQ82" s="2" t="s">
        <v>141</v>
      </c>
      <c r="DR82" s="2" t="s">
        <v>129</v>
      </c>
      <c r="DS82" s="2" t="s">
        <v>866</v>
      </c>
      <c r="DT82" s="2" t="s">
        <v>569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1451</v>
      </c>
      <c r="EF82" s="2" t="s">
        <v>1452</v>
      </c>
      <c r="EG82" s="2" t="s">
        <v>144</v>
      </c>
      <c r="EH82" s="2" t="s">
        <v>132</v>
      </c>
      <c r="EI82" s="4">
        <v>5</v>
      </c>
      <c r="EJ82" s="8">
        <v>155.2</v>
      </c>
      <c r="EK82" s="4"/>
      <c r="EL82" s="8"/>
      <c r="EM82" s="7"/>
      <c r="EN82" s="7"/>
      <c r="EO82" s="2" t="s">
        <v>141</v>
      </c>
      <c r="EP82" s="2" t="s">
        <v>129</v>
      </c>
      <c r="EQ82" s="2" t="s">
        <v>1128</v>
      </c>
      <c r="ER82" s="2" t="s">
        <v>1453</v>
      </c>
      <c r="ES82" s="2" t="s">
        <v>144</v>
      </c>
      <c r="ET82" s="2" t="s">
        <v>132</v>
      </c>
      <c r="EU82" s="4">
        <v>8</v>
      </c>
      <c r="EV82" s="8">
        <v>222.08</v>
      </c>
      <c r="EW82" s="4"/>
      <c r="EX82" s="8"/>
      <c r="EY82" s="7"/>
      <c r="EZ82" s="7"/>
      <c r="FA82" s="2" t="s">
        <v>141</v>
      </c>
      <c r="FB82" s="2" t="s">
        <v>129</v>
      </c>
      <c r="FC82" s="2" t="s">
        <v>201</v>
      </c>
      <c r="FD82" s="2" t="s">
        <v>1454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174</v>
      </c>
      <c r="FO82" s="2" t="s">
        <v>568</v>
      </c>
      <c r="FP82" s="2" t="s">
        <v>197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129</v>
      </c>
      <c r="GA82" s="2" t="s">
        <v>158</v>
      </c>
      <c r="GB82" s="2" t="s">
        <v>132</v>
      </c>
      <c r="GC82" s="2" t="s">
        <v>144</v>
      </c>
      <c r="GD82" s="2" t="s">
        <v>132</v>
      </c>
      <c r="GE82" s="4">
        <v>1</v>
      </c>
      <c r="GF82" s="8">
        <v>54.99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1428</v>
      </c>
      <c r="GN82" s="2" t="s">
        <v>1234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141</v>
      </c>
      <c r="GX82" s="2" t="s">
        <v>129</v>
      </c>
      <c r="GY82" s="2" t="s">
        <v>289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167</v>
      </c>
      <c r="HJ82" s="2" t="s">
        <v>129</v>
      </c>
      <c r="HK82" s="2" t="s">
        <v>132</v>
      </c>
      <c r="HL82" s="2" t="s">
        <v>132</v>
      </c>
      <c r="HM82" s="2" t="s">
        <v>144</v>
      </c>
      <c r="HN82" s="2" t="s">
        <v>132</v>
      </c>
      <c r="HO82" s="4">
        <v>3</v>
      </c>
      <c r="HP82" s="8">
        <v>96</v>
      </c>
      <c r="HQ82" s="4"/>
      <c r="HR82" s="8"/>
      <c r="HS82" s="7"/>
      <c r="HT82" s="7"/>
      <c r="HU82" s="2" t="s">
        <v>141</v>
      </c>
      <c r="HV82" s="2" t="s">
        <v>129</v>
      </c>
      <c r="HW82" s="2" t="s">
        <v>902</v>
      </c>
      <c r="HX82" s="2" t="s">
        <v>1455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141</v>
      </c>
      <c r="IH82" s="2" t="s">
        <v>129</v>
      </c>
      <c r="II82" s="2" t="s">
        <v>578</v>
      </c>
      <c r="IJ82" s="2" t="s">
        <v>750</v>
      </c>
      <c r="IK82" s="2" t="s">
        <v>144</v>
      </c>
      <c r="IL82" s="2" t="s">
        <v>132</v>
      </c>
      <c r="IM82" s="4">
        <v>1</v>
      </c>
      <c r="IN82" s="8">
        <v>26.99</v>
      </c>
      <c r="IO82" s="4"/>
      <c r="IP82" s="8"/>
      <c r="IQ82" s="7"/>
      <c r="IR82" s="7"/>
      <c r="IS82" s="2" t="s">
        <v>141</v>
      </c>
      <c r="IT82" s="2" t="s">
        <v>129</v>
      </c>
      <c r="IU82" s="2" t="s">
        <v>267</v>
      </c>
      <c r="IV82" s="2" t="s">
        <v>426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212</v>
      </c>
      <c r="JF82" s="2" t="s">
        <v>129</v>
      </c>
      <c r="JG82" s="2" t="s">
        <v>132</v>
      </c>
      <c r="JH82" s="2" t="s">
        <v>132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294</v>
      </c>
      <c r="JT82" s="2" t="s">
        <v>132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167</v>
      </c>
      <c r="KD82" s="2" t="s">
        <v>129</v>
      </c>
      <c r="KE82" s="2" t="s">
        <v>132</v>
      </c>
      <c r="KF82" s="2" t="s">
        <v>132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141</v>
      </c>
      <c r="LB82" s="2" t="s">
        <v>129</v>
      </c>
      <c r="LC82" s="2" t="s">
        <v>168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162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170</v>
      </c>
      <c r="MM82" s="2" t="s">
        <v>1201</v>
      </c>
      <c r="MN82" s="2" t="s">
        <v>1456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167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167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173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167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167</v>
      </c>
      <c r="OT82" s="2" t="s">
        <v>174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174</v>
      </c>
      <c r="PS82" s="2" t="s">
        <v>559</v>
      </c>
      <c r="PT82" s="2" t="s">
        <v>1457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162</v>
      </c>
      <c r="QP82" s="2" t="s">
        <v>174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167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177</v>
      </c>
      <c r="RG82" s="4"/>
      <c r="RH82" s="8"/>
      <c r="RI82" s="4"/>
      <c r="RJ82" s="8"/>
      <c r="RK82" s="7"/>
      <c r="RL82" s="7"/>
      <c r="RM82" s="2" t="s">
        <v>141</v>
      </c>
      <c r="RN82" s="2" t="s">
        <v>174</v>
      </c>
      <c r="RO82" s="2" t="s">
        <v>216</v>
      </c>
      <c r="RP82" s="2" t="s">
        <v>1458</v>
      </c>
      <c r="RQ82" s="2" t="s">
        <v>144</v>
      </c>
      <c r="RR82" s="2" t="s">
        <v>132</v>
      </c>
    </row>
    <row r="83">
      <c r="A83" s="2" t="s">
        <v>1459</v>
      </c>
      <c r="B83" s="2" t="s">
        <v>121</v>
      </c>
      <c r="C83" s="2" t="s">
        <v>122</v>
      </c>
      <c r="D83" s="2" t="s">
        <v>954</v>
      </c>
      <c r="E83" s="2" t="s">
        <v>955</v>
      </c>
      <c r="F83" s="2" t="s">
        <v>1460</v>
      </c>
      <c r="G83" s="2" t="s">
        <v>1460</v>
      </c>
      <c r="H83" s="2" t="s">
        <v>1460</v>
      </c>
      <c r="I83" s="2" t="s">
        <v>1461</v>
      </c>
      <c r="J83" s="2" t="s">
        <v>127</v>
      </c>
      <c r="K83" s="2" t="s">
        <v>1462</v>
      </c>
      <c r="L83" s="3">
        <v>26.98</v>
      </c>
      <c r="M83" s="3">
        <v>28.33</v>
      </c>
      <c r="N83" s="3">
        <v>59.99</v>
      </c>
      <c r="O83" s="2" t="s">
        <v>526</v>
      </c>
      <c r="P83" s="2" t="s">
        <v>527</v>
      </c>
      <c r="Q83" s="2" t="s">
        <v>131</v>
      </c>
      <c r="R83" s="2" t="s">
        <v>132</v>
      </c>
      <c r="S83" s="2" t="s">
        <v>1463</v>
      </c>
      <c r="T83" s="2" t="s">
        <v>132</v>
      </c>
      <c r="U83" s="2" t="s">
        <v>306</v>
      </c>
      <c r="V83" s="2" t="s">
        <v>420</v>
      </c>
      <c r="W83" s="2" t="s">
        <v>221</v>
      </c>
      <c r="X83" s="2" t="s">
        <v>185</v>
      </c>
      <c r="Y83" s="2" t="s">
        <v>1386</v>
      </c>
      <c r="Z83" s="4">
        <v>27</v>
      </c>
      <c r="AA83" s="4">
        <f>=ROUNDDOWN(5.74468085106383,0)</f>
      </c>
      <c r="AB83" s="5">
        <v>4.7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45</v>
      </c>
      <c r="AQ83" s="8">
        <v>879.31</v>
      </c>
      <c r="AR83" s="4"/>
      <c r="AS83" s="8"/>
      <c r="AT83" s="7"/>
      <c r="AU83" s="7"/>
      <c r="AV83" s="4">
        <v>45</v>
      </c>
      <c r="AW83" s="8">
        <v>879.31</v>
      </c>
      <c r="AX83" s="4"/>
      <c r="AY83" s="8"/>
      <c r="AZ83" s="7"/>
      <c r="BA83" s="7"/>
      <c r="BB83" s="7">
        <v>1</v>
      </c>
      <c r="BC83" s="4">
        <v>45</v>
      </c>
      <c r="BD83" s="8">
        <v>879.31</v>
      </c>
      <c r="BE83" s="4"/>
      <c r="BF83" s="8"/>
      <c r="BG83" s="7"/>
      <c r="BH83" s="7"/>
      <c r="BI83" s="7">
        <v>1</v>
      </c>
      <c r="BJ83" s="4">
        <v>45</v>
      </c>
      <c r="BK83" s="8">
        <v>879.31</v>
      </c>
      <c r="BL83" s="2" t="s">
        <v>1464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129</v>
      </c>
      <c r="BW83" s="2" t="s">
        <v>1388</v>
      </c>
      <c r="BX83" s="2" t="s">
        <v>1465</v>
      </c>
      <c r="BY83" s="2" t="s">
        <v>144</v>
      </c>
      <c r="BZ83" s="2" t="s">
        <v>132</v>
      </c>
      <c r="CA83" s="4"/>
      <c r="CB83" s="8"/>
      <c r="CC83" s="4"/>
      <c r="CD83" s="8"/>
      <c r="CE83" s="7"/>
      <c r="CF83" s="7"/>
      <c r="CG83" s="2" t="s">
        <v>141</v>
      </c>
      <c r="CH83" s="2" t="s">
        <v>129</v>
      </c>
      <c r="CI83" s="2" t="s">
        <v>132</v>
      </c>
      <c r="CJ83" s="2" t="s">
        <v>317</v>
      </c>
      <c r="CK83" s="2" t="s">
        <v>144</v>
      </c>
      <c r="CL83" s="2" t="s">
        <v>132</v>
      </c>
      <c r="CM83" s="4"/>
      <c r="CN83" s="8"/>
      <c r="CO83" s="4"/>
      <c r="CP83" s="8"/>
      <c r="CQ83" s="7"/>
      <c r="CR83" s="7"/>
      <c r="CS83" s="2" t="s">
        <v>141</v>
      </c>
      <c r="CT83" s="2" t="s">
        <v>129</v>
      </c>
      <c r="CU83" s="2" t="s">
        <v>1386</v>
      </c>
      <c r="CV83" s="2" t="s">
        <v>1465</v>
      </c>
      <c r="CW83" s="2" t="s">
        <v>144</v>
      </c>
      <c r="CX83" s="2" t="s">
        <v>132</v>
      </c>
      <c r="CY83" s="4">
        <v>7</v>
      </c>
      <c r="CZ83" s="8">
        <v>205.38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1466</v>
      </c>
      <c r="DH83" s="2" t="s">
        <v>1467</v>
      </c>
      <c r="DI83" s="2" t="s">
        <v>144</v>
      </c>
      <c r="DJ83" s="2" t="s">
        <v>132</v>
      </c>
      <c r="DK83" s="4">
        <v>4</v>
      </c>
      <c r="DL83" s="8">
        <v>126.36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866</v>
      </c>
      <c r="DT83" s="2" t="s">
        <v>1240</v>
      </c>
      <c r="DU83" s="2" t="s">
        <v>144</v>
      </c>
      <c r="DV83" s="2" t="s">
        <v>132</v>
      </c>
      <c r="DW83" s="4">
        <v>1</v>
      </c>
      <c r="DX83" s="8">
        <v>30.16</v>
      </c>
      <c r="DY83" s="4"/>
      <c r="DZ83" s="8"/>
      <c r="EA83" s="7"/>
      <c r="EB83" s="7"/>
      <c r="EC83" s="2" t="s">
        <v>141</v>
      </c>
      <c r="ED83" s="2" t="s">
        <v>129</v>
      </c>
      <c r="EE83" s="2" t="s">
        <v>1388</v>
      </c>
      <c r="EF83" s="2" t="s">
        <v>1239</v>
      </c>
      <c r="EG83" s="2" t="s">
        <v>144</v>
      </c>
      <c r="EH83" s="2" t="s">
        <v>132</v>
      </c>
      <c r="EI83" s="4">
        <v>1</v>
      </c>
      <c r="EJ83" s="8">
        <v>28.46</v>
      </c>
      <c r="EK83" s="4"/>
      <c r="EL83" s="8"/>
      <c r="EM83" s="7"/>
      <c r="EN83" s="7"/>
      <c r="EO83" s="2" t="s">
        <v>141</v>
      </c>
      <c r="EP83" s="2" t="s">
        <v>129</v>
      </c>
      <c r="EQ83" s="2" t="s">
        <v>870</v>
      </c>
      <c r="ER83" s="2" t="s">
        <v>1468</v>
      </c>
      <c r="ES83" s="2" t="s">
        <v>144</v>
      </c>
      <c r="ET83" s="2" t="s">
        <v>132</v>
      </c>
      <c r="EU83" s="4"/>
      <c r="EV83" s="8"/>
      <c r="EW83" s="4"/>
      <c r="EX83" s="8"/>
      <c r="EY83" s="7"/>
      <c r="EZ83" s="7"/>
      <c r="FA83" s="2" t="s">
        <v>167</v>
      </c>
      <c r="FB83" s="2" t="s">
        <v>129</v>
      </c>
      <c r="FC83" s="2" t="s">
        <v>132</v>
      </c>
      <c r="FD83" s="2" t="s">
        <v>132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174</v>
      </c>
      <c r="FO83" s="2" t="s">
        <v>873</v>
      </c>
      <c r="FP83" s="2" t="s">
        <v>132</v>
      </c>
      <c r="FQ83" s="2" t="s">
        <v>144</v>
      </c>
      <c r="FR83" s="2" t="s">
        <v>132</v>
      </c>
      <c r="FS83" s="4">
        <v>31</v>
      </c>
      <c r="FT83" s="8">
        <v>438.96</v>
      </c>
      <c r="FU83" s="4"/>
      <c r="FV83" s="8"/>
      <c r="FW83" s="7"/>
      <c r="FX83" s="7"/>
      <c r="FY83" s="2" t="s">
        <v>141</v>
      </c>
      <c r="FZ83" s="2" t="s">
        <v>129</v>
      </c>
      <c r="GA83" s="2" t="s">
        <v>326</v>
      </c>
      <c r="GB83" s="2" t="s">
        <v>1041</v>
      </c>
      <c r="GC83" s="2" t="s">
        <v>144</v>
      </c>
      <c r="GD83" s="2" t="s">
        <v>132</v>
      </c>
      <c r="GE83" s="4">
        <v>1</v>
      </c>
      <c r="GF83" s="8">
        <v>49.99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1388</v>
      </c>
      <c r="GN83" s="2" t="s">
        <v>1353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289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167</v>
      </c>
      <c r="HJ83" s="2" t="s">
        <v>129</v>
      </c>
      <c r="HK83" s="2" t="s">
        <v>132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876</v>
      </c>
      <c r="HX83" s="2" t="s">
        <v>675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141</v>
      </c>
      <c r="IH83" s="2" t="s">
        <v>129</v>
      </c>
      <c r="II83" s="2" t="s">
        <v>578</v>
      </c>
      <c r="IJ83" s="2" t="s">
        <v>329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173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1469</v>
      </c>
      <c r="JH83" s="2" t="s">
        <v>291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1470</v>
      </c>
      <c r="JT83" s="2" t="s">
        <v>132</v>
      </c>
      <c r="JU83" s="2" t="s">
        <v>144</v>
      </c>
      <c r="JV83" s="2" t="s">
        <v>132</v>
      </c>
      <c r="JW83" s="4"/>
      <c r="JX83" s="8"/>
      <c r="JY83" s="4"/>
      <c r="JZ83" s="8"/>
      <c r="KA83" s="7"/>
      <c r="KB83" s="7"/>
      <c r="KC83" s="2" t="s">
        <v>141</v>
      </c>
      <c r="KD83" s="2" t="s">
        <v>129</v>
      </c>
      <c r="KE83" s="2" t="s">
        <v>998</v>
      </c>
      <c r="KF83" s="2" t="s">
        <v>1455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162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141</v>
      </c>
      <c r="ML83" s="2" t="s">
        <v>170</v>
      </c>
      <c r="MM83" s="2" t="s">
        <v>879</v>
      </c>
      <c r="MN83" s="2" t="s">
        <v>1471</v>
      </c>
      <c r="MO83" s="2" t="s">
        <v>144</v>
      </c>
      <c r="MP83" s="2" t="s">
        <v>132</v>
      </c>
      <c r="MQ83" s="4"/>
      <c r="MR83" s="8"/>
      <c r="MS83" s="4"/>
      <c r="MT83" s="8"/>
      <c r="MU83" s="7"/>
      <c r="MV83" s="7"/>
      <c r="MW83" s="2" t="s">
        <v>167</v>
      </c>
      <c r="MX83" s="2" t="s">
        <v>129</v>
      </c>
      <c r="MY83" s="2" t="s">
        <v>132</v>
      </c>
      <c r="MZ83" s="2" t="s">
        <v>132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173</v>
      </c>
      <c r="NV83" s="2" t="s">
        <v>129</v>
      </c>
      <c r="NW83" s="2" t="s">
        <v>132</v>
      </c>
      <c r="NX83" s="2" t="s">
        <v>132</v>
      </c>
      <c r="NY83" s="2" t="s">
        <v>144</v>
      </c>
      <c r="NZ83" s="2" t="s">
        <v>132</v>
      </c>
      <c r="OA83" s="4"/>
      <c r="OB83" s="8"/>
      <c r="OC83" s="4"/>
      <c r="OD83" s="8"/>
      <c r="OE83" s="7"/>
      <c r="OF83" s="7"/>
      <c r="OG83" s="2" t="s">
        <v>173</v>
      </c>
      <c r="OH83" s="2" t="s">
        <v>129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167</v>
      </c>
      <c r="OT83" s="2" t="s">
        <v>174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167</v>
      </c>
      <c r="PR83" s="2" t="s">
        <v>129</v>
      </c>
      <c r="PS83" s="2" t="s">
        <v>132</v>
      </c>
      <c r="PT83" s="2" t="s">
        <v>132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141</v>
      </c>
      <c r="QP83" s="2" t="s">
        <v>174</v>
      </c>
      <c r="QQ83" s="2" t="s">
        <v>1002</v>
      </c>
      <c r="QR83" s="2" t="s">
        <v>1472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167</v>
      </c>
      <c r="RB83" s="2" t="s">
        <v>129</v>
      </c>
      <c r="RC83" s="2" t="s">
        <v>132</v>
      </c>
      <c r="RD83" s="2" t="s">
        <v>132</v>
      </c>
      <c r="RE83" s="2" t="s">
        <v>144</v>
      </c>
      <c r="RF83" s="2" t="s">
        <v>177</v>
      </c>
      <c r="RG83" s="4"/>
      <c r="RH83" s="8"/>
      <c r="RI83" s="4"/>
      <c r="RJ83" s="8"/>
      <c r="RK83" s="7"/>
      <c r="RL83" s="7"/>
      <c r="RM83" s="2" t="s">
        <v>141</v>
      </c>
      <c r="RN83" s="2" t="s">
        <v>174</v>
      </c>
      <c r="RO83" s="2" t="s">
        <v>1395</v>
      </c>
      <c r="RP83" s="2" t="s">
        <v>285</v>
      </c>
      <c r="RQ83" s="2" t="s">
        <v>144</v>
      </c>
      <c r="RR83" s="2" t="s">
        <v>132</v>
      </c>
    </row>
    <row r="84">
      <c r="A84" s="2" t="s">
        <v>1473</v>
      </c>
      <c r="B84" s="2" t="s">
        <v>121</v>
      </c>
      <c r="C84" s="2" t="s">
        <v>122</v>
      </c>
      <c r="D84" s="2" t="s">
        <v>954</v>
      </c>
      <c r="E84" s="2" t="s">
        <v>955</v>
      </c>
      <c r="F84" s="2" t="s">
        <v>1474</v>
      </c>
      <c r="G84" s="2" t="s">
        <v>1474</v>
      </c>
      <c r="H84" s="2" t="s">
        <v>1474</v>
      </c>
      <c r="I84" s="2" t="s">
        <v>1475</v>
      </c>
      <c r="J84" s="2" t="s">
        <v>127</v>
      </c>
      <c r="K84" s="2" t="s">
        <v>342</v>
      </c>
      <c r="L84" s="3">
        <v>58.22</v>
      </c>
      <c r="M84" s="3">
        <v>61.13</v>
      </c>
      <c r="N84" s="3">
        <v>118.99</v>
      </c>
      <c r="O84" s="2" t="s">
        <v>129</v>
      </c>
      <c r="P84" s="2" t="s">
        <v>658</v>
      </c>
      <c r="Q84" s="2" t="s">
        <v>131</v>
      </c>
      <c r="R84" s="2" t="s">
        <v>132</v>
      </c>
      <c r="S84" s="2" t="s">
        <v>1476</v>
      </c>
      <c r="T84" s="2" t="s">
        <v>132</v>
      </c>
      <c r="U84" s="2" t="s">
        <v>1477</v>
      </c>
      <c r="V84" s="2" t="s">
        <v>846</v>
      </c>
      <c r="W84" s="2" t="s">
        <v>136</v>
      </c>
      <c r="X84" s="2" t="s">
        <v>132</v>
      </c>
      <c r="Y84" s="2" t="s">
        <v>1123</v>
      </c>
      <c r="Z84" s="4">
        <v>57</v>
      </c>
      <c r="AA84" s="4">
        <f>=ROUNDDOWN(28.5,0)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13</v>
      </c>
      <c r="AQ84" s="8">
        <v>868.38</v>
      </c>
      <c r="AR84" s="4"/>
      <c r="AS84" s="8"/>
      <c r="AT84" s="7"/>
      <c r="AU84" s="7"/>
      <c r="AV84" s="4">
        <v>13</v>
      </c>
      <c r="AW84" s="8">
        <v>868.38</v>
      </c>
      <c r="AX84" s="4"/>
      <c r="AY84" s="8"/>
      <c r="AZ84" s="7"/>
      <c r="BA84" s="7"/>
      <c r="BB84" s="7">
        <v>1</v>
      </c>
      <c r="BC84" s="4">
        <v>13</v>
      </c>
      <c r="BD84" s="8">
        <v>868.38</v>
      </c>
      <c r="BE84" s="4"/>
      <c r="BF84" s="8"/>
      <c r="BG84" s="7"/>
      <c r="BH84" s="7"/>
      <c r="BI84" s="7">
        <v>1</v>
      </c>
      <c r="BJ84" s="4">
        <v>13</v>
      </c>
      <c r="BK84" s="8">
        <v>868.38</v>
      </c>
      <c r="BL84" s="2" t="s">
        <v>1478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129</v>
      </c>
      <c r="BW84" s="2" t="s">
        <v>1479</v>
      </c>
      <c r="BX84" s="2" t="s">
        <v>1480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593</v>
      </c>
      <c r="CH84" s="2" t="s">
        <v>174</v>
      </c>
      <c r="CI84" s="2" t="s">
        <v>132</v>
      </c>
      <c r="CJ84" s="2" t="s">
        <v>1481</v>
      </c>
      <c r="CK84" s="2" t="s">
        <v>144</v>
      </c>
      <c r="CL84" s="2" t="s">
        <v>132</v>
      </c>
      <c r="CM84" s="4">
        <v>2</v>
      </c>
      <c r="CN84" s="8">
        <v>122.24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1482</v>
      </c>
      <c r="CV84" s="2" t="s">
        <v>1483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1050</v>
      </c>
      <c r="DH84" s="2" t="s">
        <v>1080</v>
      </c>
      <c r="DI84" s="2" t="s">
        <v>144</v>
      </c>
      <c r="DJ84" s="2" t="s">
        <v>132</v>
      </c>
      <c r="DK84" s="4">
        <v>2</v>
      </c>
      <c r="DL84" s="8">
        <v>146.4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1161</v>
      </c>
      <c r="DT84" s="2" t="s">
        <v>1484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1485</v>
      </c>
      <c r="EF84" s="2" t="s">
        <v>356</v>
      </c>
      <c r="EG84" s="2" t="s">
        <v>144</v>
      </c>
      <c r="EH84" s="2" t="s">
        <v>132</v>
      </c>
      <c r="EI84" s="4">
        <v>1</v>
      </c>
      <c r="EJ84" s="8">
        <v>65.68</v>
      </c>
      <c r="EK84" s="4"/>
      <c r="EL84" s="8"/>
      <c r="EM84" s="7"/>
      <c r="EN84" s="7"/>
      <c r="EO84" s="2" t="s">
        <v>141</v>
      </c>
      <c r="EP84" s="2" t="s">
        <v>129</v>
      </c>
      <c r="EQ84" s="2" t="s">
        <v>1407</v>
      </c>
      <c r="ER84" s="2" t="s">
        <v>1486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201</v>
      </c>
      <c r="FD84" s="2" t="s">
        <v>1057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174</v>
      </c>
      <c r="FO84" s="2" t="s">
        <v>1409</v>
      </c>
      <c r="FP84" s="2" t="s">
        <v>1487</v>
      </c>
      <c r="FQ84" s="2" t="s">
        <v>144</v>
      </c>
      <c r="FR84" s="2" t="s">
        <v>132</v>
      </c>
      <c r="FS84" s="4"/>
      <c r="FT84" s="8"/>
      <c r="FU84" s="4"/>
      <c r="FV84" s="8"/>
      <c r="FW84" s="7"/>
      <c r="FX84" s="7"/>
      <c r="FY84" s="2" t="s">
        <v>141</v>
      </c>
      <c r="FZ84" s="2" t="s">
        <v>129</v>
      </c>
      <c r="GA84" s="2" t="s">
        <v>158</v>
      </c>
      <c r="GB84" s="2" t="s">
        <v>132</v>
      </c>
      <c r="GC84" s="2" t="s">
        <v>144</v>
      </c>
      <c r="GD84" s="2" t="s">
        <v>132</v>
      </c>
      <c r="GE84" s="4">
        <v>1</v>
      </c>
      <c r="GF84" s="8">
        <v>106.15</v>
      </c>
      <c r="GG84" s="4"/>
      <c r="GH84" s="8"/>
      <c r="GI84" s="7"/>
      <c r="GJ84" s="7"/>
      <c r="GK84" s="2" t="s">
        <v>141</v>
      </c>
      <c r="GL84" s="2" t="s">
        <v>129</v>
      </c>
      <c r="GM84" s="2" t="s">
        <v>1482</v>
      </c>
      <c r="GN84" s="2" t="s">
        <v>1488</v>
      </c>
      <c r="GO84" s="2" t="s">
        <v>144</v>
      </c>
      <c r="GP84" s="2" t="s">
        <v>132</v>
      </c>
      <c r="GQ84" s="4">
        <v>6</v>
      </c>
      <c r="GR84" s="8">
        <v>366.78</v>
      </c>
      <c r="GS84" s="4"/>
      <c r="GT84" s="8"/>
      <c r="GU84" s="7"/>
      <c r="GV84" s="7"/>
      <c r="GW84" s="2" t="s">
        <v>141</v>
      </c>
      <c r="GX84" s="2" t="s">
        <v>129</v>
      </c>
      <c r="GY84" s="2" t="s">
        <v>289</v>
      </c>
      <c r="GZ84" s="2" t="s">
        <v>648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162</v>
      </c>
      <c r="HJ84" s="2" t="s">
        <v>129</v>
      </c>
      <c r="HK84" s="2" t="s">
        <v>132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1412</v>
      </c>
      <c r="HX84" s="2" t="s">
        <v>1489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141</v>
      </c>
      <c r="IH84" s="2" t="s">
        <v>129</v>
      </c>
      <c r="II84" s="2" t="s">
        <v>828</v>
      </c>
      <c r="IJ84" s="2" t="s">
        <v>1001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141</v>
      </c>
      <c r="IT84" s="2" t="s">
        <v>129</v>
      </c>
      <c r="IU84" s="2" t="s">
        <v>979</v>
      </c>
      <c r="IV84" s="2" t="s">
        <v>1490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212</v>
      </c>
      <c r="JF84" s="2" t="s">
        <v>129</v>
      </c>
      <c r="JG84" s="2" t="s">
        <v>132</v>
      </c>
      <c r="JH84" s="2" t="s">
        <v>132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366</v>
      </c>
      <c r="JT84" s="2" t="s">
        <v>132</v>
      </c>
      <c r="JU84" s="2" t="s">
        <v>144</v>
      </c>
      <c r="JV84" s="2" t="s">
        <v>132</v>
      </c>
      <c r="JW84" s="4">
        <v>1</v>
      </c>
      <c r="JX84" s="8">
        <v>61.13</v>
      </c>
      <c r="JY84" s="4"/>
      <c r="JZ84" s="8"/>
      <c r="KA84" s="7"/>
      <c r="KB84" s="7"/>
      <c r="KC84" s="2" t="s">
        <v>141</v>
      </c>
      <c r="KD84" s="2" t="s">
        <v>129</v>
      </c>
      <c r="KE84" s="2" t="s">
        <v>1491</v>
      </c>
      <c r="KF84" s="2" t="s">
        <v>1033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141</v>
      </c>
      <c r="LB84" s="2" t="s">
        <v>129</v>
      </c>
      <c r="LC84" s="2" t="s">
        <v>168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162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141</v>
      </c>
      <c r="ML84" s="2" t="s">
        <v>170</v>
      </c>
      <c r="MM84" s="2" t="s">
        <v>1492</v>
      </c>
      <c r="MN84" s="2" t="s">
        <v>1493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167</v>
      </c>
      <c r="MX84" s="2" t="s">
        <v>129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167</v>
      </c>
      <c r="NJ84" s="2" t="s">
        <v>129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167</v>
      </c>
      <c r="OH84" s="2" t="s">
        <v>129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167</v>
      </c>
      <c r="OT84" s="2" t="s">
        <v>174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141</v>
      </c>
      <c r="PR84" s="2" t="s">
        <v>174</v>
      </c>
      <c r="PS84" s="2" t="s">
        <v>559</v>
      </c>
      <c r="PT84" s="2" t="s">
        <v>467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141</v>
      </c>
      <c r="QP84" s="2" t="s">
        <v>174</v>
      </c>
      <c r="QQ84" s="2" t="s">
        <v>837</v>
      </c>
      <c r="QR84" s="2" t="s">
        <v>1494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167</v>
      </c>
      <c r="RB84" s="2" t="s">
        <v>129</v>
      </c>
      <c r="RC84" s="2" t="s">
        <v>132</v>
      </c>
      <c r="RD84" s="2" t="s">
        <v>132</v>
      </c>
      <c r="RE84" s="2" t="s">
        <v>144</v>
      </c>
      <c r="RF84" s="2" t="s">
        <v>177</v>
      </c>
      <c r="RG84" s="4"/>
      <c r="RH84" s="8"/>
      <c r="RI84" s="4"/>
      <c r="RJ84" s="8"/>
      <c r="RK84" s="7"/>
      <c r="RL84" s="7"/>
      <c r="RM84" s="2" t="s">
        <v>141</v>
      </c>
      <c r="RN84" s="2" t="s">
        <v>174</v>
      </c>
      <c r="RO84" s="2" t="s">
        <v>1495</v>
      </c>
      <c r="RP84" s="2" t="s">
        <v>1025</v>
      </c>
      <c r="RQ84" s="2" t="s">
        <v>144</v>
      </c>
      <c r="RR84" s="2" t="s">
        <v>132</v>
      </c>
    </row>
    <row r="85">
      <c r="A85" s="2" t="s">
        <v>1496</v>
      </c>
      <c r="B85" s="2" t="s">
        <v>121</v>
      </c>
      <c r="C85" s="2" t="s">
        <v>122</v>
      </c>
      <c r="D85" s="2" t="s">
        <v>954</v>
      </c>
      <c r="E85" s="2" t="s">
        <v>955</v>
      </c>
      <c r="F85" s="2" t="s">
        <v>1497</v>
      </c>
      <c r="G85" s="2" t="s">
        <v>1497</v>
      </c>
      <c r="H85" s="2" t="s">
        <v>1497</v>
      </c>
      <c r="I85" s="2" t="s">
        <v>1498</v>
      </c>
      <c r="J85" s="2" t="s">
        <v>127</v>
      </c>
      <c r="K85" s="2" t="s">
        <v>1499</v>
      </c>
      <c r="L85" s="3">
        <v>69.49</v>
      </c>
      <c r="M85" s="3">
        <v>72.96</v>
      </c>
      <c r="N85" s="3">
        <v>269</v>
      </c>
      <c r="O85" s="2" t="s">
        <v>129</v>
      </c>
      <c r="P85" s="2" t="s">
        <v>1184</v>
      </c>
      <c r="Q85" s="2" t="s">
        <v>131</v>
      </c>
      <c r="R85" s="2" t="s">
        <v>18</v>
      </c>
      <c r="S85" s="2" t="s">
        <v>132</v>
      </c>
      <c r="T85" s="2" t="s">
        <v>132</v>
      </c>
      <c r="U85" s="2" t="s">
        <v>447</v>
      </c>
      <c r="V85" s="2" t="s">
        <v>846</v>
      </c>
      <c r="W85" s="2" t="s">
        <v>136</v>
      </c>
      <c r="X85" s="2" t="s">
        <v>132</v>
      </c>
      <c r="Y85" s="2" t="s">
        <v>668</v>
      </c>
      <c r="Z85" s="4"/>
      <c r="AA85" s="4">
        <f>=ROUNDDOWN({0},0)</f>
      </c>
      <c r="AB85" s="5">
        <v>11.2</v>
      </c>
      <c r="AC85" s="2" t="s">
        <v>132</v>
      </c>
      <c r="AD85" s="4"/>
      <c r="AE85" s="4"/>
      <c r="AF85" s="6"/>
      <c r="AG85" s="6"/>
      <c r="AH85" s="7">
        <v>0.0794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8</v>
      </c>
      <c r="AQ85" s="8">
        <v>678.78</v>
      </c>
      <c r="AR85" s="4"/>
      <c r="AS85" s="8"/>
      <c r="AT85" s="7"/>
      <c r="AU85" s="7"/>
      <c r="AV85" s="4">
        <v>8</v>
      </c>
      <c r="AW85" s="8">
        <v>678.78</v>
      </c>
      <c r="AX85" s="4"/>
      <c r="AY85" s="8"/>
      <c r="AZ85" s="7"/>
      <c r="BA85" s="7"/>
      <c r="BB85" s="7">
        <v>1</v>
      </c>
      <c r="BC85" s="4">
        <v>8</v>
      </c>
      <c r="BD85" s="8">
        <v>678.78</v>
      </c>
      <c r="BE85" s="4"/>
      <c r="BF85" s="8"/>
      <c r="BG85" s="7"/>
      <c r="BH85" s="7"/>
      <c r="BI85" s="7">
        <v>1</v>
      </c>
      <c r="BJ85" s="4">
        <v>8</v>
      </c>
      <c r="BK85" s="8">
        <v>678.78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>
        <v>8</v>
      </c>
      <c r="CN85" s="8">
        <v>678.78</v>
      </c>
      <c r="CO85" s="4"/>
      <c r="CP85" s="8"/>
      <c r="CQ85" s="7"/>
      <c r="CR85" s="7"/>
      <c r="CS85" s="2" t="s">
        <v>141</v>
      </c>
      <c r="CT85" s="2" t="s">
        <v>174</v>
      </c>
      <c r="CU85" s="2" t="s">
        <v>668</v>
      </c>
      <c r="CV85" s="2" t="s">
        <v>1259</v>
      </c>
      <c r="CW85" s="2" t="s">
        <v>144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735</v>
      </c>
      <c r="GN85" s="2" t="s">
        <v>132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174</v>
      </c>
      <c r="JS85" s="2" t="s">
        <v>478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1500</v>
      </c>
      <c r="B86" s="2" t="s">
        <v>121</v>
      </c>
      <c r="C86" s="2" t="s">
        <v>122</v>
      </c>
      <c r="D86" s="2" t="s">
        <v>954</v>
      </c>
      <c r="E86" s="2" t="s">
        <v>955</v>
      </c>
      <c r="F86" s="2" t="s">
        <v>1501</v>
      </c>
      <c r="G86" s="2" t="s">
        <v>1501</v>
      </c>
      <c r="H86" s="2" t="s">
        <v>1501</v>
      </c>
      <c r="I86" s="2" t="s">
        <v>1502</v>
      </c>
      <c r="J86" s="2" t="s">
        <v>127</v>
      </c>
      <c r="K86" s="2" t="s">
        <v>1503</v>
      </c>
      <c r="L86" s="3">
        <v>28.33</v>
      </c>
      <c r="M86" s="3">
        <v>29.75</v>
      </c>
      <c r="N86" s="3">
        <v>59.49</v>
      </c>
      <c r="O86" s="2" t="s">
        <v>129</v>
      </c>
      <c r="P86" s="2" t="s">
        <v>913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447</v>
      </c>
      <c r="V86" s="2" t="s">
        <v>886</v>
      </c>
      <c r="W86" s="2" t="s">
        <v>1504</v>
      </c>
      <c r="X86" s="2" t="s">
        <v>308</v>
      </c>
      <c r="Y86" s="2" t="s">
        <v>1442</v>
      </c>
      <c r="Z86" s="4">
        <v>55</v>
      </c>
      <c r="AA86" s="4">
        <f>=ROUNDDOWN(27.5,0)</f>
      </c>
      <c r="AB86" s="5">
        <v>2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16</v>
      </c>
      <c r="AQ86" s="8">
        <v>658.8</v>
      </c>
      <c r="AR86" s="4"/>
      <c r="AS86" s="8"/>
      <c r="AT86" s="7"/>
      <c r="AU86" s="7"/>
      <c r="AV86" s="4">
        <v>16</v>
      </c>
      <c r="AW86" s="8">
        <v>658.8</v>
      </c>
      <c r="AX86" s="4"/>
      <c r="AY86" s="8"/>
      <c r="AZ86" s="7"/>
      <c r="BA86" s="7"/>
      <c r="BB86" s="7">
        <v>1</v>
      </c>
      <c r="BC86" s="4">
        <v>16</v>
      </c>
      <c r="BD86" s="8">
        <v>658.8</v>
      </c>
      <c r="BE86" s="4"/>
      <c r="BF86" s="8"/>
      <c r="BG86" s="7"/>
      <c r="BH86" s="7"/>
      <c r="BI86" s="7">
        <v>1</v>
      </c>
      <c r="BJ86" s="4">
        <v>16</v>
      </c>
      <c r="BK86" s="8">
        <v>658.8</v>
      </c>
      <c r="BL86" s="2" t="s">
        <v>1505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1437</v>
      </c>
      <c r="BX86" s="2" t="s">
        <v>918</v>
      </c>
      <c r="BY86" s="2" t="s">
        <v>144</v>
      </c>
      <c r="BZ86" s="2" t="s">
        <v>132</v>
      </c>
      <c r="CA86" s="4"/>
      <c r="CB86" s="8"/>
      <c r="CC86" s="4"/>
      <c r="CD86" s="8"/>
      <c r="CE86" s="7"/>
      <c r="CF86" s="7"/>
      <c r="CG86" s="2" t="s">
        <v>162</v>
      </c>
      <c r="CH86" s="2" t="s">
        <v>129</v>
      </c>
      <c r="CI86" s="2" t="s">
        <v>132</v>
      </c>
      <c r="CJ86" s="2" t="s">
        <v>132</v>
      </c>
      <c r="CK86" s="2" t="s">
        <v>144</v>
      </c>
      <c r="CL86" s="2" t="s">
        <v>132</v>
      </c>
      <c r="CM86" s="4">
        <v>10</v>
      </c>
      <c r="CN86" s="8">
        <v>410.32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1435</v>
      </c>
      <c r="CV86" s="2" t="s">
        <v>1506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167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>
        <v>2</v>
      </c>
      <c r="DL86" s="8">
        <v>78.4</v>
      </c>
      <c r="DM86" s="4"/>
      <c r="DN86" s="8"/>
      <c r="DO86" s="7"/>
      <c r="DP86" s="7"/>
      <c r="DQ86" s="2" t="s">
        <v>141</v>
      </c>
      <c r="DR86" s="2" t="s">
        <v>129</v>
      </c>
      <c r="DS86" s="2" t="s">
        <v>1435</v>
      </c>
      <c r="DT86" s="2" t="s">
        <v>921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1442</v>
      </c>
      <c r="EF86" s="2" t="s">
        <v>132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161</v>
      </c>
      <c r="EP86" s="2" t="s">
        <v>129</v>
      </c>
      <c r="EQ86" s="2" t="s">
        <v>132</v>
      </c>
      <c r="ER86" s="2" t="s">
        <v>132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161</v>
      </c>
      <c r="FB86" s="2" t="s">
        <v>129</v>
      </c>
      <c r="FC86" s="2" t="s">
        <v>132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162</v>
      </c>
      <c r="FN86" s="2" t="s">
        <v>129</v>
      </c>
      <c r="FO86" s="2" t="s">
        <v>132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167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>
        <v>1</v>
      </c>
      <c r="GF86" s="8">
        <v>76.39</v>
      </c>
      <c r="GG86" s="4"/>
      <c r="GH86" s="8"/>
      <c r="GI86" s="7"/>
      <c r="GJ86" s="7"/>
      <c r="GK86" s="2" t="s">
        <v>141</v>
      </c>
      <c r="GL86" s="2" t="s">
        <v>129</v>
      </c>
      <c r="GM86" s="2" t="s">
        <v>1435</v>
      </c>
      <c r="GN86" s="2" t="s">
        <v>1507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161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162</v>
      </c>
      <c r="HJ86" s="2" t="s">
        <v>129</v>
      </c>
      <c r="HK86" s="2" t="s">
        <v>132</v>
      </c>
      <c r="HL86" s="2" t="s">
        <v>132</v>
      </c>
      <c r="HM86" s="2" t="s">
        <v>144</v>
      </c>
      <c r="HN86" s="2" t="s">
        <v>132</v>
      </c>
      <c r="HO86" s="4">
        <v>3</v>
      </c>
      <c r="HP86" s="8">
        <v>93.69</v>
      </c>
      <c r="HQ86" s="4"/>
      <c r="HR86" s="8"/>
      <c r="HS86" s="7"/>
      <c r="HT86" s="7"/>
      <c r="HU86" s="2" t="s">
        <v>141</v>
      </c>
      <c r="HV86" s="2" t="s">
        <v>129</v>
      </c>
      <c r="HW86" s="2" t="s">
        <v>924</v>
      </c>
      <c r="HX86" s="2" t="s">
        <v>919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141</v>
      </c>
      <c r="IH86" s="2" t="s">
        <v>129</v>
      </c>
      <c r="II86" s="2" t="s">
        <v>1444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173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212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141</v>
      </c>
      <c r="JR86" s="2" t="s">
        <v>129</v>
      </c>
      <c r="JS86" s="2" t="s">
        <v>926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167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141</v>
      </c>
      <c r="LB86" s="2" t="s">
        <v>129</v>
      </c>
      <c r="LC86" s="2" t="s">
        <v>168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162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162</v>
      </c>
      <c r="ML86" s="2" t="s">
        <v>129</v>
      </c>
      <c r="MM86" s="2" t="s">
        <v>132</v>
      </c>
      <c r="MN86" s="2" t="s">
        <v>132</v>
      </c>
      <c r="MO86" s="2" t="s">
        <v>144</v>
      </c>
      <c r="MP86" s="2" t="s">
        <v>132</v>
      </c>
      <c r="MQ86" s="4"/>
      <c r="MR86" s="8"/>
      <c r="MS86" s="4"/>
      <c r="MT86" s="8"/>
      <c r="MU86" s="7"/>
      <c r="MV86" s="7"/>
      <c r="MW86" s="2" t="s">
        <v>167</v>
      </c>
      <c r="MX86" s="2" t="s">
        <v>129</v>
      </c>
      <c r="MY86" s="2" t="s">
        <v>132</v>
      </c>
      <c r="MZ86" s="2" t="s">
        <v>132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167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173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167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167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167</v>
      </c>
      <c r="RB86" s="2" t="s">
        <v>129</v>
      </c>
      <c r="RC86" s="2" t="s">
        <v>132</v>
      </c>
      <c r="RD86" s="2" t="s">
        <v>132</v>
      </c>
      <c r="RE86" s="2" t="s">
        <v>144</v>
      </c>
      <c r="RF86" s="2" t="s">
        <v>177</v>
      </c>
      <c r="RG86" s="4"/>
      <c r="RH86" s="8"/>
      <c r="RI86" s="4"/>
      <c r="RJ86" s="8"/>
      <c r="RK86" s="7"/>
      <c r="RL86" s="7"/>
      <c r="RM86" s="2" t="s">
        <v>141</v>
      </c>
      <c r="RN86" s="2" t="s">
        <v>174</v>
      </c>
      <c r="RO86" s="2" t="s">
        <v>1445</v>
      </c>
      <c r="RP86" s="2" t="s">
        <v>132</v>
      </c>
      <c r="RQ86" s="2" t="s">
        <v>144</v>
      </c>
      <c r="RR86" s="2" t="s">
        <v>132</v>
      </c>
    </row>
    <row r="87">
      <c r="A87" s="2" t="s">
        <v>1508</v>
      </c>
      <c r="B87" s="2" t="s">
        <v>121</v>
      </c>
      <c r="C87" s="2" t="s">
        <v>122</v>
      </c>
      <c r="D87" s="2" t="s">
        <v>954</v>
      </c>
      <c r="E87" s="2" t="s">
        <v>955</v>
      </c>
      <c r="F87" s="2" t="s">
        <v>1509</v>
      </c>
      <c r="G87" s="2" t="s">
        <v>1509</v>
      </c>
      <c r="H87" s="2" t="s">
        <v>1509</v>
      </c>
      <c r="I87" s="2" t="s">
        <v>1510</v>
      </c>
      <c r="J87" s="2" t="s">
        <v>127</v>
      </c>
      <c r="K87" s="2" t="s">
        <v>1511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374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447</v>
      </c>
      <c r="V87" s="2" t="s">
        <v>886</v>
      </c>
      <c r="W87" s="2" t="s">
        <v>1512</v>
      </c>
      <c r="X87" s="2" t="s">
        <v>766</v>
      </c>
      <c r="Y87" s="2" t="s">
        <v>1513</v>
      </c>
      <c r="Z87" s="4">
        <v>289</v>
      </c>
      <c r="AA87" s="4">
        <f>=ROUNDDOWN(24.0833333333333,0)</f>
      </c>
      <c r="AB87" s="5">
        <v>12</v>
      </c>
      <c r="AC87" s="2" t="s">
        <v>1076</v>
      </c>
      <c r="AD87" s="4">
        <v>100</v>
      </c>
      <c r="AE87" s="4">
        <v>100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22</v>
      </c>
      <c r="AQ87" s="8">
        <v>239.7</v>
      </c>
      <c r="AR87" s="4"/>
      <c r="AS87" s="8"/>
      <c r="AT87" s="7"/>
      <c r="AU87" s="7"/>
      <c r="AV87" s="4">
        <v>22</v>
      </c>
      <c r="AW87" s="8">
        <v>239.7</v>
      </c>
      <c r="AX87" s="4"/>
      <c r="AY87" s="8"/>
      <c r="AZ87" s="7"/>
      <c r="BA87" s="7"/>
      <c r="BB87" s="7">
        <v>1</v>
      </c>
      <c r="BC87" s="4">
        <v>50</v>
      </c>
      <c r="BD87" s="8">
        <v>582.72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0.4113</v>
      </c>
      <c r="BJ87" s="4">
        <v>22</v>
      </c>
      <c r="BK87" s="8">
        <v>239.7</v>
      </c>
      <c r="BL87" s="2" t="s">
        <v>1514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1515</v>
      </c>
      <c r="BX87" s="2" t="s">
        <v>132</v>
      </c>
      <c r="BY87" s="2" t="s">
        <v>144</v>
      </c>
      <c r="BZ87" s="2" t="s">
        <v>132</v>
      </c>
      <c r="CA87" s="4">
        <v>11</v>
      </c>
      <c r="CB87" s="8">
        <v>99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132</v>
      </c>
      <c r="CJ87" s="2" t="s">
        <v>1392</v>
      </c>
      <c r="CK87" s="2" t="s">
        <v>144</v>
      </c>
      <c r="CL87" s="2" t="s">
        <v>132</v>
      </c>
      <c r="CM87" s="4">
        <v>3</v>
      </c>
      <c r="CN87" s="8">
        <v>23.65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1516</v>
      </c>
      <c r="CV87" s="2" t="s">
        <v>1330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167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162</v>
      </c>
      <c r="DR87" s="2" t="s">
        <v>129</v>
      </c>
      <c r="DS87" s="2" t="s">
        <v>132</v>
      </c>
      <c r="DT87" s="2" t="s">
        <v>132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141</v>
      </c>
      <c r="ED87" s="2" t="s">
        <v>129</v>
      </c>
      <c r="EE87" s="2" t="s">
        <v>940</v>
      </c>
      <c r="EF87" s="2" t="s">
        <v>132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161</v>
      </c>
      <c r="EP87" s="2" t="s">
        <v>129</v>
      </c>
      <c r="EQ87" s="2" t="s">
        <v>132</v>
      </c>
      <c r="ER87" s="2" t="s">
        <v>132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161</v>
      </c>
      <c r="FB87" s="2" t="s">
        <v>129</v>
      </c>
      <c r="FC87" s="2" t="s">
        <v>132</v>
      </c>
      <c r="FD87" s="2" t="s">
        <v>132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162</v>
      </c>
      <c r="FN87" s="2" t="s">
        <v>129</v>
      </c>
      <c r="FO87" s="2" t="s">
        <v>132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167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>
        <v>4</v>
      </c>
      <c r="GF87" s="8">
        <v>87.69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1516</v>
      </c>
      <c r="GN87" s="2" t="s">
        <v>1517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161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162</v>
      </c>
      <c r="HJ87" s="2" t="s">
        <v>129</v>
      </c>
      <c r="HK87" s="2" t="s">
        <v>132</v>
      </c>
      <c r="HL87" s="2" t="s">
        <v>132</v>
      </c>
      <c r="HM87" s="2" t="s">
        <v>144</v>
      </c>
      <c r="HN87" s="2" t="s">
        <v>132</v>
      </c>
      <c r="HO87" s="4">
        <v>4</v>
      </c>
      <c r="HP87" s="8">
        <v>29.36</v>
      </c>
      <c r="HQ87" s="4"/>
      <c r="HR87" s="8"/>
      <c r="HS87" s="7"/>
      <c r="HT87" s="7"/>
      <c r="HU87" s="2" t="s">
        <v>141</v>
      </c>
      <c r="HV87" s="2" t="s">
        <v>129</v>
      </c>
      <c r="HW87" s="2" t="s">
        <v>924</v>
      </c>
      <c r="HX87" s="2" t="s">
        <v>1518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162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212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162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167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129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141</v>
      </c>
      <c r="LB87" s="2" t="s">
        <v>129</v>
      </c>
      <c r="LC87" s="2" t="s">
        <v>168</v>
      </c>
      <c r="LD87" s="2" t="s">
        <v>132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162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167</v>
      </c>
      <c r="MX87" s="2" t="s">
        <v>129</v>
      </c>
      <c r="MY87" s="2" t="s">
        <v>132</v>
      </c>
      <c r="MZ87" s="2" t="s">
        <v>132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167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167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167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167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167</v>
      </c>
      <c r="RB87" s="2" t="s">
        <v>129</v>
      </c>
      <c r="RC87" s="2" t="s">
        <v>132</v>
      </c>
      <c r="RD87" s="2" t="s">
        <v>132</v>
      </c>
      <c r="RE87" s="2" t="s">
        <v>144</v>
      </c>
      <c r="RF87" s="2" t="s">
        <v>177</v>
      </c>
      <c r="RG87" s="4"/>
      <c r="RH87" s="8"/>
      <c r="RI87" s="4"/>
      <c r="RJ87" s="8"/>
      <c r="RK87" s="7"/>
      <c r="RL87" s="7"/>
      <c r="RM87" s="2" t="s">
        <v>141</v>
      </c>
      <c r="RN87" s="2" t="s">
        <v>174</v>
      </c>
      <c r="RO87" s="2" t="s">
        <v>1445</v>
      </c>
      <c r="RP87" s="2" t="s">
        <v>132</v>
      </c>
      <c r="RQ87" s="2" t="s">
        <v>144</v>
      </c>
      <c r="RR87" s="2" t="s">
        <v>132</v>
      </c>
    </row>
    <row r="88">
      <c r="A88" s="2" t="s">
        <v>1519</v>
      </c>
      <c r="B88" s="2" t="s">
        <v>121</v>
      </c>
      <c r="C88" s="2" t="s">
        <v>122</v>
      </c>
      <c r="D88" s="2" t="s">
        <v>954</v>
      </c>
      <c r="E88" s="2" t="s">
        <v>955</v>
      </c>
      <c r="F88" s="2" t="s">
        <v>1509</v>
      </c>
      <c r="G88" s="2" t="s">
        <v>1509</v>
      </c>
      <c r="H88" s="2" t="s">
        <v>1509</v>
      </c>
      <c r="I88" s="2" t="s">
        <v>1520</v>
      </c>
      <c r="J88" s="2" t="s">
        <v>127</v>
      </c>
      <c r="K88" s="2" t="s">
        <v>1521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913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447</v>
      </c>
      <c r="V88" s="2" t="s">
        <v>886</v>
      </c>
      <c r="W88" s="2" t="s">
        <v>1512</v>
      </c>
      <c r="X88" s="2" t="s">
        <v>766</v>
      </c>
      <c r="Y88" s="2" t="s">
        <v>1516</v>
      </c>
      <c r="Z88" s="4">
        <v>99</v>
      </c>
      <c r="AA88" s="4">
        <f>=ROUNDDOWN(16.5,0)</f>
      </c>
      <c r="AB88" s="5">
        <v>6</v>
      </c>
      <c r="AC88" s="2" t="s">
        <v>1076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9</v>
      </c>
      <c r="AQ88" s="8">
        <v>143.02</v>
      </c>
      <c r="AR88" s="4"/>
      <c r="AS88" s="8"/>
      <c r="AT88" s="7"/>
      <c r="AU88" s="7"/>
      <c r="AV88" s="4">
        <v>9</v>
      </c>
      <c r="AW88" s="8">
        <v>143.02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0.2454</v>
      </c>
      <c r="BJ88" s="4">
        <v>9</v>
      </c>
      <c r="BK88" s="8">
        <v>143.02</v>
      </c>
      <c r="BL88" s="2" t="s">
        <v>1522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1515</v>
      </c>
      <c r="BX88" s="2" t="s">
        <v>132</v>
      </c>
      <c r="BY88" s="2" t="s">
        <v>144</v>
      </c>
      <c r="BZ88" s="2" t="s">
        <v>132</v>
      </c>
      <c r="CA88" s="4">
        <v>1</v>
      </c>
      <c r="CB88" s="8">
        <v>9</v>
      </c>
      <c r="CC88" s="4"/>
      <c r="CD88" s="8"/>
      <c r="CE88" s="7"/>
      <c r="CF88" s="7"/>
      <c r="CG88" s="2" t="s">
        <v>141</v>
      </c>
      <c r="CH88" s="2" t="s">
        <v>129</v>
      </c>
      <c r="CI88" s="2" t="s">
        <v>132</v>
      </c>
      <c r="CJ88" s="2" t="s">
        <v>1392</v>
      </c>
      <c r="CK88" s="2" t="s">
        <v>144</v>
      </c>
      <c r="CL88" s="2" t="s">
        <v>132</v>
      </c>
      <c r="CM88" s="4">
        <v>3</v>
      </c>
      <c r="CN88" s="8">
        <v>23.65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1437</v>
      </c>
      <c r="CV88" s="2" t="s">
        <v>1330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167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162</v>
      </c>
      <c r="DR88" s="2" t="s">
        <v>129</v>
      </c>
      <c r="DS88" s="2" t="s">
        <v>132</v>
      </c>
      <c r="DT88" s="2" t="s">
        <v>132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940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161</v>
      </c>
      <c r="EP88" s="2" t="s">
        <v>129</v>
      </c>
      <c r="EQ88" s="2" t="s">
        <v>132</v>
      </c>
      <c r="ER88" s="2" t="s">
        <v>132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161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162</v>
      </c>
      <c r="FN88" s="2" t="s">
        <v>129</v>
      </c>
      <c r="FO88" s="2" t="s">
        <v>132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167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>
        <v>4</v>
      </c>
      <c r="GF88" s="8">
        <v>103.03</v>
      </c>
      <c r="GG88" s="4"/>
      <c r="GH88" s="8"/>
      <c r="GI88" s="7"/>
      <c r="GJ88" s="7"/>
      <c r="GK88" s="2" t="s">
        <v>141</v>
      </c>
      <c r="GL88" s="2" t="s">
        <v>129</v>
      </c>
      <c r="GM88" s="2" t="s">
        <v>1437</v>
      </c>
      <c r="GN88" s="2" t="s">
        <v>1293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161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162</v>
      </c>
      <c r="HJ88" s="2" t="s">
        <v>129</v>
      </c>
      <c r="HK88" s="2" t="s">
        <v>132</v>
      </c>
      <c r="HL88" s="2" t="s">
        <v>132</v>
      </c>
      <c r="HM88" s="2" t="s">
        <v>144</v>
      </c>
      <c r="HN88" s="2" t="s">
        <v>132</v>
      </c>
      <c r="HO88" s="4">
        <v>1</v>
      </c>
      <c r="HP88" s="8">
        <v>7.34</v>
      </c>
      <c r="HQ88" s="4"/>
      <c r="HR88" s="8"/>
      <c r="HS88" s="7"/>
      <c r="HT88" s="7"/>
      <c r="HU88" s="2" t="s">
        <v>141</v>
      </c>
      <c r="HV88" s="2" t="s">
        <v>129</v>
      </c>
      <c r="HW88" s="2" t="s">
        <v>924</v>
      </c>
      <c r="HX88" s="2" t="s">
        <v>1523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173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212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162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167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141</v>
      </c>
      <c r="LB88" s="2" t="s">
        <v>129</v>
      </c>
      <c r="LC88" s="2" t="s">
        <v>168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162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167</v>
      </c>
      <c r="MX88" s="2" t="s">
        <v>129</v>
      </c>
      <c r="MY88" s="2" t="s">
        <v>132</v>
      </c>
      <c r="MZ88" s="2" t="s">
        <v>132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167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173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167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167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167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177</v>
      </c>
      <c r="RG88" s="4"/>
      <c r="RH88" s="8"/>
      <c r="RI88" s="4"/>
      <c r="RJ88" s="8"/>
      <c r="RK88" s="7"/>
      <c r="RL88" s="7"/>
      <c r="RM88" s="2" t="s">
        <v>141</v>
      </c>
      <c r="RN88" s="2" t="s">
        <v>174</v>
      </c>
      <c r="RO88" s="2" t="s">
        <v>1445</v>
      </c>
      <c r="RP88" s="2" t="s">
        <v>132</v>
      </c>
      <c r="RQ88" s="2" t="s">
        <v>144</v>
      </c>
      <c r="RR88" s="2" t="s">
        <v>132</v>
      </c>
    </row>
    <row r="89">
      <c r="A89" s="2" t="s">
        <v>1524</v>
      </c>
      <c r="B89" s="2" t="s">
        <v>121</v>
      </c>
      <c r="C89" s="2" t="s">
        <v>122</v>
      </c>
      <c r="D89" s="2" t="s">
        <v>954</v>
      </c>
      <c r="E89" s="2" t="s">
        <v>955</v>
      </c>
      <c r="F89" s="2" t="s">
        <v>1509</v>
      </c>
      <c r="G89" s="2" t="s">
        <v>1509</v>
      </c>
      <c r="H89" s="2" t="s">
        <v>1509</v>
      </c>
      <c r="I89" s="2" t="s">
        <v>1525</v>
      </c>
      <c r="J89" s="2" t="s">
        <v>127</v>
      </c>
      <c r="K89" s="2" t="s">
        <v>1526</v>
      </c>
      <c r="L89" s="3">
        <v>6.66</v>
      </c>
      <c r="M89" s="3">
        <v>6.99</v>
      </c>
      <c r="N89" s="3">
        <v>19.99</v>
      </c>
      <c r="O89" s="2" t="s">
        <v>129</v>
      </c>
      <c r="P89" s="2" t="s">
        <v>913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447</v>
      </c>
      <c r="V89" s="2" t="s">
        <v>886</v>
      </c>
      <c r="W89" s="2" t="s">
        <v>1512</v>
      </c>
      <c r="X89" s="2" t="s">
        <v>766</v>
      </c>
      <c r="Y89" s="2" t="s">
        <v>1513</v>
      </c>
      <c r="Z89" s="4">
        <v>155</v>
      </c>
      <c r="AA89" s="4">
        <f>=ROUNDDOWN(155,0)</f>
      </c>
      <c r="AB89" s="5">
        <v>1</v>
      </c>
      <c r="AC89" s="2" t="s">
        <v>1076</v>
      </c>
      <c r="AD89" s="4">
        <v>50</v>
      </c>
      <c r="AE89" s="4">
        <v>50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9</v>
      </c>
      <c r="AQ89" s="8">
        <v>86.33</v>
      </c>
      <c r="AR89" s="4"/>
      <c r="AS89" s="8"/>
      <c r="AT89" s="7"/>
      <c r="AU89" s="7"/>
      <c r="AV89" s="4">
        <v>9</v>
      </c>
      <c r="AW89" s="8">
        <v>86.33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0.1482</v>
      </c>
      <c r="BJ89" s="4">
        <v>9</v>
      </c>
      <c r="BK89" s="8">
        <v>86.33</v>
      </c>
      <c r="BL89" s="2" t="s">
        <v>1527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1515</v>
      </c>
      <c r="BX89" s="2" t="s">
        <v>132</v>
      </c>
      <c r="BY89" s="2" t="s">
        <v>144</v>
      </c>
      <c r="BZ89" s="2" t="s">
        <v>132</v>
      </c>
      <c r="CA89" s="4">
        <v>7</v>
      </c>
      <c r="CB89" s="8">
        <v>63</v>
      </c>
      <c r="CC89" s="4"/>
      <c r="CD89" s="8"/>
      <c r="CE89" s="7"/>
      <c r="CF89" s="7"/>
      <c r="CG89" s="2" t="s">
        <v>141</v>
      </c>
      <c r="CH89" s="2" t="s">
        <v>129</v>
      </c>
      <c r="CI89" s="2" t="s">
        <v>132</v>
      </c>
      <c r="CJ89" s="2" t="s">
        <v>1392</v>
      </c>
      <c r="CK89" s="2" t="s">
        <v>144</v>
      </c>
      <c r="CL89" s="2" t="s">
        <v>132</v>
      </c>
      <c r="CM89" s="4"/>
      <c r="CN89" s="8"/>
      <c r="CO89" s="4"/>
      <c r="CP89" s="8"/>
      <c r="CQ89" s="7"/>
      <c r="CR89" s="7"/>
      <c r="CS89" s="2" t="s">
        <v>141</v>
      </c>
      <c r="CT89" s="2" t="s">
        <v>129</v>
      </c>
      <c r="CU89" s="2" t="s">
        <v>1516</v>
      </c>
      <c r="CV89" s="2" t="s">
        <v>1528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167</v>
      </c>
      <c r="DF89" s="2" t="s">
        <v>129</v>
      </c>
      <c r="DG89" s="2" t="s">
        <v>132</v>
      </c>
      <c r="DH89" s="2" t="s">
        <v>132</v>
      </c>
      <c r="DI89" s="2" t="s">
        <v>144</v>
      </c>
      <c r="DJ89" s="2" t="s">
        <v>132</v>
      </c>
      <c r="DK89" s="4"/>
      <c r="DL89" s="8"/>
      <c r="DM89" s="4"/>
      <c r="DN89" s="8"/>
      <c r="DO89" s="7"/>
      <c r="DP89" s="7"/>
      <c r="DQ89" s="2" t="s">
        <v>162</v>
      </c>
      <c r="DR89" s="2" t="s">
        <v>129</v>
      </c>
      <c r="DS89" s="2" t="s">
        <v>132</v>
      </c>
      <c r="DT89" s="2" t="s">
        <v>132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129</v>
      </c>
      <c r="EE89" s="2" t="s">
        <v>940</v>
      </c>
      <c r="EF89" s="2" t="s">
        <v>132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161</v>
      </c>
      <c r="EP89" s="2" t="s">
        <v>129</v>
      </c>
      <c r="EQ89" s="2" t="s">
        <v>132</v>
      </c>
      <c r="ER89" s="2" t="s">
        <v>132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161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162</v>
      </c>
      <c r="FN89" s="2" t="s">
        <v>129</v>
      </c>
      <c r="FO89" s="2" t="s">
        <v>132</v>
      </c>
      <c r="FP89" s="2" t="s">
        <v>132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167</v>
      </c>
      <c r="FZ89" s="2" t="s">
        <v>129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>
        <v>1</v>
      </c>
      <c r="GF89" s="8">
        <v>15.99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1516</v>
      </c>
      <c r="GN89" s="2" t="s">
        <v>1529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161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162</v>
      </c>
      <c r="HJ89" s="2" t="s">
        <v>129</v>
      </c>
      <c r="HK89" s="2" t="s">
        <v>132</v>
      </c>
      <c r="HL89" s="2" t="s">
        <v>132</v>
      </c>
      <c r="HM89" s="2" t="s">
        <v>144</v>
      </c>
      <c r="HN89" s="2" t="s">
        <v>132</v>
      </c>
      <c r="HO89" s="4">
        <v>1</v>
      </c>
      <c r="HP89" s="8">
        <v>7.34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924</v>
      </c>
      <c r="HX89" s="2" t="s">
        <v>1518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173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212</v>
      </c>
      <c r="JF89" s="2" t="s">
        <v>129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162</v>
      </c>
      <c r="JR89" s="2" t="s">
        <v>129</v>
      </c>
      <c r="JS89" s="2" t="s">
        <v>132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167</v>
      </c>
      <c r="KD89" s="2" t="s">
        <v>129</v>
      </c>
      <c r="KE89" s="2" t="s">
        <v>132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167</v>
      </c>
      <c r="KP89" s="2" t="s">
        <v>129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168</v>
      </c>
      <c r="LD89" s="2" t="s">
        <v>132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162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167</v>
      </c>
      <c r="MX89" s="2" t="s">
        <v>129</v>
      </c>
      <c r="MY89" s="2" t="s">
        <v>132</v>
      </c>
      <c r="MZ89" s="2" t="s">
        <v>132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167</v>
      </c>
      <c r="NJ89" s="2" t="s">
        <v>129</v>
      </c>
      <c r="NK89" s="2" t="s">
        <v>132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173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167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167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167</v>
      </c>
      <c r="QD89" s="2" t="s">
        <v>129</v>
      </c>
      <c r="QE89" s="2" t="s">
        <v>132</v>
      </c>
      <c r="QF89" s="2" t="s">
        <v>132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177</v>
      </c>
      <c r="RG89" s="4"/>
      <c r="RH89" s="8"/>
      <c r="RI89" s="4"/>
      <c r="RJ89" s="8"/>
      <c r="RK89" s="7"/>
      <c r="RL89" s="7"/>
      <c r="RM89" s="2" t="s">
        <v>141</v>
      </c>
      <c r="RN89" s="2" t="s">
        <v>174</v>
      </c>
      <c r="RO89" s="2" t="s">
        <v>1445</v>
      </c>
      <c r="RP89" s="2" t="s">
        <v>132</v>
      </c>
      <c r="RQ89" s="2" t="s">
        <v>144</v>
      </c>
      <c r="RR89" s="2" t="s">
        <v>132</v>
      </c>
    </row>
    <row r="90">
      <c r="A90" s="2" t="s">
        <v>1530</v>
      </c>
      <c r="B90" s="2" t="s">
        <v>121</v>
      </c>
      <c r="C90" s="2" t="s">
        <v>122</v>
      </c>
      <c r="D90" s="2" t="s">
        <v>954</v>
      </c>
      <c r="E90" s="2" t="s">
        <v>955</v>
      </c>
      <c r="F90" s="2" t="s">
        <v>1509</v>
      </c>
      <c r="G90" s="2" t="s">
        <v>1509</v>
      </c>
      <c r="H90" s="2" t="s">
        <v>1509</v>
      </c>
      <c r="I90" s="2" t="s">
        <v>1531</v>
      </c>
      <c r="J90" s="2" t="s">
        <v>127</v>
      </c>
      <c r="K90" s="2" t="s">
        <v>1532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913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447</v>
      </c>
      <c r="V90" s="2" t="s">
        <v>886</v>
      </c>
      <c r="W90" s="2" t="s">
        <v>1512</v>
      </c>
      <c r="X90" s="2" t="s">
        <v>766</v>
      </c>
      <c r="Y90" s="2" t="s">
        <v>1516</v>
      </c>
      <c r="Z90" s="4">
        <v>119</v>
      </c>
      <c r="AA90" s="4">
        <f>=ROUNDDOWN(23.8,0)</f>
      </c>
      <c r="AB90" s="5">
        <v>5</v>
      </c>
      <c r="AC90" s="2" t="s">
        <v>1076</v>
      </c>
      <c r="AD90" s="4">
        <v>50</v>
      </c>
      <c r="AE90" s="4">
        <v>50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3</v>
      </c>
      <c r="AQ90" s="8">
        <v>47.32</v>
      </c>
      <c r="AR90" s="4"/>
      <c r="AS90" s="8"/>
      <c r="AT90" s="7"/>
      <c r="AU90" s="7"/>
      <c r="AV90" s="4">
        <v>3</v>
      </c>
      <c r="AW90" s="8">
        <v>47.32</v>
      </c>
      <c r="AX90" s="4"/>
      <c r="AY90" s="8"/>
      <c r="AZ90" s="7"/>
      <c r="BA90" s="7"/>
      <c r="BB90" s="7">
        <v>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0.0812</v>
      </c>
      <c r="BJ90" s="4">
        <v>3</v>
      </c>
      <c r="BK90" s="8">
        <v>47.32</v>
      </c>
      <c r="BL90" s="2" t="s">
        <v>1533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1515</v>
      </c>
      <c r="BX90" s="2" t="s">
        <v>132</v>
      </c>
      <c r="BY90" s="2" t="s">
        <v>144</v>
      </c>
      <c r="BZ90" s="2" t="s">
        <v>132</v>
      </c>
      <c r="CA90" s="4"/>
      <c r="CB90" s="8"/>
      <c r="CC90" s="4"/>
      <c r="CD90" s="8"/>
      <c r="CE90" s="7"/>
      <c r="CF90" s="7"/>
      <c r="CG90" s="2" t="s">
        <v>141</v>
      </c>
      <c r="CH90" s="2" t="s">
        <v>129</v>
      </c>
      <c r="CI90" s="2" t="s">
        <v>132</v>
      </c>
      <c r="CJ90" s="2" t="s">
        <v>1392</v>
      </c>
      <c r="CK90" s="2" t="s">
        <v>144</v>
      </c>
      <c r="CL90" s="2" t="s">
        <v>132</v>
      </c>
      <c r="CM90" s="4"/>
      <c r="CN90" s="8"/>
      <c r="CO90" s="4"/>
      <c r="CP90" s="8"/>
      <c r="CQ90" s="7"/>
      <c r="CR90" s="7"/>
      <c r="CS90" s="2" t="s">
        <v>141</v>
      </c>
      <c r="CT90" s="2" t="s">
        <v>129</v>
      </c>
      <c r="CU90" s="2" t="s">
        <v>1437</v>
      </c>
      <c r="CV90" s="2" t="s">
        <v>132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167</v>
      </c>
      <c r="DF90" s="2" t="s">
        <v>129</v>
      </c>
      <c r="DG90" s="2" t="s">
        <v>132</v>
      </c>
      <c r="DH90" s="2" t="s">
        <v>132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162</v>
      </c>
      <c r="DR90" s="2" t="s">
        <v>129</v>
      </c>
      <c r="DS90" s="2" t="s">
        <v>132</v>
      </c>
      <c r="DT90" s="2" t="s">
        <v>132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940</v>
      </c>
      <c r="EF90" s="2" t="s">
        <v>132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161</v>
      </c>
      <c r="EP90" s="2" t="s">
        <v>129</v>
      </c>
      <c r="EQ90" s="2" t="s">
        <v>132</v>
      </c>
      <c r="ER90" s="2" t="s">
        <v>132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161</v>
      </c>
      <c r="FB90" s="2" t="s">
        <v>129</v>
      </c>
      <c r="FC90" s="2" t="s">
        <v>132</v>
      </c>
      <c r="FD90" s="2" t="s">
        <v>132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162</v>
      </c>
      <c r="FN90" s="2" t="s">
        <v>129</v>
      </c>
      <c r="FO90" s="2" t="s">
        <v>132</v>
      </c>
      <c r="FP90" s="2" t="s">
        <v>132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167</v>
      </c>
      <c r="FZ90" s="2" t="s">
        <v>129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>
        <v>2</v>
      </c>
      <c r="GF90" s="8">
        <v>39.98</v>
      </c>
      <c r="GG90" s="4"/>
      <c r="GH90" s="8"/>
      <c r="GI90" s="7"/>
      <c r="GJ90" s="7"/>
      <c r="GK90" s="2" t="s">
        <v>141</v>
      </c>
      <c r="GL90" s="2" t="s">
        <v>129</v>
      </c>
      <c r="GM90" s="2" t="s">
        <v>1437</v>
      </c>
      <c r="GN90" s="2" t="s">
        <v>1293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161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162</v>
      </c>
      <c r="HJ90" s="2" t="s">
        <v>129</v>
      </c>
      <c r="HK90" s="2" t="s">
        <v>132</v>
      </c>
      <c r="HL90" s="2" t="s">
        <v>132</v>
      </c>
      <c r="HM90" s="2" t="s">
        <v>144</v>
      </c>
      <c r="HN90" s="2" t="s">
        <v>132</v>
      </c>
      <c r="HO90" s="4">
        <v>1</v>
      </c>
      <c r="HP90" s="8">
        <v>7.34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924</v>
      </c>
      <c r="HX90" s="2" t="s">
        <v>1518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173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212</v>
      </c>
      <c r="JF90" s="2" t="s">
        <v>129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162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167</v>
      </c>
      <c r="KD90" s="2" t="s">
        <v>129</v>
      </c>
      <c r="KE90" s="2" t="s">
        <v>132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167</v>
      </c>
      <c r="KP90" s="2" t="s">
        <v>129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141</v>
      </c>
      <c r="LB90" s="2" t="s">
        <v>129</v>
      </c>
      <c r="LC90" s="2" t="s">
        <v>168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162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167</v>
      </c>
      <c r="MX90" s="2" t="s">
        <v>129</v>
      </c>
      <c r="MY90" s="2" t="s">
        <v>132</v>
      </c>
      <c r="MZ90" s="2" t="s">
        <v>132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167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173</v>
      </c>
      <c r="OH90" s="2" t="s">
        <v>129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167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167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167</v>
      </c>
      <c r="QD90" s="2" t="s">
        <v>129</v>
      </c>
      <c r="QE90" s="2" t="s">
        <v>132</v>
      </c>
      <c r="QF90" s="2" t="s">
        <v>132</v>
      </c>
      <c r="QG90" s="2" t="s">
        <v>144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167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177</v>
      </c>
      <c r="RG90" s="4"/>
      <c r="RH90" s="8"/>
      <c r="RI90" s="4"/>
      <c r="RJ90" s="8"/>
      <c r="RK90" s="7"/>
      <c r="RL90" s="7"/>
      <c r="RM90" s="2" t="s">
        <v>141</v>
      </c>
      <c r="RN90" s="2" t="s">
        <v>174</v>
      </c>
      <c r="RO90" s="2" t="s">
        <v>1445</v>
      </c>
      <c r="RP90" s="2" t="s">
        <v>132</v>
      </c>
      <c r="RQ90" s="2" t="s">
        <v>144</v>
      </c>
      <c r="RR90" s="2" t="s">
        <v>132</v>
      </c>
    </row>
    <row r="91">
      <c r="A91" s="2" t="s">
        <v>1534</v>
      </c>
      <c r="B91" s="2" t="s">
        <v>121</v>
      </c>
      <c r="C91" s="2" t="s">
        <v>122</v>
      </c>
      <c r="D91" s="2" t="s">
        <v>954</v>
      </c>
      <c r="E91" s="2" t="s">
        <v>955</v>
      </c>
      <c r="F91" s="2" t="s">
        <v>1509</v>
      </c>
      <c r="G91" s="2" t="s">
        <v>1509</v>
      </c>
      <c r="H91" s="2" t="s">
        <v>1509</v>
      </c>
      <c r="I91" s="2" t="s">
        <v>1535</v>
      </c>
      <c r="J91" s="2" t="s">
        <v>127</v>
      </c>
      <c r="K91" s="2" t="s">
        <v>1536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913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447</v>
      </c>
      <c r="V91" s="2" t="s">
        <v>886</v>
      </c>
      <c r="W91" s="2" t="s">
        <v>1512</v>
      </c>
      <c r="X91" s="2" t="s">
        <v>766</v>
      </c>
      <c r="Y91" s="2" t="s">
        <v>1516</v>
      </c>
      <c r="Z91" s="4">
        <v>149</v>
      </c>
      <c r="AA91" s="4">
        <f>=ROUNDDOWN(298,0)</f>
      </c>
      <c r="AB91" s="5">
        <v>0.5</v>
      </c>
      <c r="AC91" s="2" t="s">
        <v>1076</v>
      </c>
      <c r="AD91" s="4">
        <v>50</v>
      </c>
      <c r="AE91" s="4">
        <v>50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5</v>
      </c>
      <c r="AQ91" s="8">
        <v>39.99</v>
      </c>
      <c r="AR91" s="4"/>
      <c r="AS91" s="8"/>
      <c r="AT91" s="7"/>
      <c r="AU91" s="7"/>
      <c r="AV91" s="4">
        <v>5</v>
      </c>
      <c r="AW91" s="8">
        <v>39.99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0.0686</v>
      </c>
      <c r="BJ91" s="4">
        <v>5</v>
      </c>
      <c r="BK91" s="8">
        <v>39.99</v>
      </c>
      <c r="BL91" s="2" t="s">
        <v>1537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1515</v>
      </c>
      <c r="BX91" s="2" t="s">
        <v>132</v>
      </c>
      <c r="BY91" s="2" t="s">
        <v>144</v>
      </c>
      <c r="BZ91" s="2" t="s">
        <v>132</v>
      </c>
      <c r="CA91" s="4">
        <v>1</v>
      </c>
      <c r="CB91" s="8">
        <v>9</v>
      </c>
      <c r="CC91" s="4"/>
      <c r="CD91" s="8"/>
      <c r="CE91" s="7"/>
      <c r="CF91" s="7"/>
      <c r="CG91" s="2" t="s">
        <v>141</v>
      </c>
      <c r="CH91" s="2" t="s">
        <v>129</v>
      </c>
      <c r="CI91" s="2" t="s">
        <v>132</v>
      </c>
      <c r="CJ91" s="2" t="s">
        <v>1392</v>
      </c>
      <c r="CK91" s="2" t="s">
        <v>144</v>
      </c>
      <c r="CL91" s="2" t="s">
        <v>132</v>
      </c>
      <c r="CM91" s="4">
        <v>3</v>
      </c>
      <c r="CN91" s="8">
        <v>23.65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1437</v>
      </c>
      <c r="CV91" s="2" t="s">
        <v>1538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167</v>
      </c>
      <c r="DF91" s="2" t="s">
        <v>129</v>
      </c>
      <c r="DG91" s="2" t="s">
        <v>132</v>
      </c>
      <c r="DH91" s="2" t="s">
        <v>132</v>
      </c>
      <c r="DI91" s="2" t="s">
        <v>144</v>
      </c>
      <c r="DJ91" s="2" t="s">
        <v>132</v>
      </c>
      <c r="DK91" s="4"/>
      <c r="DL91" s="8"/>
      <c r="DM91" s="4"/>
      <c r="DN91" s="8"/>
      <c r="DO91" s="7"/>
      <c r="DP91" s="7"/>
      <c r="DQ91" s="2" t="s">
        <v>162</v>
      </c>
      <c r="DR91" s="2" t="s">
        <v>129</v>
      </c>
      <c r="DS91" s="2" t="s">
        <v>132</v>
      </c>
      <c r="DT91" s="2" t="s">
        <v>132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940</v>
      </c>
      <c r="EF91" s="2" t="s">
        <v>132</v>
      </c>
      <c r="EG91" s="2" t="s">
        <v>144</v>
      </c>
      <c r="EH91" s="2" t="s">
        <v>132</v>
      </c>
      <c r="EI91" s="4"/>
      <c r="EJ91" s="8"/>
      <c r="EK91" s="4"/>
      <c r="EL91" s="8"/>
      <c r="EM91" s="7"/>
      <c r="EN91" s="7"/>
      <c r="EO91" s="2" t="s">
        <v>161</v>
      </c>
      <c r="EP91" s="2" t="s">
        <v>129</v>
      </c>
      <c r="EQ91" s="2" t="s">
        <v>132</v>
      </c>
      <c r="ER91" s="2" t="s">
        <v>132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161</v>
      </c>
      <c r="FB91" s="2" t="s">
        <v>129</v>
      </c>
      <c r="FC91" s="2" t="s">
        <v>132</v>
      </c>
      <c r="FD91" s="2" t="s">
        <v>132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162</v>
      </c>
      <c r="FN91" s="2" t="s">
        <v>129</v>
      </c>
      <c r="FO91" s="2" t="s">
        <v>132</v>
      </c>
      <c r="FP91" s="2" t="s">
        <v>132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167</v>
      </c>
      <c r="FZ91" s="2" t="s">
        <v>129</v>
      </c>
      <c r="GA91" s="2" t="s">
        <v>132</v>
      </c>
      <c r="GB91" s="2" t="s">
        <v>132</v>
      </c>
      <c r="GC91" s="2" t="s">
        <v>144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129</v>
      </c>
      <c r="GM91" s="2" t="s">
        <v>1437</v>
      </c>
      <c r="GN91" s="2" t="s">
        <v>1539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161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162</v>
      </c>
      <c r="HJ91" s="2" t="s">
        <v>129</v>
      </c>
      <c r="HK91" s="2" t="s">
        <v>132</v>
      </c>
      <c r="HL91" s="2" t="s">
        <v>132</v>
      </c>
      <c r="HM91" s="2" t="s">
        <v>144</v>
      </c>
      <c r="HN91" s="2" t="s">
        <v>132</v>
      </c>
      <c r="HO91" s="4">
        <v>1</v>
      </c>
      <c r="HP91" s="8">
        <v>7.34</v>
      </c>
      <c r="HQ91" s="4"/>
      <c r="HR91" s="8"/>
      <c r="HS91" s="7"/>
      <c r="HT91" s="7"/>
      <c r="HU91" s="2" t="s">
        <v>141</v>
      </c>
      <c r="HV91" s="2" t="s">
        <v>129</v>
      </c>
      <c r="HW91" s="2" t="s">
        <v>924</v>
      </c>
      <c r="HX91" s="2" t="s">
        <v>1518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173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212</v>
      </c>
      <c r="JF91" s="2" t="s">
        <v>129</v>
      </c>
      <c r="JG91" s="2" t="s">
        <v>132</v>
      </c>
      <c r="JH91" s="2" t="s">
        <v>132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162</v>
      </c>
      <c r="JR91" s="2" t="s">
        <v>129</v>
      </c>
      <c r="JS91" s="2" t="s">
        <v>132</v>
      </c>
      <c r="JT91" s="2" t="s">
        <v>132</v>
      </c>
      <c r="JU91" s="2" t="s">
        <v>144</v>
      </c>
      <c r="JV91" s="2" t="s">
        <v>132</v>
      </c>
      <c r="JW91" s="4"/>
      <c r="JX91" s="8"/>
      <c r="JY91" s="4"/>
      <c r="JZ91" s="8"/>
      <c r="KA91" s="7"/>
      <c r="KB91" s="7"/>
      <c r="KC91" s="2" t="s">
        <v>167</v>
      </c>
      <c r="KD91" s="2" t="s">
        <v>129</v>
      </c>
      <c r="KE91" s="2" t="s">
        <v>132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167</v>
      </c>
      <c r="KP91" s="2" t="s">
        <v>129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141</v>
      </c>
      <c r="LB91" s="2" t="s">
        <v>129</v>
      </c>
      <c r="LC91" s="2" t="s">
        <v>168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162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167</v>
      </c>
      <c r="MX91" s="2" t="s">
        <v>129</v>
      </c>
      <c r="MY91" s="2" t="s">
        <v>132</v>
      </c>
      <c r="MZ91" s="2" t="s">
        <v>132</v>
      </c>
      <c r="NA91" s="2" t="s">
        <v>144</v>
      </c>
      <c r="NB91" s="2" t="s">
        <v>132</v>
      </c>
      <c r="NC91" s="4"/>
      <c r="ND91" s="8"/>
      <c r="NE91" s="4"/>
      <c r="NF91" s="8"/>
      <c r="NG91" s="7"/>
      <c r="NH91" s="7"/>
      <c r="NI91" s="2" t="s">
        <v>167</v>
      </c>
      <c r="NJ91" s="2" t="s">
        <v>129</v>
      </c>
      <c r="NK91" s="2" t="s">
        <v>132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173</v>
      </c>
      <c r="OH91" s="2" t="s">
        <v>129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167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167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167</v>
      </c>
      <c r="QD91" s="2" t="s">
        <v>129</v>
      </c>
      <c r="QE91" s="2" t="s">
        <v>132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167</v>
      </c>
      <c r="RB91" s="2" t="s">
        <v>129</v>
      </c>
      <c r="RC91" s="2" t="s">
        <v>132</v>
      </c>
      <c r="RD91" s="2" t="s">
        <v>132</v>
      </c>
      <c r="RE91" s="2" t="s">
        <v>144</v>
      </c>
      <c r="RF91" s="2" t="s">
        <v>177</v>
      </c>
      <c r="RG91" s="4"/>
      <c r="RH91" s="8"/>
      <c r="RI91" s="4"/>
      <c r="RJ91" s="8"/>
      <c r="RK91" s="7"/>
      <c r="RL91" s="7"/>
      <c r="RM91" s="2" t="s">
        <v>141</v>
      </c>
      <c r="RN91" s="2" t="s">
        <v>174</v>
      </c>
      <c r="RO91" s="2" t="s">
        <v>1445</v>
      </c>
      <c r="RP91" s="2" t="s">
        <v>132</v>
      </c>
      <c r="RQ91" s="2" t="s">
        <v>144</v>
      </c>
      <c r="RR91" s="2" t="s">
        <v>132</v>
      </c>
    </row>
    <row r="92">
      <c r="A92" s="2" t="s">
        <v>1540</v>
      </c>
      <c r="B92" s="2" t="s">
        <v>121</v>
      </c>
      <c r="C92" s="2" t="s">
        <v>122</v>
      </c>
      <c r="D92" s="2" t="s">
        <v>954</v>
      </c>
      <c r="E92" s="2" t="s">
        <v>955</v>
      </c>
      <c r="F92" s="2" t="s">
        <v>1509</v>
      </c>
      <c r="G92" s="2" t="s">
        <v>1509</v>
      </c>
      <c r="H92" s="2" t="s">
        <v>1509</v>
      </c>
      <c r="I92" s="2" t="s">
        <v>1541</v>
      </c>
      <c r="J92" s="2" t="s">
        <v>127</v>
      </c>
      <c r="K92" s="2" t="s">
        <v>1542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913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447</v>
      </c>
      <c r="V92" s="2" t="s">
        <v>886</v>
      </c>
      <c r="W92" s="2" t="s">
        <v>1512</v>
      </c>
      <c r="X92" s="2" t="s">
        <v>766</v>
      </c>
      <c r="Y92" s="2" t="s">
        <v>1513</v>
      </c>
      <c r="Z92" s="4">
        <v>149</v>
      </c>
      <c r="AA92" s="4">
        <f>=ROUNDDOWN(37.25,0)</f>
      </c>
      <c r="AB92" s="5">
        <v>4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2</v>
      </c>
      <c r="AQ92" s="8">
        <v>26.36</v>
      </c>
      <c r="AR92" s="4"/>
      <c r="AS92" s="8"/>
      <c r="AT92" s="7"/>
      <c r="AU92" s="7"/>
      <c r="AV92" s="4">
        <v>2</v>
      </c>
      <c r="AW92" s="8">
        <v>26.36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0.0452</v>
      </c>
      <c r="BJ92" s="4">
        <v>2</v>
      </c>
      <c r="BK92" s="8">
        <v>26.36</v>
      </c>
      <c r="BL92" s="2" t="s">
        <v>1543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1515</v>
      </c>
      <c r="BX92" s="2" t="s">
        <v>132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132</v>
      </c>
      <c r="CJ92" s="2" t="s">
        <v>1392</v>
      </c>
      <c r="CK92" s="2" t="s">
        <v>144</v>
      </c>
      <c r="CL92" s="2" t="s">
        <v>132</v>
      </c>
      <c r="CM92" s="4">
        <v>1</v>
      </c>
      <c r="CN92" s="8">
        <v>10.37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1516</v>
      </c>
      <c r="CV92" s="2" t="s">
        <v>1544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167</v>
      </c>
      <c r="DF92" s="2" t="s">
        <v>129</v>
      </c>
      <c r="DG92" s="2" t="s">
        <v>132</v>
      </c>
      <c r="DH92" s="2" t="s">
        <v>132</v>
      </c>
      <c r="DI92" s="2" t="s">
        <v>144</v>
      </c>
      <c r="DJ92" s="2" t="s">
        <v>132</v>
      </c>
      <c r="DK92" s="4"/>
      <c r="DL92" s="8"/>
      <c r="DM92" s="4"/>
      <c r="DN92" s="8"/>
      <c r="DO92" s="7"/>
      <c r="DP92" s="7"/>
      <c r="DQ92" s="2" t="s">
        <v>162</v>
      </c>
      <c r="DR92" s="2" t="s">
        <v>129</v>
      </c>
      <c r="DS92" s="2" t="s">
        <v>132</v>
      </c>
      <c r="DT92" s="2" t="s">
        <v>132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940</v>
      </c>
      <c r="EF92" s="2" t="s">
        <v>1545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161</v>
      </c>
      <c r="EP92" s="2" t="s">
        <v>129</v>
      </c>
      <c r="EQ92" s="2" t="s">
        <v>132</v>
      </c>
      <c r="ER92" s="2" t="s">
        <v>132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161</v>
      </c>
      <c r="FB92" s="2" t="s">
        <v>129</v>
      </c>
      <c r="FC92" s="2" t="s">
        <v>132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162</v>
      </c>
      <c r="FN92" s="2" t="s">
        <v>129</v>
      </c>
      <c r="FO92" s="2" t="s">
        <v>132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167</v>
      </c>
      <c r="FZ92" s="2" t="s">
        <v>129</v>
      </c>
      <c r="GA92" s="2" t="s">
        <v>132</v>
      </c>
      <c r="GB92" s="2" t="s">
        <v>132</v>
      </c>
      <c r="GC92" s="2" t="s">
        <v>144</v>
      </c>
      <c r="GD92" s="2" t="s">
        <v>132</v>
      </c>
      <c r="GE92" s="4">
        <v>1</v>
      </c>
      <c r="GF92" s="8">
        <v>15.99</v>
      </c>
      <c r="GG92" s="4"/>
      <c r="GH92" s="8"/>
      <c r="GI92" s="7"/>
      <c r="GJ92" s="7"/>
      <c r="GK92" s="2" t="s">
        <v>141</v>
      </c>
      <c r="GL92" s="2" t="s">
        <v>129</v>
      </c>
      <c r="GM92" s="2" t="s">
        <v>1516</v>
      </c>
      <c r="GN92" s="2" t="s">
        <v>1529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161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162</v>
      </c>
      <c r="HJ92" s="2" t="s">
        <v>129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/>
      <c r="HP92" s="8"/>
      <c r="HQ92" s="4"/>
      <c r="HR92" s="8"/>
      <c r="HS92" s="7"/>
      <c r="HT92" s="7"/>
      <c r="HU92" s="2" t="s">
        <v>141</v>
      </c>
      <c r="HV92" s="2" t="s">
        <v>129</v>
      </c>
      <c r="HW92" s="2" t="s">
        <v>924</v>
      </c>
      <c r="HX92" s="2" t="s">
        <v>132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167</v>
      </c>
      <c r="IH92" s="2" t="s">
        <v>129</v>
      </c>
      <c r="II92" s="2" t="s">
        <v>132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173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212</v>
      </c>
      <c r="JF92" s="2" t="s">
        <v>129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162</v>
      </c>
      <c r="JR92" s="2" t="s">
        <v>129</v>
      </c>
      <c r="JS92" s="2" t="s">
        <v>132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167</v>
      </c>
      <c r="KD92" s="2" t="s">
        <v>129</v>
      </c>
      <c r="KE92" s="2" t="s">
        <v>132</v>
      </c>
      <c r="KF92" s="2" t="s">
        <v>132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167</v>
      </c>
      <c r="KP92" s="2" t="s">
        <v>129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141</v>
      </c>
      <c r="LB92" s="2" t="s">
        <v>129</v>
      </c>
      <c r="LC92" s="2" t="s">
        <v>168</v>
      </c>
      <c r="LD92" s="2" t="s">
        <v>132</v>
      </c>
      <c r="LE92" s="2" t="s">
        <v>144</v>
      </c>
      <c r="LF92" s="2" t="s">
        <v>132</v>
      </c>
      <c r="LG92" s="4"/>
      <c r="LH92" s="8"/>
      <c r="LI92" s="4"/>
      <c r="LJ92" s="8"/>
      <c r="LK92" s="7"/>
      <c r="LL92" s="7"/>
      <c r="LM92" s="2" t="s">
        <v>162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167</v>
      </c>
      <c r="MX92" s="2" t="s">
        <v>129</v>
      </c>
      <c r="MY92" s="2" t="s">
        <v>132</v>
      </c>
      <c r="MZ92" s="2" t="s">
        <v>132</v>
      </c>
      <c r="NA92" s="2" t="s">
        <v>144</v>
      </c>
      <c r="NB92" s="2" t="s">
        <v>132</v>
      </c>
      <c r="NC92" s="4"/>
      <c r="ND92" s="8"/>
      <c r="NE92" s="4"/>
      <c r="NF92" s="8"/>
      <c r="NG92" s="7"/>
      <c r="NH92" s="7"/>
      <c r="NI92" s="2" t="s">
        <v>167</v>
      </c>
      <c r="NJ92" s="2" t="s">
        <v>129</v>
      </c>
      <c r="NK92" s="2" t="s">
        <v>132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173</v>
      </c>
      <c r="OH92" s="2" t="s">
        <v>129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167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167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167</v>
      </c>
      <c r="QD92" s="2" t="s">
        <v>129</v>
      </c>
      <c r="QE92" s="2" t="s">
        <v>132</v>
      </c>
      <c r="QF92" s="2" t="s">
        <v>132</v>
      </c>
      <c r="QG92" s="2" t="s">
        <v>144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167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177</v>
      </c>
      <c r="RG92" s="4"/>
      <c r="RH92" s="8"/>
      <c r="RI92" s="4"/>
      <c r="RJ92" s="8"/>
      <c r="RK92" s="7"/>
      <c r="RL92" s="7"/>
      <c r="RM92" s="2" t="s">
        <v>141</v>
      </c>
      <c r="RN92" s="2" t="s">
        <v>174</v>
      </c>
      <c r="RO92" s="2" t="s">
        <v>1445</v>
      </c>
      <c r="RP92" s="2" t="s">
        <v>132</v>
      </c>
      <c r="RQ92" s="2" t="s">
        <v>144</v>
      </c>
      <c r="RR92" s="2" t="s">
        <v>132</v>
      </c>
    </row>
    <row r="93">
      <c r="A93" s="2" t="s">
        <v>1546</v>
      </c>
      <c r="B93" s="2" t="s">
        <v>121</v>
      </c>
      <c r="C93" s="2" t="s">
        <v>122</v>
      </c>
      <c r="D93" s="2" t="s">
        <v>954</v>
      </c>
      <c r="E93" s="2" t="s">
        <v>955</v>
      </c>
      <c r="F93" s="2" t="s">
        <v>1547</v>
      </c>
      <c r="G93" s="2" t="s">
        <v>1547</v>
      </c>
      <c r="H93" s="2" t="s">
        <v>1547</v>
      </c>
      <c r="I93" s="2" t="s">
        <v>1548</v>
      </c>
      <c r="J93" s="2" t="s">
        <v>127</v>
      </c>
      <c r="K93" s="2" t="s">
        <v>275</v>
      </c>
      <c r="L93" s="3">
        <v>67.66</v>
      </c>
      <c r="M93" s="3">
        <v>71.04</v>
      </c>
      <c r="N93" s="3">
        <v>262</v>
      </c>
      <c r="O93" s="2" t="s">
        <v>526</v>
      </c>
      <c r="P93" s="2" t="s">
        <v>1184</v>
      </c>
      <c r="Q93" s="2" t="s">
        <v>131</v>
      </c>
      <c r="R93" s="2" t="s">
        <v>18</v>
      </c>
      <c r="S93" s="2" t="s">
        <v>132</v>
      </c>
      <c r="T93" s="2" t="s">
        <v>132</v>
      </c>
      <c r="U93" s="2" t="s">
        <v>447</v>
      </c>
      <c r="V93" s="2" t="s">
        <v>846</v>
      </c>
      <c r="W93" s="2" t="s">
        <v>136</v>
      </c>
      <c r="X93" s="2" t="s">
        <v>421</v>
      </c>
      <c r="Y93" s="2" t="s">
        <v>668</v>
      </c>
      <c r="Z93" s="4">
        <v>76</v>
      </c>
      <c r="AA93" s="4">
        <f>=ROUNDDOWN(95,0)</f>
      </c>
      <c r="AB93" s="5">
        <v>0.8</v>
      </c>
      <c r="AC93" s="2" t="s">
        <v>132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6</v>
      </c>
      <c r="AQ93" s="8">
        <v>562.72</v>
      </c>
      <c r="AR93" s="4"/>
      <c r="AS93" s="8"/>
      <c r="AT93" s="7"/>
      <c r="AU93" s="7"/>
      <c r="AV93" s="4">
        <v>6</v>
      </c>
      <c r="AW93" s="8">
        <v>562.72</v>
      </c>
      <c r="AX93" s="4"/>
      <c r="AY93" s="8"/>
      <c r="AZ93" s="7"/>
      <c r="BA93" s="7"/>
      <c r="BB93" s="7">
        <v>1</v>
      </c>
      <c r="BC93" s="4">
        <v>6</v>
      </c>
      <c r="BD93" s="8">
        <v>562.72</v>
      </c>
      <c r="BE93" s="4"/>
      <c r="BF93" s="8"/>
      <c r="BG93" s="7"/>
      <c r="BH93" s="7"/>
      <c r="BI93" s="7">
        <v>1</v>
      </c>
      <c r="BJ93" s="4">
        <v>6</v>
      </c>
      <c r="BK93" s="8">
        <v>562.72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132</v>
      </c>
      <c r="BV93" s="2" t="s">
        <v>132</v>
      </c>
      <c r="BW93" s="2" t="s">
        <v>132</v>
      </c>
      <c r="BX93" s="2" t="s">
        <v>132</v>
      </c>
      <c r="BY93" s="2" t="s">
        <v>132</v>
      </c>
      <c r="BZ93" s="2" t="s">
        <v>132</v>
      </c>
      <c r="CA93" s="4"/>
      <c r="CB93" s="8"/>
      <c r="CC93" s="4"/>
      <c r="CD93" s="8"/>
      <c r="CE93" s="7"/>
      <c r="CF93" s="7"/>
      <c r="CG93" s="2" t="s">
        <v>132</v>
      </c>
      <c r="CH93" s="2" t="s">
        <v>132</v>
      </c>
      <c r="CI93" s="2" t="s">
        <v>132</v>
      </c>
      <c r="CJ93" s="2" t="s">
        <v>132</v>
      </c>
      <c r="CK93" s="2" t="s">
        <v>132</v>
      </c>
      <c r="CL93" s="2" t="s">
        <v>132</v>
      </c>
      <c r="CM93" s="4">
        <v>6</v>
      </c>
      <c r="CN93" s="8">
        <v>562.72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668</v>
      </c>
      <c r="CV93" s="2" t="s">
        <v>705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132</v>
      </c>
      <c r="DF93" s="2" t="s">
        <v>132</v>
      </c>
      <c r="DG93" s="2" t="s">
        <v>132</v>
      </c>
      <c r="DH93" s="2" t="s">
        <v>132</v>
      </c>
      <c r="DI93" s="2" t="s">
        <v>132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132</v>
      </c>
      <c r="ED93" s="2" t="s">
        <v>132</v>
      </c>
      <c r="EE93" s="2" t="s">
        <v>132</v>
      </c>
      <c r="EF93" s="2" t="s">
        <v>132</v>
      </c>
      <c r="EG93" s="2" t="s">
        <v>132</v>
      </c>
      <c r="EH93" s="2" t="s">
        <v>132</v>
      </c>
      <c r="EI93" s="4"/>
      <c r="EJ93" s="8"/>
      <c r="EK93" s="4"/>
      <c r="EL93" s="8"/>
      <c r="EM93" s="7"/>
      <c r="EN93" s="7"/>
      <c r="EO93" s="2" t="s">
        <v>132</v>
      </c>
      <c r="EP93" s="2" t="s">
        <v>132</v>
      </c>
      <c r="EQ93" s="2" t="s">
        <v>132</v>
      </c>
      <c r="ER93" s="2" t="s">
        <v>132</v>
      </c>
      <c r="ES93" s="2" t="s">
        <v>132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132</v>
      </c>
      <c r="FN93" s="2" t="s">
        <v>132</v>
      </c>
      <c r="FO93" s="2" t="s">
        <v>132</v>
      </c>
      <c r="FP93" s="2" t="s">
        <v>132</v>
      </c>
      <c r="FQ93" s="2" t="s">
        <v>132</v>
      </c>
      <c r="FR93" s="2" t="s">
        <v>132</v>
      </c>
      <c r="FS93" s="4"/>
      <c r="FT93" s="8"/>
      <c r="FU93" s="4"/>
      <c r="FV93" s="8"/>
      <c r="FW93" s="7"/>
      <c r="FX93" s="7"/>
      <c r="FY93" s="2" t="s">
        <v>132</v>
      </c>
      <c r="FZ93" s="2" t="s">
        <v>132</v>
      </c>
      <c r="GA93" s="2" t="s">
        <v>132</v>
      </c>
      <c r="GB93" s="2" t="s">
        <v>132</v>
      </c>
      <c r="GC93" s="2" t="s">
        <v>132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129</v>
      </c>
      <c r="GM93" s="2" t="s">
        <v>1186</v>
      </c>
      <c r="GN93" s="2" t="s">
        <v>132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129</v>
      </c>
      <c r="JS93" s="2" t="s">
        <v>478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2" t="s">
        <v>1549</v>
      </c>
      <c r="B94" s="2" t="s">
        <v>121</v>
      </c>
      <c r="C94" s="2" t="s">
        <v>122</v>
      </c>
      <c r="D94" s="2" t="s">
        <v>954</v>
      </c>
      <c r="E94" s="2" t="s">
        <v>955</v>
      </c>
      <c r="F94" s="2" t="s">
        <v>1550</v>
      </c>
      <c r="G94" s="2" t="s">
        <v>1550</v>
      </c>
      <c r="H94" s="2" t="s">
        <v>1550</v>
      </c>
      <c r="I94" s="2" t="s">
        <v>1551</v>
      </c>
      <c r="J94" s="2" t="s">
        <v>127</v>
      </c>
      <c r="K94" s="2" t="s">
        <v>183</v>
      </c>
      <c r="L94" s="3">
        <v>31.35</v>
      </c>
      <c r="M94" s="3">
        <v>32.92</v>
      </c>
      <c r="N94" s="3">
        <v>69.99</v>
      </c>
      <c r="O94" s="2" t="s">
        <v>526</v>
      </c>
      <c r="P94" s="2" t="s">
        <v>527</v>
      </c>
      <c r="Q94" s="2" t="s">
        <v>131</v>
      </c>
      <c r="R94" s="2" t="s">
        <v>132</v>
      </c>
      <c r="S94" s="2" t="s">
        <v>1552</v>
      </c>
      <c r="T94" s="2" t="s">
        <v>132</v>
      </c>
      <c r="U94" s="2" t="s">
        <v>447</v>
      </c>
      <c r="V94" s="2" t="s">
        <v>765</v>
      </c>
      <c r="W94" s="2" t="s">
        <v>185</v>
      </c>
      <c r="X94" s="2" t="s">
        <v>132</v>
      </c>
      <c r="Y94" s="2" t="s">
        <v>1553</v>
      </c>
      <c r="Z94" s="4">
        <v>63</v>
      </c>
      <c r="AA94" s="4">
        <f>=ROUNDDOWN(26.25,0)</f>
      </c>
      <c r="AB94" s="5">
        <v>2.4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17</v>
      </c>
      <c r="AQ94" s="8">
        <v>544.35</v>
      </c>
      <c r="AR94" s="4"/>
      <c r="AS94" s="8"/>
      <c r="AT94" s="7"/>
      <c r="AU94" s="7"/>
      <c r="AV94" s="4">
        <v>17</v>
      </c>
      <c r="AW94" s="8">
        <v>544.35</v>
      </c>
      <c r="AX94" s="4"/>
      <c r="AY94" s="8"/>
      <c r="AZ94" s="7"/>
      <c r="BA94" s="7"/>
      <c r="BB94" s="7">
        <v>1</v>
      </c>
      <c r="BC94" s="4">
        <v>17</v>
      </c>
      <c r="BD94" s="8">
        <v>544.35</v>
      </c>
      <c r="BE94" s="4"/>
      <c r="BF94" s="8"/>
      <c r="BG94" s="7"/>
      <c r="BH94" s="7"/>
      <c r="BI94" s="7">
        <v>1</v>
      </c>
      <c r="BJ94" s="4">
        <v>17</v>
      </c>
      <c r="BK94" s="8">
        <v>544.35</v>
      </c>
      <c r="BL94" s="2" t="s">
        <v>1554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346</v>
      </c>
      <c r="BX94" s="2" t="s">
        <v>1555</v>
      </c>
      <c r="BY94" s="2" t="s">
        <v>144</v>
      </c>
      <c r="BZ94" s="2" t="s">
        <v>132</v>
      </c>
      <c r="CA94" s="4">
        <v>5</v>
      </c>
      <c r="CB94" s="8">
        <v>148.95</v>
      </c>
      <c r="CC94" s="4"/>
      <c r="CD94" s="8"/>
      <c r="CE94" s="7"/>
      <c r="CF94" s="7"/>
      <c r="CG94" s="2" t="s">
        <v>141</v>
      </c>
      <c r="CH94" s="2" t="s">
        <v>129</v>
      </c>
      <c r="CI94" s="2" t="s">
        <v>132</v>
      </c>
      <c r="CJ94" s="2" t="s">
        <v>1401</v>
      </c>
      <c r="CK94" s="2" t="s">
        <v>144</v>
      </c>
      <c r="CL94" s="2" t="s">
        <v>132</v>
      </c>
      <c r="CM94" s="4"/>
      <c r="CN94" s="8"/>
      <c r="CO94" s="4"/>
      <c r="CP94" s="8"/>
      <c r="CQ94" s="7"/>
      <c r="CR94" s="7"/>
      <c r="CS94" s="2" t="s">
        <v>141</v>
      </c>
      <c r="CT94" s="2" t="s">
        <v>129</v>
      </c>
      <c r="CU94" s="2" t="s">
        <v>346</v>
      </c>
      <c r="CV94" s="2" t="s">
        <v>1556</v>
      </c>
      <c r="CW94" s="2" t="s">
        <v>144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174</v>
      </c>
      <c r="DG94" s="2" t="s">
        <v>813</v>
      </c>
      <c r="DH94" s="2" t="s">
        <v>1557</v>
      </c>
      <c r="DI94" s="2" t="s">
        <v>144</v>
      </c>
      <c r="DJ94" s="2" t="s">
        <v>132</v>
      </c>
      <c r="DK94" s="4">
        <v>7</v>
      </c>
      <c r="DL94" s="8">
        <v>231</v>
      </c>
      <c r="DM94" s="4"/>
      <c r="DN94" s="8"/>
      <c r="DO94" s="7"/>
      <c r="DP94" s="7"/>
      <c r="DQ94" s="2" t="s">
        <v>141</v>
      </c>
      <c r="DR94" s="2" t="s">
        <v>129</v>
      </c>
      <c r="DS94" s="2" t="s">
        <v>1161</v>
      </c>
      <c r="DT94" s="2" t="s">
        <v>1059</v>
      </c>
      <c r="DU94" s="2" t="s">
        <v>144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1553</v>
      </c>
      <c r="EF94" s="2" t="s">
        <v>1558</v>
      </c>
      <c r="EG94" s="2" t="s">
        <v>144</v>
      </c>
      <c r="EH94" s="2" t="s">
        <v>132</v>
      </c>
      <c r="EI94" s="4">
        <v>2</v>
      </c>
      <c r="EJ94" s="8">
        <v>64</v>
      </c>
      <c r="EK94" s="4"/>
      <c r="EL94" s="8"/>
      <c r="EM94" s="7"/>
      <c r="EN94" s="7"/>
      <c r="EO94" s="2" t="s">
        <v>141</v>
      </c>
      <c r="EP94" s="2" t="s">
        <v>129</v>
      </c>
      <c r="EQ94" s="2" t="s">
        <v>346</v>
      </c>
      <c r="ER94" s="2" t="s">
        <v>1559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167</v>
      </c>
      <c r="FB94" s="2" t="s">
        <v>129</v>
      </c>
      <c r="FC94" s="2" t="s">
        <v>132</v>
      </c>
      <c r="FD94" s="2" t="s">
        <v>132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141</v>
      </c>
      <c r="FN94" s="2" t="s">
        <v>174</v>
      </c>
      <c r="FO94" s="2" t="s">
        <v>1560</v>
      </c>
      <c r="FP94" s="2" t="s">
        <v>1123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174</v>
      </c>
      <c r="GA94" s="2" t="s">
        <v>326</v>
      </c>
      <c r="GB94" s="2" t="s">
        <v>1561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141</v>
      </c>
      <c r="GL94" s="2" t="s">
        <v>129</v>
      </c>
      <c r="GM94" s="2" t="s">
        <v>1562</v>
      </c>
      <c r="GN94" s="2" t="s">
        <v>1563</v>
      </c>
      <c r="GO94" s="2" t="s">
        <v>144</v>
      </c>
      <c r="GP94" s="2" t="s">
        <v>132</v>
      </c>
      <c r="GQ94" s="4">
        <v>1</v>
      </c>
      <c r="GR94" s="8">
        <v>32.92</v>
      </c>
      <c r="GS94" s="4"/>
      <c r="GT94" s="8"/>
      <c r="GU94" s="7"/>
      <c r="GV94" s="7"/>
      <c r="GW94" s="2" t="s">
        <v>141</v>
      </c>
      <c r="GX94" s="2" t="s">
        <v>129</v>
      </c>
      <c r="GY94" s="2" t="s">
        <v>359</v>
      </c>
      <c r="GZ94" s="2" t="s">
        <v>1564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167</v>
      </c>
      <c r="HJ94" s="2" t="s">
        <v>129</v>
      </c>
      <c r="HK94" s="2" t="s">
        <v>132</v>
      </c>
      <c r="HL94" s="2" t="s">
        <v>132</v>
      </c>
      <c r="HM94" s="2" t="s">
        <v>144</v>
      </c>
      <c r="HN94" s="2" t="s">
        <v>132</v>
      </c>
      <c r="HO94" s="4"/>
      <c r="HP94" s="8"/>
      <c r="HQ94" s="4"/>
      <c r="HR94" s="8"/>
      <c r="HS94" s="7"/>
      <c r="HT94" s="7"/>
      <c r="HU94" s="2" t="s">
        <v>141</v>
      </c>
      <c r="HV94" s="2" t="s">
        <v>129</v>
      </c>
      <c r="HW94" s="2" t="s">
        <v>1412</v>
      </c>
      <c r="HX94" s="2" t="s">
        <v>1565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141</v>
      </c>
      <c r="IH94" s="2" t="s">
        <v>129</v>
      </c>
      <c r="II94" s="2" t="s">
        <v>386</v>
      </c>
      <c r="IJ94" s="2" t="s">
        <v>1566</v>
      </c>
      <c r="IK94" s="2" t="s">
        <v>144</v>
      </c>
      <c r="IL94" s="2" t="s">
        <v>132</v>
      </c>
      <c r="IM94" s="4">
        <v>1</v>
      </c>
      <c r="IN94" s="8">
        <v>34.56</v>
      </c>
      <c r="IO94" s="4"/>
      <c r="IP94" s="8"/>
      <c r="IQ94" s="7"/>
      <c r="IR94" s="7"/>
      <c r="IS94" s="2" t="s">
        <v>141</v>
      </c>
      <c r="IT94" s="2" t="s">
        <v>129</v>
      </c>
      <c r="IU94" s="2" t="s">
        <v>830</v>
      </c>
      <c r="IV94" s="2" t="s">
        <v>189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212</v>
      </c>
      <c r="JF94" s="2" t="s">
        <v>129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141</v>
      </c>
      <c r="JR94" s="2" t="s">
        <v>129</v>
      </c>
      <c r="JS94" s="2" t="s">
        <v>366</v>
      </c>
      <c r="JT94" s="2" t="s">
        <v>1567</v>
      </c>
      <c r="JU94" s="2" t="s">
        <v>144</v>
      </c>
      <c r="JV94" s="2" t="s">
        <v>132</v>
      </c>
      <c r="JW94" s="4">
        <v>1</v>
      </c>
      <c r="JX94" s="8">
        <v>32.92</v>
      </c>
      <c r="JY94" s="4"/>
      <c r="JZ94" s="8"/>
      <c r="KA94" s="7"/>
      <c r="KB94" s="7"/>
      <c r="KC94" s="2" t="s">
        <v>141</v>
      </c>
      <c r="KD94" s="2" t="s">
        <v>129</v>
      </c>
      <c r="KE94" s="2" t="s">
        <v>1491</v>
      </c>
      <c r="KF94" s="2" t="s">
        <v>982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161</v>
      </c>
      <c r="KP94" s="2" t="s">
        <v>129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162</v>
      </c>
      <c r="LN94" s="2" t="s">
        <v>129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141</v>
      </c>
      <c r="ML94" s="2" t="s">
        <v>170</v>
      </c>
      <c r="MM94" s="2" t="s">
        <v>1086</v>
      </c>
      <c r="MN94" s="2" t="s">
        <v>1568</v>
      </c>
      <c r="MO94" s="2" t="s">
        <v>144</v>
      </c>
      <c r="MP94" s="2" t="s">
        <v>132</v>
      </c>
      <c r="MQ94" s="4"/>
      <c r="MR94" s="8"/>
      <c r="MS94" s="4"/>
      <c r="MT94" s="8"/>
      <c r="MU94" s="7"/>
      <c r="MV94" s="7"/>
      <c r="MW94" s="2" t="s">
        <v>167</v>
      </c>
      <c r="MX94" s="2" t="s">
        <v>129</v>
      </c>
      <c r="MY94" s="2" t="s">
        <v>132</v>
      </c>
      <c r="MZ94" s="2" t="s">
        <v>132</v>
      </c>
      <c r="NA94" s="2" t="s">
        <v>144</v>
      </c>
      <c r="NB94" s="2" t="s">
        <v>132</v>
      </c>
      <c r="NC94" s="4"/>
      <c r="ND94" s="8"/>
      <c r="NE94" s="4"/>
      <c r="NF94" s="8"/>
      <c r="NG94" s="7"/>
      <c r="NH94" s="7"/>
      <c r="NI94" s="2" t="s">
        <v>167</v>
      </c>
      <c r="NJ94" s="2" t="s">
        <v>129</v>
      </c>
      <c r="NK94" s="2" t="s">
        <v>132</v>
      </c>
      <c r="NL94" s="2" t="s">
        <v>132</v>
      </c>
      <c r="NM94" s="2" t="s">
        <v>144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173</v>
      </c>
      <c r="OH94" s="2" t="s">
        <v>129</v>
      </c>
      <c r="OI94" s="2" t="s">
        <v>132</v>
      </c>
      <c r="OJ94" s="2" t="s">
        <v>132</v>
      </c>
      <c r="OK94" s="2" t="s">
        <v>144</v>
      </c>
      <c r="OL94" s="2" t="s">
        <v>132</v>
      </c>
      <c r="OM94" s="4"/>
      <c r="ON94" s="8"/>
      <c r="OO94" s="4"/>
      <c r="OP94" s="8"/>
      <c r="OQ94" s="7"/>
      <c r="OR94" s="7"/>
      <c r="OS94" s="2" t="s">
        <v>167</v>
      </c>
      <c r="OT94" s="2" t="s">
        <v>174</v>
      </c>
      <c r="OU94" s="2" t="s">
        <v>132</v>
      </c>
      <c r="OV94" s="2" t="s">
        <v>132</v>
      </c>
      <c r="OW94" s="2" t="s">
        <v>144</v>
      </c>
      <c r="OX94" s="2" t="s">
        <v>132</v>
      </c>
      <c r="OY94" s="4"/>
      <c r="OZ94" s="8"/>
      <c r="PA94" s="4"/>
      <c r="PB94" s="8"/>
      <c r="PC94" s="7"/>
      <c r="PD94" s="7"/>
      <c r="PE94" s="2" t="s">
        <v>167</v>
      </c>
      <c r="PF94" s="2" t="s">
        <v>129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141</v>
      </c>
      <c r="PR94" s="2" t="s">
        <v>174</v>
      </c>
      <c r="PS94" s="2" t="s">
        <v>559</v>
      </c>
      <c r="PT94" s="2" t="s">
        <v>132</v>
      </c>
      <c r="PU94" s="2" t="s">
        <v>144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141</v>
      </c>
      <c r="QP94" s="2" t="s">
        <v>174</v>
      </c>
      <c r="QQ94" s="2" t="s">
        <v>837</v>
      </c>
      <c r="QR94" s="2" t="s">
        <v>1569</v>
      </c>
      <c r="QS94" s="2" t="s">
        <v>144</v>
      </c>
      <c r="QT94" s="2" t="s">
        <v>132</v>
      </c>
      <c r="QU94" s="4"/>
      <c r="QV94" s="8"/>
      <c r="QW94" s="4"/>
      <c r="QX94" s="8"/>
      <c r="QY94" s="7"/>
      <c r="QZ94" s="7"/>
      <c r="RA94" s="2" t="s">
        <v>167</v>
      </c>
      <c r="RB94" s="2" t="s">
        <v>129</v>
      </c>
      <c r="RC94" s="2" t="s">
        <v>132</v>
      </c>
      <c r="RD94" s="2" t="s">
        <v>132</v>
      </c>
      <c r="RE94" s="2" t="s">
        <v>144</v>
      </c>
      <c r="RF94" s="2" t="s">
        <v>177</v>
      </c>
      <c r="RG94" s="4"/>
      <c r="RH94" s="8"/>
      <c r="RI94" s="4"/>
      <c r="RJ94" s="8"/>
      <c r="RK94" s="7"/>
      <c r="RL94" s="7"/>
      <c r="RM94" s="2" t="s">
        <v>141</v>
      </c>
      <c r="RN94" s="2" t="s">
        <v>174</v>
      </c>
      <c r="RO94" s="2" t="s">
        <v>1570</v>
      </c>
      <c r="RP94" s="2" t="s">
        <v>371</v>
      </c>
      <c r="RQ94" s="2" t="s">
        <v>144</v>
      </c>
      <c r="RR94" s="2" t="s">
        <v>132</v>
      </c>
    </row>
    <row r="95">
      <c r="A95" s="2" t="s">
        <v>1571</v>
      </c>
      <c r="B95" s="2" t="s">
        <v>121</v>
      </c>
      <c r="C95" s="2" t="s">
        <v>122</v>
      </c>
      <c r="D95" s="2" t="s">
        <v>954</v>
      </c>
      <c r="E95" s="2" t="s">
        <v>955</v>
      </c>
      <c r="F95" s="2" t="s">
        <v>1572</v>
      </c>
      <c r="G95" s="2" t="s">
        <v>1572</v>
      </c>
      <c r="H95" s="2" t="s">
        <v>1572</v>
      </c>
      <c r="I95" s="2" t="s">
        <v>1573</v>
      </c>
      <c r="J95" s="2" t="s">
        <v>127</v>
      </c>
      <c r="K95" s="2" t="s">
        <v>1574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374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447</v>
      </c>
      <c r="V95" s="2" t="s">
        <v>886</v>
      </c>
      <c r="W95" s="2" t="s">
        <v>1512</v>
      </c>
      <c r="X95" s="2" t="s">
        <v>766</v>
      </c>
      <c r="Y95" s="2" t="s">
        <v>1516</v>
      </c>
      <c r="Z95" s="4">
        <v>148</v>
      </c>
      <c r="AA95" s="4">
        <f>=ROUNDDOWN(18.5,0)</f>
      </c>
      <c r="AB95" s="5">
        <v>8</v>
      </c>
      <c r="AC95" s="2" t="s">
        <v>661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20</v>
      </c>
      <c r="AQ95" s="8">
        <v>165.38</v>
      </c>
      <c r="AR95" s="4"/>
      <c r="AS95" s="8"/>
      <c r="AT95" s="7"/>
      <c r="AU95" s="7"/>
      <c r="AV95" s="4">
        <v>20</v>
      </c>
      <c r="AW95" s="8">
        <v>165.38</v>
      </c>
      <c r="AX95" s="4"/>
      <c r="AY95" s="8"/>
      <c r="AZ95" s="7"/>
      <c r="BA95" s="7"/>
      <c r="BB95" s="7">
        <v>1</v>
      </c>
      <c r="BC95" s="4">
        <v>63</v>
      </c>
      <c r="BD95" s="8">
        <v>511.76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0.3232</v>
      </c>
      <c r="BJ95" s="4">
        <v>20</v>
      </c>
      <c r="BK95" s="8">
        <v>165.38</v>
      </c>
      <c r="BL95" s="2" t="s">
        <v>1575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1539</v>
      </c>
      <c r="BX95" s="2" t="s">
        <v>132</v>
      </c>
      <c r="BY95" s="2" t="s">
        <v>144</v>
      </c>
      <c r="BZ95" s="2" t="s">
        <v>132</v>
      </c>
      <c r="CA95" s="4">
        <v>10</v>
      </c>
      <c r="CB95" s="8">
        <v>90</v>
      </c>
      <c r="CC95" s="4"/>
      <c r="CD95" s="8"/>
      <c r="CE95" s="7"/>
      <c r="CF95" s="7"/>
      <c r="CG95" s="2" t="s">
        <v>141</v>
      </c>
      <c r="CH95" s="2" t="s">
        <v>129</v>
      </c>
      <c r="CI95" s="2" t="s">
        <v>132</v>
      </c>
      <c r="CJ95" s="2" t="s">
        <v>1392</v>
      </c>
      <c r="CK95" s="2" t="s">
        <v>144</v>
      </c>
      <c r="CL95" s="2" t="s">
        <v>132</v>
      </c>
      <c r="CM95" s="4">
        <v>3</v>
      </c>
      <c r="CN95" s="8">
        <v>23.65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1437</v>
      </c>
      <c r="CV95" s="2" t="s">
        <v>1576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167</v>
      </c>
      <c r="DF95" s="2" t="s">
        <v>129</v>
      </c>
      <c r="DG95" s="2" t="s">
        <v>132</v>
      </c>
      <c r="DH95" s="2" t="s">
        <v>132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162</v>
      </c>
      <c r="DR95" s="2" t="s">
        <v>129</v>
      </c>
      <c r="DS95" s="2" t="s">
        <v>132</v>
      </c>
      <c r="DT95" s="2" t="s">
        <v>132</v>
      </c>
      <c r="DU95" s="2" t="s">
        <v>144</v>
      </c>
      <c r="DV95" s="2" t="s">
        <v>132</v>
      </c>
      <c r="DW95" s="4">
        <v>1</v>
      </c>
      <c r="DX95" s="8">
        <v>7.69</v>
      </c>
      <c r="DY95" s="4"/>
      <c r="DZ95" s="8"/>
      <c r="EA95" s="7"/>
      <c r="EB95" s="7"/>
      <c r="EC95" s="2" t="s">
        <v>141</v>
      </c>
      <c r="ED95" s="2" t="s">
        <v>129</v>
      </c>
      <c r="EE95" s="2" t="s">
        <v>940</v>
      </c>
      <c r="EF95" s="2" t="s">
        <v>1577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161</v>
      </c>
      <c r="EP95" s="2" t="s">
        <v>129</v>
      </c>
      <c r="EQ95" s="2" t="s">
        <v>132</v>
      </c>
      <c r="ER95" s="2" t="s">
        <v>132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161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162</v>
      </c>
      <c r="FN95" s="2" t="s">
        <v>129</v>
      </c>
      <c r="FO95" s="2" t="s">
        <v>132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167</v>
      </c>
      <c r="FZ95" s="2" t="s">
        <v>129</v>
      </c>
      <c r="GA95" s="2" t="s">
        <v>132</v>
      </c>
      <c r="GB95" s="2" t="s">
        <v>132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141</v>
      </c>
      <c r="GL95" s="2" t="s">
        <v>129</v>
      </c>
      <c r="GM95" s="2" t="s">
        <v>1437</v>
      </c>
      <c r="GN95" s="2" t="s">
        <v>1392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161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162</v>
      </c>
      <c r="HJ95" s="2" t="s">
        <v>129</v>
      </c>
      <c r="HK95" s="2" t="s">
        <v>132</v>
      </c>
      <c r="HL95" s="2" t="s">
        <v>132</v>
      </c>
      <c r="HM95" s="2" t="s">
        <v>144</v>
      </c>
      <c r="HN95" s="2" t="s">
        <v>132</v>
      </c>
      <c r="HO95" s="4">
        <v>6</v>
      </c>
      <c r="HP95" s="8">
        <v>44.04</v>
      </c>
      <c r="HQ95" s="4"/>
      <c r="HR95" s="8"/>
      <c r="HS95" s="7"/>
      <c r="HT95" s="7"/>
      <c r="HU95" s="2" t="s">
        <v>141</v>
      </c>
      <c r="HV95" s="2" t="s">
        <v>129</v>
      </c>
      <c r="HW95" s="2" t="s">
        <v>924</v>
      </c>
      <c r="HX95" s="2" t="s">
        <v>919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162</v>
      </c>
      <c r="IT95" s="2" t="s">
        <v>129</v>
      </c>
      <c r="IU95" s="2" t="s">
        <v>132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212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162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167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167</v>
      </c>
      <c r="KP95" s="2" t="s">
        <v>129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141</v>
      </c>
      <c r="LB95" s="2" t="s">
        <v>129</v>
      </c>
      <c r="LC95" s="2" t="s">
        <v>168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162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167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167</v>
      </c>
      <c r="NJ95" s="2" t="s">
        <v>129</v>
      </c>
      <c r="NK95" s="2" t="s">
        <v>132</v>
      </c>
      <c r="NL95" s="2" t="s">
        <v>132</v>
      </c>
      <c r="NM95" s="2" t="s">
        <v>144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167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167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167</v>
      </c>
      <c r="PR95" s="2" t="s">
        <v>129</v>
      </c>
      <c r="PS95" s="2" t="s">
        <v>132</v>
      </c>
      <c r="PT95" s="2" t="s">
        <v>132</v>
      </c>
      <c r="PU95" s="2" t="s">
        <v>144</v>
      </c>
      <c r="PV95" s="2" t="s">
        <v>132</v>
      </c>
      <c r="PW95" s="4"/>
      <c r="PX95" s="8"/>
      <c r="PY95" s="4"/>
      <c r="PZ95" s="8"/>
      <c r="QA95" s="7"/>
      <c r="QB95" s="7"/>
      <c r="QC95" s="2" t="s">
        <v>167</v>
      </c>
      <c r="QD95" s="2" t="s">
        <v>129</v>
      </c>
      <c r="QE95" s="2" t="s">
        <v>132</v>
      </c>
      <c r="QF95" s="2" t="s">
        <v>132</v>
      </c>
      <c r="QG95" s="2" t="s">
        <v>144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167</v>
      </c>
      <c r="RB95" s="2" t="s">
        <v>129</v>
      </c>
      <c r="RC95" s="2" t="s">
        <v>132</v>
      </c>
      <c r="RD95" s="2" t="s">
        <v>132</v>
      </c>
      <c r="RE95" s="2" t="s">
        <v>144</v>
      </c>
      <c r="RF95" s="2" t="s">
        <v>177</v>
      </c>
      <c r="RG95" s="4"/>
      <c r="RH95" s="8"/>
      <c r="RI95" s="4"/>
      <c r="RJ95" s="8"/>
      <c r="RK95" s="7"/>
      <c r="RL95" s="7"/>
      <c r="RM95" s="2" t="s">
        <v>141</v>
      </c>
      <c r="RN95" s="2" t="s">
        <v>174</v>
      </c>
      <c r="RO95" s="2" t="s">
        <v>1445</v>
      </c>
      <c r="RP95" s="2" t="s">
        <v>132</v>
      </c>
      <c r="RQ95" s="2" t="s">
        <v>144</v>
      </c>
      <c r="RR95" s="2" t="s">
        <v>132</v>
      </c>
    </row>
    <row r="96">
      <c r="A96" s="2" t="s">
        <v>1578</v>
      </c>
      <c r="B96" s="2" t="s">
        <v>121</v>
      </c>
      <c r="C96" s="2" t="s">
        <v>122</v>
      </c>
      <c r="D96" s="2" t="s">
        <v>954</v>
      </c>
      <c r="E96" s="2" t="s">
        <v>955</v>
      </c>
      <c r="F96" s="2" t="s">
        <v>1572</v>
      </c>
      <c r="G96" s="2" t="s">
        <v>1572</v>
      </c>
      <c r="H96" s="2" t="s">
        <v>1572</v>
      </c>
      <c r="I96" s="2" t="s">
        <v>1579</v>
      </c>
      <c r="J96" s="2" t="s">
        <v>127</v>
      </c>
      <c r="K96" s="2" t="s">
        <v>1580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913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447</v>
      </c>
      <c r="V96" s="2" t="s">
        <v>886</v>
      </c>
      <c r="W96" s="2" t="s">
        <v>1512</v>
      </c>
      <c r="X96" s="2" t="s">
        <v>766</v>
      </c>
      <c r="Y96" s="2" t="s">
        <v>1513</v>
      </c>
      <c r="Z96" s="4">
        <v>130</v>
      </c>
      <c r="AA96" s="4">
        <f>=ROUNDDOWN(21.6666666666667,0)</f>
      </c>
      <c r="AB96" s="5">
        <v>6</v>
      </c>
      <c r="AC96" s="2" t="s">
        <v>767</v>
      </c>
      <c r="AD96" s="4">
        <v>50</v>
      </c>
      <c r="AE96" s="4">
        <v>50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19</v>
      </c>
      <c r="AQ96" s="8">
        <v>160.25</v>
      </c>
      <c r="AR96" s="4"/>
      <c r="AS96" s="8"/>
      <c r="AT96" s="7"/>
      <c r="AU96" s="7"/>
      <c r="AV96" s="4">
        <v>19</v>
      </c>
      <c r="AW96" s="8">
        <v>160.25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0.3131</v>
      </c>
      <c r="BJ96" s="4">
        <v>19</v>
      </c>
      <c r="BK96" s="8">
        <v>160.25</v>
      </c>
      <c r="BL96" s="2" t="s">
        <v>1581</v>
      </c>
      <c r="BM96" s="7">
        <v>1</v>
      </c>
      <c r="BN96" s="7">
        <v>1</v>
      </c>
      <c r="BO96" s="4">
        <v>1</v>
      </c>
      <c r="BP96" s="8">
        <v>5.59</v>
      </c>
      <c r="BQ96" s="4"/>
      <c r="BR96" s="8"/>
      <c r="BS96" s="7"/>
      <c r="BT96" s="7"/>
      <c r="BU96" s="2" t="s">
        <v>141</v>
      </c>
      <c r="BV96" s="2" t="s">
        <v>129</v>
      </c>
      <c r="BW96" s="2" t="s">
        <v>1539</v>
      </c>
      <c r="BX96" s="2" t="s">
        <v>1582</v>
      </c>
      <c r="BY96" s="2" t="s">
        <v>144</v>
      </c>
      <c r="BZ96" s="2" t="s">
        <v>132</v>
      </c>
      <c r="CA96" s="4">
        <v>14</v>
      </c>
      <c r="CB96" s="8">
        <v>126</v>
      </c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1392</v>
      </c>
      <c r="CK96" s="2" t="s">
        <v>144</v>
      </c>
      <c r="CL96" s="2" t="s">
        <v>132</v>
      </c>
      <c r="CM96" s="4">
        <v>2</v>
      </c>
      <c r="CN96" s="8">
        <v>13.98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1516</v>
      </c>
      <c r="CV96" s="2" t="s">
        <v>1291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167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162</v>
      </c>
      <c r="DR96" s="2" t="s">
        <v>129</v>
      </c>
      <c r="DS96" s="2" t="s">
        <v>132</v>
      </c>
      <c r="DT96" s="2" t="s">
        <v>132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940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161</v>
      </c>
      <c r="EP96" s="2" t="s">
        <v>129</v>
      </c>
      <c r="EQ96" s="2" t="s">
        <v>132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161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162</v>
      </c>
      <c r="FN96" s="2" t="s">
        <v>129</v>
      </c>
      <c r="FO96" s="2" t="s">
        <v>132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167</v>
      </c>
      <c r="FZ96" s="2" t="s">
        <v>129</v>
      </c>
      <c r="GA96" s="2" t="s">
        <v>132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141</v>
      </c>
      <c r="GL96" s="2" t="s">
        <v>129</v>
      </c>
      <c r="GM96" s="2" t="s">
        <v>1516</v>
      </c>
      <c r="GN96" s="2" t="s">
        <v>1515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161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162</v>
      </c>
      <c r="HJ96" s="2" t="s">
        <v>129</v>
      </c>
      <c r="HK96" s="2" t="s">
        <v>132</v>
      </c>
      <c r="HL96" s="2" t="s">
        <v>132</v>
      </c>
      <c r="HM96" s="2" t="s">
        <v>144</v>
      </c>
      <c r="HN96" s="2" t="s">
        <v>132</v>
      </c>
      <c r="HO96" s="4">
        <v>2</v>
      </c>
      <c r="HP96" s="8">
        <v>14.68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924</v>
      </c>
      <c r="HX96" s="2" t="s">
        <v>920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173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212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162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167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167</v>
      </c>
      <c r="KP96" s="2" t="s">
        <v>129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141</v>
      </c>
      <c r="LB96" s="2" t="s">
        <v>129</v>
      </c>
      <c r="LC96" s="2" t="s">
        <v>168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162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167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167</v>
      </c>
      <c r="NJ96" s="2" t="s">
        <v>129</v>
      </c>
      <c r="NK96" s="2" t="s">
        <v>132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173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167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167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167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167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177</v>
      </c>
      <c r="RG96" s="4"/>
      <c r="RH96" s="8"/>
      <c r="RI96" s="4"/>
      <c r="RJ96" s="8"/>
      <c r="RK96" s="7"/>
      <c r="RL96" s="7"/>
      <c r="RM96" s="2" t="s">
        <v>141</v>
      </c>
      <c r="RN96" s="2" t="s">
        <v>174</v>
      </c>
      <c r="RO96" s="2" t="s">
        <v>1445</v>
      </c>
      <c r="RP96" s="2" t="s">
        <v>132</v>
      </c>
      <c r="RQ96" s="2" t="s">
        <v>144</v>
      </c>
      <c r="RR96" s="2" t="s">
        <v>132</v>
      </c>
    </row>
    <row r="97">
      <c r="A97" s="2" t="s">
        <v>1583</v>
      </c>
      <c r="B97" s="2" t="s">
        <v>121</v>
      </c>
      <c r="C97" s="2" t="s">
        <v>122</v>
      </c>
      <c r="D97" s="2" t="s">
        <v>954</v>
      </c>
      <c r="E97" s="2" t="s">
        <v>955</v>
      </c>
      <c r="F97" s="2" t="s">
        <v>1572</v>
      </c>
      <c r="G97" s="2" t="s">
        <v>1572</v>
      </c>
      <c r="H97" s="2" t="s">
        <v>1572</v>
      </c>
      <c r="I97" s="2" t="s">
        <v>1584</v>
      </c>
      <c r="J97" s="2" t="s">
        <v>127</v>
      </c>
      <c r="K97" s="2" t="s">
        <v>1585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913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447</v>
      </c>
      <c r="V97" s="2" t="s">
        <v>886</v>
      </c>
      <c r="W97" s="2" t="s">
        <v>1512</v>
      </c>
      <c r="X97" s="2" t="s">
        <v>766</v>
      </c>
      <c r="Y97" s="2" t="s">
        <v>1516</v>
      </c>
      <c r="Z97" s="4">
        <v>147</v>
      </c>
      <c r="AA97" s="4">
        <f>=ROUNDDOWN(49,0)</f>
      </c>
      <c r="AB97" s="5">
        <v>3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11</v>
      </c>
      <c r="AQ97" s="8">
        <v>84.7</v>
      </c>
      <c r="AR97" s="4"/>
      <c r="AS97" s="8"/>
      <c r="AT97" s="7"/>
      <c r="AU97" s="7"/>
      <c r="AV97" s="4">
        <v>11</v>
      </c>
      <c r="AW97" s="8">
        <v>84.7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0.1655</v>
      </c>
      <c r="BJ97" s="4">
        <v>11</v>
      </c>
      <c r="BK97" s="8">
        <v>84.7</v>
      </c>
      <c r="BL97" s="2" t="s">
        <v>1586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1539</v>
      </c>
      <c r="BX97" s="2" t="s">
        <v>132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1392</v>
      </c>
      <c r="CK97" s="2" t="s">
        <v>144</v>
      </c>
      <c r="CL97" s="2" t="s">
        <v>132</v>
      </c>
      <c r="CM97" s="4">
        <v>6</v>
      </c>
      <c r="CN97" s="8">
        <v>48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1437</v>
      </c>
      <c r="CV97" s="2" t="s">
        <v>1065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167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162</v>
      </c>
      <c r="DR97" s="2" t="s">
        <v>129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940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161</v>
      </c>
      <c r="EP97" s="2" t="s">
        <v>129</v>
      </c>
      <c r="EQ97" s="2" t="s">
        <v>132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161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162</v>
      </c>
      <c r="FN97" s="2" t="s">
        <v>129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167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141</v>
      </c>
      <c r="GL97" s="2" t="s">
        <v>129</v>
      </c>
      <c r="GM97" s="2" t="s">
        <v>1437</v>
      </c>
      <c r="GN97" s="2" t="s">
        <v>132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161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162</v>
      </c>
      <c r="HJ97" s="2" t="s">
        <v>129</v>
      </c>
      <c r="HK97" s="2" t="s">
        <v>132</v>
      </c>
      <c r="HL97" s="2" t="s">
        <v>132</v>
      </c>
      <c r="HM97" s="2" t="s">
        <v>144</v>
      </c>
      <c r="HN97" s="2" t="s">
        <v>132</v>
      </c>
      <c r="HO97" s="4">
        <v>5</v>
      </c>
      <c r="HP97" s="8">
        <v>36.7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924</v>
      </c>
      <c r="HX97" s="2" t="s">
        <v>1587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173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212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162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167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167</v>
      </c>
      <c r="KP97" s="2" t="s">
        <v>129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141</v>
      </c>
      <c r="LB97" s="2" t="s">
        <v>129</v>
      </c>
      <c r="LC97" s="2" t="s">
        <v>168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162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167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167</v>
      </c>
      <c r="NJ97" s="2" t="s">
        <v>129</v>
      </c>
      <c r="NK97" s="2" t="s">
        <v>132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173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167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167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167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167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177</v>
      </c>
      <c r="RG97" s="4"/>
      <c r="RH97" s="8"/>
      <c r="RI97" s="4"/>
      <c r="RJ97" s="8"/>
      <c r="RK97" s="7"/>
      <c r="RL97" s="7"/>
      <c r="RM97" s="2" t="s">
        <v>141</v>
      </c>
      <c r="RN97" s="2" t="s">
        <v>174</v>
      </c>
      <c r="RO97" s="2" t="s">
        <v>1445</v>
      </c>
      <c r="RP97" s="2" t="s">
        <v>132</v>
      </c>
      <c r="RQ97" s="2" t="s">
        <v>144</v>
      </c>
      <c r="RR97" s="2" t="s">
        <v>132</v>
      </c>
    </row>
    <row r="98">
      <c r="A98" s="2" t="s">
        <v>1588</v>
      </c>
      <c r="B98" s="2" t="s">
        <v>121</v>
      </c>
      <c r="C98" s="2" t="s">
        <v>122</v>
      </c>
      <c r="D98" s="2" t="s">
        <v>954</v>
      </c>
      <c r="E98" s="2" t="s">
        <v>955</v>
      </c>
      <c r="F98" s="2" t="s">
        <v>1572</v>
      </c>
      <c r="G98" s="2" t="s">
        <v>1572</v>
      </c>
      <c r="H98" s="2" t="s">
        <v>1572</v>
      </c>
      <c r="I98" s="2" t="s">
        <v>1589</v>
      </c>
      <c r="J98" s="2" t="s">
        <v>127</v>
      </c>
      <c r="K98" s="2" t="s">
        <v>1590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374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447</v>
      </c>
      <c r="V98" s="2" t="s">
        <v>886</v>
      </c>
      <c r="W98" s="2" t="s">
        <v>1512</v>
      </c>
      <c r="X98" s="2" t="s">
        <v>766</v>
      </c>
      <c r="Y98" s="2" t="s">
        <v>1513</v>
      </c>
      <c r="Z98" s="4">
        <v>396</v>
      </c>
      <c r="AA98" s="4">
        <f>=ROUNDDOWN(66,0)</f>
      </c>
      <c r="AB98" s="5">
        <v>6</v>
      </c>
      <c r="AC98" s="2" t="s">
        <v>132</v>
      </c>
      <c r="AD98" s="4"/>
      <c r="AE98" s="4"/>
      <c r="AF98" s="6">
        <v>63</v>
      </c>
      <c r="AG98" s="6"/>
      <c r="AH98" s="7">
        <v>0.4921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7</v>
      </c>
      <c r="AQ98" s="8">
        <v>57.51</v>
      </c>
      <c r="AR98" s="4"/>
      <c r="AS98" s="8"/>
      <c r="AT98" s="7"/>
      <c r="AU98" s="7"/>
      <c r="AV98" s="4">
        <v>7</v>
      </c>
      <c r="AW98" s="8">
        <v>57.51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0.1124</v>
      </c>
      <c r="BJ98" s="4">
        <v>7</v>
      </c>
      <c r="BK98" s="8">
        <v>57.51</v>
      </c>
      <c r="BL98" s="2" t="s">
        <v>1586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1539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1392</v>
      </c>
      <c r="CK98" s="2" t="s">
        <v>144</v>
      </c>
      <c r="CL98" s="2" t="s">
        <v>132</v>
      </c>
      <c r="CM98" s="4">
        <v>5</v>
      </c>
      <c r="CN98" s="8">
        <v>42.83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1516</v>
      </c>
      <c r="CV98" s="2" t="s">
        <v>1443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167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162</v>
      </c>
      <c r="DR98" s="2" t="s">
        <v>129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940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161</v>
      </c>
      <c r="EP98" s="2" t="s">
        <v>129</v>
      </c>
      <c r="EQ98" s="2" t="s">
        <v>132</v>
      </c>
      <c r="ER98" s="2" t="s">
        <v>132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161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162</v>
      </c>
      <c r="FN98" s="2" t="s">
        <v>129</v>
      </c>
      <c r="FO98" s="2" t="s">
        <v>132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167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141</v>
      </c>
      <c r="GL98" s="2" t="s">
        <v>129</v>
      </c>
      <c r="GM98" s="2" t="s">
        <v>1516</v>
      </c>
      <c r="GN98" s="2" t="s">
        <v>398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161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162</v>
      </c>
      <c r="HJ98" s="2" t="s">
        <v>129</v>
      </c>
      <c r="HK98" s="2" t="s">
        <v>132</v>
      </c>
      <c r="HL98" s="2" t="s">
        <v>132</v>
      </c>
      <c r="HM98" s="2" t="s">
        <v>144</v>
      </c>
      <c r="HN98" s="2" t="s">
        <v>132</v>
      </c>
      <c r="HO98" s="4">
        <v>2</v>
      </c>
      <c r="HP98" s="8">
        <v>14.68</v>
      </c>
      <c r="HQ98" s="4"/>
      <c r="HR98" s="8"/>
      <c r="HS98" s="7"/>
      <c r="HT98" s="7"/>
      <c r="HU98" s="2" t="s">
        <v>141</v>
      </c>
      <c r="HV98" s="2" t="s">
        <v>129</v>
      </c>
      <c r="HW98" s="2" t="s">
        <v>269</v>
      </c>
      <c r="HX98" s="2" t="s">
        <v>1591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162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212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162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167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167</v>
      </c>
      <c r="KP98" s="2" t="s">
        <v>129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141</v>
      </c>
      <c r="LB98" s="2" t="s">
        <v>129</v>
      </c>
      <c r="LC98" s="2" t="s">
        <v>269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162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167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167</v>
      </c>
      <c r="NJ98" s="2" t="s">
        <v>129</v>
      </c>
      <c r="NK98" s="2" t="s">
        <v>132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167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167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167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167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167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177</v>
      </c>
      <c r="RG98" s="4"/>
      <c r="RH98" s="8"/>
      <c r="RI98" s="4"/>
      <c r="RJ98" s="8"/>
      <c r="RK98" s="7"/>
      <c r="RL98" s="7"/>
      <c r="RM98" s="2" t="s">
        <v>141</v>
      </c>
      <c r="RN98" s="2" t="s">
        <v>174</v>
      </c>
      <c r="RO98" s="2" t="s">
        <v>1445</v>
      </c>
      <c r="RP98" s="2" t="s">
        <v>132</v>
      </c>
      <c r="RQ98" s="2" t="s">
        <v>144</v>
      </c>
      <c r="RR98" s="2" t="s">
        <v>132</v>
      </c>
    </row>
    <row r="99">
      <c r="A99" s="2" t="s">
        <v>1592</v>
      </c>
      <c r="B99" s="2" t="s">
        <v>121</v>
      </c>
      <c r="C99" s="2" t="s">
        <v>122</v>
      </c>
      <c r="D99" s="2" t="s">
        <v>954</v>
      </c>
      <c r="E99" s="2" t="s">
        <v>955</v>
      </c>
      <c r="F99" s="2" t="s">
        <v>1572</v>
      </c>
      <c r="G99" s="2" t="s">
        <v>1572</v>
      </c>
      <c r="H99" s="2" t="s">
        <v>1572</v>
      </c>
      <c r="I99" s="2" t="s">
        <v>1593</v>
      </c>
      <c r="J99" s="2" t="s">
        <v>127</v>
      </c>
      <c r="K99" s="2" t="s">
        <v>1594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913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447</v>
      </c>
      <c r="V99" s="2" t="s">
        <v>886</v>
      </c>
      <c r="W99" s="2" t="s">
        <v>1512</v>
      </c>
      <c r="X99" s="2" t="s">
        <v>766</v>
      </c>
      <c r="Y99" s="2" t="s">
        <v>1513</v>
      </c>
      <c r="Z99" s="4">
        <v>127</v>
      </c>
      <c r="AA99" s="4">
        <f>=ROUNDDOWN(25.4,0)</f>
      </c>
      <c r="AB99" s="5">
        <v>5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</v>
      </c>
      <c r="AQ99" s="8">
        <v>23.65</v>
      </c>
      <c r="AR99" s="4"/>
      <c r="AS99" s="8"/>
      <c r="AT99" s="7"/>
      <c r="AU99" s="7"/>
      <c r="AV99" s="4">
        <v>3</v>
      </c>
      <c r="AW99" s="8">
        <v>23.65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0.0462</v>
      </c>
      <c r="BJ99" s="4">
        <v>3</v>
      </c>
      <c r="BK99" s="8">
        <v>23.65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1539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132</v>
      </c>
      <c r="CJ99" s="2" t="s">
        <v>1392</v>
      </c>
      <c r="CK99" s="2" t="s">
        <v>144</v>
      </c>
      <c r="CL99" s="2" t="s">
        <v>132</v>
      </c>
      <c r="CM99" s="4">
        <v>3</v>
      </c>
      <c r="CN99" s="8">
        <v>23.65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1516</v>
      </c>
      <c r="CV99" s="2" t="s">
        <v>834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167</v>
      </c>
      <c r="DF99" s="2" t="s">
        <v>129</v>
      </c>
      <c r="DG99" s="2" t="s">
        <v>132</v>
      </c>
      <c r="DH99" s="2" t="s">
        <v>132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162</v>
      </c>
      <c r="DR99" s="2" t="s">
        <v>129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940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161</v>
      </c>
      <c r="EP99" s="2" t="s">
        <v>129</v>
      </c>
      <c r="EQ99" s="2" t="s">
        <v>132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161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162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167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129</v>
      </c>
      <c r="GM99" s="2" t="s">
        <v>1516</v>
      </c>
      <c r="GN99" s="2" t="s">
        <v>132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161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162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129</v>
      </c>
      <c r="HW99" s="2" t="s">
        <v>924</v>
      </c>
      <c r="HX99" s="2" t="s">
        <v>132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173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212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162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167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167</v>
      </c>
      <c r="KP99" s="2" t="s">
        <v>129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141</v>
      </c>
      <c r="LB99" s="2" t="s">
        <v>129</v>
      </c>
      <c r="LC99" s="2" t="s">
        <v>168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162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167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167</v>
      </c>
      <c r="NJ99" s="2" t="s">
        <v>129</v>
      </c>
      <c r="NK99" s="2" t="s">
        <v>132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173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167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167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167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167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177</v>
      </c>
      <c r="RG99" s="4"/>
      <c r="RH99" s="8"/>
      <c r="RI99" s="4"/>
      <c r="RJ99" s="8"/>
      <c r="RK99" s="7"/>
      <c r="RL99" s="7"/>
      <c r="RM99" s="2" t="s">
        <v>141</v>
      </c>
      <c r="RN99" s="2" t="s">
        <v>174</v>
      </c>
      <c r="RO99" s="2" t="s">
        <v>1445</v>
      </c>
      <c r="RP99" s="2" t="s">
        <v>132</v>
      </c>
      <c r="RQ99" s="2" t="s">
        <v>144</v>
      </c>
      <c r="RR99" s="2" t="s">
        <v>132</v>
      </c>
    </row>
    <row r="100">
      <c r="A100" s="2" t="s">
        <v>1595</v>
      </c>
      <c r="B100" s="2" t="s">
        <v>121</v>
      </c>
      <c r="C100" s="2" t="s">
        <v>122</v>
      </c>
      <c r="D100" s="2" t="s">
        <v>954</v>
      </c>
      <c r="E100" s="2" t="s">
        <v>955</v>
      </c>
      <c r="F100" s="2" t="s">
        <v>1572</v>
      </c>
      <c r="G100" s="2" t="s">
        <v>1572</v>
      </c>
      <c r="H100" s="2" t="s">
        <v>1572</v>
      </c>
      <c r="I100" s="2" t="s">
        <v>1596</v>
      </c>
      <c r="J100" s="2" t="s">
        <v>127</v>
      </c>
      <c r="K100" s="2" t="s">
        <v>1597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374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447</v>
      </c>
      <c r="V100" s="2" t="s">
        <v>886</v>
      </c>
      <c r="W100" s="2" t="s">
        <v>1512</v>
      </c>
      <c r="X100" s="2" t="s">
        <v>766</v>
      </c>
      <c r="Y100" s="2" t="s">
        <v>1513</v>
      </c>
      <c r="Z100" s="4">
        <v>173</v>
      </c>
      <c r="AA100" s="4">
        <f>=ROUNDDOWN(57.6666666666667,0)</f>
      </c>
      <c r="AB100" s="5">
        <v>3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</v>
      </c>
      <c r="AQ100" s="8">
        <v>20.27</v>
      </c>
      <c r="AR100" s="4"/>
      <c r="AS100" s="8"/>
      <c r="AT100" s="7"/>
      <c r="AU100" s="7"/>
      <c r="AV100" s="4">
        <v>3</v>
      </c>
      <c r="AW100" s="8">
        <v>20.27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0.0396</v>
      </c>
      <c r="BJ100" s="4">
        <v>3</v>
      </c>
      <c r="BK100" s="8">
        <v>20.27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1539</v>
      </c>
      <c r="BX100" s="2" t="s">
        <v>132</v>
      </c>
      <c r="BY100" s="2" t="s">
        <v>144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132</v>
      </c>
      <c r="CJ100" s="2" t="s">
        <v>1392</v>
      </c>
      <c r="CK100" s="2" t="s">
        <v>144</v>
      </c>
      <c r="CL100" s="2" t="s">
        <v>132</v>
      </c>
      <c r="CM100" s="4">
        <v>3</v>
      </c>
      <c r="CN100" s="8">
        <v>20.27</v>
      </c>
      <c r="CO100" s="4"/>
      <c r="CP100" s="8"/>
      <c r="CQ100" s="7"/>
      <c r="CR100" s="7"/>
      <c r="CS100" s="2" t="s">
        <v>141</v>
      </c>
      <c r="CT100" s="2" t="s">
        <v>129</v>
      </c>
      <c r="CU100" s="2" t="s">
        <v>1516</v>
      </c>
      <c r="CV100" s="2" t="s">
        <v>1330</v>
      </c>
      <c r="CW100" s="2" t="s">
        <v>144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129</v>
      </c>
      <c r="DG100" s="2" t="s">
        <v>132</v>
      </c>
      <c r="DH100" s="2" t="s">
        <v>132</v>
      </c>
      <c r="DI100" s="2" t="s">
        <v>144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162</v>
      </c>
      <c r="DR100" s="2" t="s">
        <v>129</v>
      </c>
      <c r="DS100" s="2" t="s">
        <v>132</v>
      </c>
      <c r="DT100" s="2" t="s">
        <v>132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141</v>
      </c>
      <c r="ED100" s="2" t="s">
        <v>129</v>
      </c>
      <c r="EE100" s="2" t="s">
        <v>940</v>
      </c>
      <c r="EF100" s="2" t="s">
        <v>132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161</v>
      </c>
      <c r="EP100" s="2" t="s">
        <v>129</v>
      </c>
      <c r="EQ100" s="2" t="s">
        <v>132</v>
      </c>
      <c r="ER100" s="2" t="s">
        <v>132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161</v>
      </c>
      <c r="FB100" s="2" t="s">
        <v>129</v>
      </c>
      <c r="FC100" s="2" t="s">
        <v>132</v>
      </c>
      <c r="FD100" s="2" t="s">
        <v>132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129</v>
      </c>
      <c r="FO100" s="2" t="s">
        <v>132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129</v>
      </c>
      <c r="GA100" s="2" t="s">
        <v>132</v>
      </c>
      <c r="GB100" s="2" t="s">
        <v>132</v>
      </c>
      <c r="GC100" s="2" t="s">
        <v>144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129</v>
      </c>
      <c r="GM100" s="2" t="s">
        <v>1516</v>
      </c>
      <c r="GN100" s="2" t="s">
        <v>398</v>
      </c>
      <c r="GO100" s="2" t="s">
        <v>144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129</v>
      </c>
      <c r="GY100" s="2" t="s">
        <v>132</v>
      </c>
      <c r="GZ100" s="2" t="s">
        <v>132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129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129</v>
      </c>
      <c r="HW100" s="2" t="s">
        <v>924</v>
      </c>
      <c r="HX100" s="2" t="s">
        <v>132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129</v>
      </c>
      <c r="II100" s="2" t="s">
        <v>132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162</v>
      </c>
      <c r="IT100" s="2" t="s">
        <v>129</v>
      </c>
      <c r="IU100" s="2" t="s">
        <v>132</v>
      </c>
      <c r="IV100" s="2" t="s">
        <v>132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212</v>
      </c>
      <c r="JF100" s="2" t="s">
        <v>129</v>
      </c>
      <c r="JG100" s="2" t="s">
        <v>132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129</v>
      </c>
      <c r="JS100" s="2" t="s">
        <v>132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129</v>
      </c>
      <c r="KE100" s="2" t="s">
        <v>132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129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141</v>
      </c>
      <c r="LB100" s="2" t="s">
        <v>129</v>
      </c>
      <c r="LC100" s="2" t="s">
        <v>168</v>
      </c>
      <c r="LD100" s="2" t="s">
        <v>132</v>
      </c>
      <c r="LE100" s="2" t="s">
        <v>144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129</v>
      </c>
      <c r="MY100" s="2" t="s">
        <v>132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129</v>
      </c>
      <c r="NK100" s="2" t="s">
        <v>132</v>
      </c>
      <c r="NL100" s="2" t="s">
        <v>132</v>
      </c>
      <c r="NM100" s="2" t="s">
        <v>144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129</v>
      </c>
      <c r="OI100" s="2" t="s">
        <v>132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167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129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129</v>
      </c>
      <c r="QE100" s="2" t="s">
        <v>132</v>
      </c>
      <c r="QF100" s="2" t="s">
        <v>132</v>
      </c>
      <c r="QG100" s="2" t="s">
        <v>144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167</v>
      </c>
      <c r="RB100" s="2" t="s">
        <v>129</v>
      </c>
      <c r="RC100" s="2" t="s">
        <v>132</v>
      </c>
      <c r="RD100" s="2" t="s">
        <v>132</v>
      </c>
      <c r="RE100" s="2" t="s">
        <v>144</v>
      </c>
      <c r="RF100" s="2" t="s">
        <v>177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174</v>
      </c>
      <c r="RO100" s="2" t="s">
        <v>1445</v>
      </c>
      <c r="RP100" s="2" t="s">
        <v>132</v>
      </c>
      <c r="RQ100" s="2" t="s">
        <v>144</v>
      </c>
      <c r="RR100" s="2" t="s">
        <v>132</v>
      </c>
    </row>
    <row r="101">
      <c r="A101" s="2" t="s">
        <v>1598</v>
      </c>
      <c r="B101" s="2" t="s">
        <v>121</v>
      </c>
      <c r="C101" s="2" t="s">
        <v>122</v>
      </c>
      <c r="D101" s="2" t="s">
        <v>954</v>
      </c>
      <c r="E101" s="2" t="s">
        <v>955</v>
      </c>
      <c r="F101" s="2" t="s">
        <v>1599</v>
      </c>
      <c r="G101" s="2" t="s">
        <v>132</v>
      </c>
      <c r="H101" s="2" t="s">
        <v>132</v>
      </c>
      <c r="I101" s="2" t="s">
        <v>1600</v>
      </c>
      <c r="J101" s="2" t="s">
        <v>127</v>
      </c>
      <c r="K101" s="2" t="s">
        <v>342</v>
      </c>
      <c r="L101" s="3">
        <v>43.16</v>
      </c>
      <c r="M101" s="3">
        <v>45.32</v>
      </c>
      <c r="N101" s="3">
        <v>89.99</v>
      </c>
      <c r="O101" s="2" t="s">
        <v>129</v>
      </c>
      <c r="P101" s="2" t="s">
        <v>527</v>
      </c>
      <c r="Q101" s="2" t="s">
        <v>131</v>
      </c>
      <c r="R101" s="2" t="s">
        <v>132</v>
      </c>
      <c r="S101" s="2" t="s">
        <v>1601</v>
      </c>
      <c r="T101" s="2" t="s">
        <v>132</v>
      </c>
      <c r="U101" s="2" t="s">
        <v>306</v>
      </c>
      <c r="V101" s="2" t="s">
        <v>612</v>
      </c>
      <c r="W101" s="2" t="s">
        <v>221</v>
      </c>
      <c r="X101" s="2" t="s">
        <v>132</v>
      </c>
      <c r="Y101" s="2" t="s">
        <v>806</v>
      </c>
      <c r="Z101" s="4">
        <v>14</v>
      </c>
      <c r="AA101" s="4">
        <f>=ROUNDDOWN(14,0)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11</v>
      </c>
      <c r="AQ101" s="8">
        <v>424.82</v>
      </c>
      <c r="AR101" s="4"/>
      <c r="AS101" s="8"/>
      <c r="AT101" s="7"/>
      <c r="AU101" s="7"/>
      <c r="AV101" s="4">
        <v>11</v>
      </c>
      <c r="AW101" s="8">
        <v>424.82</v>
      </c>
      <c r="AX101" s="4"/>
      <c r="AY101" s="8"/>
      <c r="AZ101" s="7"/>
      <c r="BA101" s="7"/>
      <c r="BB101" s="7">
        <v>1</v>
      </c>
      <c r="BC101" s="4">
        <v>11</v>
      </c>
      <c r="BD101" s="8">
        <v>424.82</v>
      </c>
      <c r="BE101" s="4"/>
      <c r="BF101" s="8"/>
      <c r="BG101" s="7"/>
      <c r="BH101" s="7"/>
      <c r="BI101" s="7">
        <v>1</v>
      </c>
      <c r="BJ101" s="4">
        <v>11</v>
      </c>
      <c r="BK101" s="8">
        <v>424.82</v>
      </c>
      <c r="BL101" s="2" t="s">
        <v>1602</v>
      </c>
      <c r="BM101" s="7">
        <v>1</v>
      </c>
      <c r="BN101" s="7">
        <v>1</v>
      </c>
      <c r="BO101" s="4">
        <v>5</v>
      </c>
      <c r="BP101" s="8">
        <v>166.55</v>
      </c>
      <c r="BQ101" s="4"/>
      <c r="BR101" s="8"/>
      <c r="BS101" s="7"/>
      <c r="BT101" s="7"/>
      <c r="BU101" s="2" t="s">
        <v>141</v>
      </c>
      <c r="BV101" s="2" t="s">
        <v>129</v>
      </c>
      <c r="BW101" s="2" t="s">
        <v>1090</v>
      </c>
      <c r="BX101" s="2" t="s">
        <v>1603</v>
      </c>
      <c r="BY101" s="2" t="s">
        <v>177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593</v>
      </c>
      <c r="CH101" s="2" t="s">
        <v>174</v>
      </c>
      <c r="CI101" s="2" t="s">
        <v>132</v>
      </c>
      <c r="CJ101" s="2" t="s">
        <v>810</v>
      </c>
      <c r="CK101" s="2" t="s">
        <v>144</v>
      </c>
      <c r="CL101" s="2" t="s">
        <v>132</v>
      </c>
      <c r="CM101" s="4">
        <v>1</v>
      </c>
      <c r="CN101" s="8">
        <v>60.5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811</v>
      </c>
      <c r="CV101" s="2" t="s">
        <v>1604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141</v>
      </c>
      <c r="DF101" s="2" t="s">
        <v>174</v>
      </c>
      <c r="DG101" s="2" t="s">
        <v>813</v>
      </c>
      <c r="DH101" s="2" t="s">
        <v>1088</v>
      </c>
      <c r="DI101" s="2" t="s">
        <v>144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141</v>
      </c>
      <c r="DR101" s="2" t="s">
        <v>129</v>
      </c>
      <c r="DS101" s="2" t="s">
        <v>1111</v>
      </c>
      <c r="DT101" s="2" t="s">
        <v>1603</v>
      </c>
      <c r="DU101" s="2" t="s">
        <v>144</v>
      </c>
      <c r="DV101" s="2" t="s">
        <v>132</v>
      </c>
      <c r="DW101" s="4">
        <v>2</v>
      </c>
      <c r="DX101" s="8">
        <v>50</v>
      </c>
      <c r="DY101" s="4"/>
      <c r="DZ101" s="8"/>
      <c r="EA101" s="7"/>
      <c r="EB101" s="7"/>
      <c r="EC101" s="2" t="s">
        <v>141</v>
      </c>
      <c r="ED101" s="2" t="s">
        <v>129</v>
      </c>
      <c r="EE101" s="2" t="s">
        <v>1605</v>
      </c>
      <c r="EF101" s="2" t="s">
        <v>1606</v>
      </c>
      <c r="EG101" s="2" t="s">
        <v>144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818</v>
      </c>
      <c r="ER101" s="2" t="s">
        <v>1607</v>
      </c>
      <c r="ES101" s="2" t="s">
        <v>144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129</v>
      </c>
      <c r="FC101" s="2" t="s">
        <v>132</v>
      </c>
      <c r="FD101" s="2" t="s">
        <v>132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174</v>
      </c>
      <c r="FO101" s="2" t="s">
        <v>1114</v>
      </c>
      <c r="FP101" s="2" t="s">
        <v>1608</v>
      </c>
      <c r="FQ101" s="2" t="s">
        <v>144</v>
      </c>
      <c r="FR101" s="2" t="s">
        <v>132</v>
      </c>
      <c r="FS101" s="4">
        <v>1</v>
      </c>
      <c r="FT101" s="8">
        <v>29.46</v>
      </c>
      <c r="FU101" s="4"/>
      <c r="FV101" s="8"/>
      <c r="FW101" s="7"/>
      <c r="FX101" s="7"/>
      <c r="FY101" s="2" t="s">
        <v>141</v>
      </c>
      <c r="FZ101" s="2" t="s">
        <v>129</v>
      </c>
      <c r="GA101" s="2" t="s">
        <v>326</v>
      </c>
      <c r="GB101" s="2" t="s">
        <v>1609</v>
      </c>
      <c r="GC101" s="2" t="s">
        <v>144</v>
      </c>
      <c r="GD101" s="2" t="s">
        <v>132</v>
      </c>
      <c r="GE101" s="4">
        <v>1</v>
      </c>
      <c r="GF101" s="8">
        <v>72.99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811</v>
      </c>
      <c r="GN101" s="2" t="s">
        <v>1610</v>
      </c>
      <c r="GO101" s="2" t="s">
        <v>144</v>
      </c>
      <c r="GP101" s="2" t="s">
        <v>132</v>
      </c>
      <c r="GQ101" s="4">
        <v>1</v>
      </c>
      <c r="GR101" s="8">
        <v>45.32</v>
      </c>
      <c r="GS101" s="4"/>
      <c r="GT101" s="8"/>
      <c r="GU101" s="7"/>
      <c r="GV101" s="7"/>
      <c r="GW101" s="2" t="s">
        <v>141</v>
      </c>
      <c r="GX101" s="2" t="s">
        <v>129</v>
      </c>
      <c r="GY101" s="2" t="s">
        <v>289</v>
      </c>
      <c r="GZ101" s="2" t="s">
        <v>723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167</v>
      </c>
      <c r="HJ101" s="2" t="s">
        <v>129</v>
      </c>
      <c r="HK101" s="2" t="s">
        <v>132</v>
      </c>
      <c r="HL101" s="2" t="s">
        <v>132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129</v>
      </c>
      <c r="HW101" s="2" t="s">
        <v>826</v>
      </c>
      <c r="HX101" s="2" t="s">
        <v>827</v>
      </c>
      <c r="HY101" s="2" t="s">
        <v>144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141</v>
      </c>
      <c r="IH101" s="2" t="s">
        <v>129</v>
      </c>
      <c r="II101" s="2" t="s">
        <v>578</v>
      </c>
      <c r="IJ101" s="2" t="s">
        <v>1611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141</v>
      </c>
      <c r="IT101" s="2" t="s">
        <v>129</v>
      </c>
      <c r="IU101" s="2" t="s">
        <v>830</v>
      </c>
      <c r="IV101" s="2" t="s">
        <v>198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212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129</v>
      </c>
      <c r="JS101" s="2" t="s">
        <v>366</v>
      </c>
      <c r="JT101" s="2" t="s">
        <v>157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129</v>
      </c>
      <c r="KE101" s="2" t="s">
        <v>837</v>
      </c>
      <c r="KF101" s="2" t="s">
        <v>1612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141</v>
      </c>
      <c r="ML101" s="2" t="s">
        <v>170</v>
      </c>
      <c r="MM101" s="2" t="s">
        <v>835</v>
      </c>
      <c r="MN101" s="2" t="s">
        <v>1613</v>
      </c>
      <c r="MO101" s="2" t="s">
        <v>144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129</v>
      </c>
      <c r="MY101" s="2" t="s">
        <v>132</v>
      </c>
      <c r="MZ101" s="2" t="s">
        <v>132</v>
      </c>
      <c r="NA101" s="2" t="s">
        <v>144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173</v>
      </c>
      <c r="OH101" s="2" t="s">
        <v>129</v>
      </c>
      <c r="OI101" s="2" t="s">
        <v>132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174</v>
      </c>
      <c r="OU101" s="2" t="s">
        <v>132</v>
      </c>
      <c r="OV101" s="2" t="s">
        <v>132</v>
      </c>
      <c r="OW101" s="2" t="s">
        <v>144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141</v>
      </c>
      <c r="PR101" s="2" t="s">
        <v>174</v>
      </c>
      <c r="PS101" s="2" t="s">
        <v>559</v>
      </c>
      <c r="PT101" s="2" t="s">
        <v>132</v>
      </c>
      <c r="PU101" s="2" t="s">
        <v>144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141</v>
      </c>
      <c r="QP101" s="2" t="s">
        <v>174</v>
      </c>
      <c r="QQ101" s="2" t="s">
        <v>1122</v>
      </c>
      <c r="QR101" s="2" t="s">
        <v>1614</v>
      </c>
      <c r="QS101" s="2" t="s">
        <v>144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167</v>
      </c>
      <c r="RB101" s="2" t="s">
        <v>129</v>
      </c>
      <c r="RC101" s="2" t="s">
        <v>132</v>
      </c>
      <c r="RD101" s="2" t="s">
        <v>132</v>
      </c>
      <c r="RE101" s="2" t="s">
        <v>144</v>
      </c>
      <c r="RF101" s="2" t="s">
        <v>177</v>
      </c>
      <c r="RG101" s="4"/>
      <c r="RH101" s="8"/>
      <c r="RI101" s="4"/>
      <c r="RJ101" s="8"/>
      <c r="RK101" s="7"/>
      <c r="RL101" s="7"/>
      <c r="RM101" s="2" t="s">
        <v>141</v>
      </c>
      <c r="RN101" s="2" t="s">
        <v>174</v>
      </c>
      <c r="RO101" s="2" t="s">
        <v>370</v>
      </c>
      <c r="RP101" s="2" t="s">
        <v>1615</v>
      </c>
      <c r="RQ101" s="2" t="s">
        <v>144</v>
      </c>
      <c r="RR101" s="2" t="s">
        <v>132</v>
      </c>
    </row>
    <row r="102">
      <c r="A102" s="2" t="s">
        <v>1616</v>
      </c>
      <c r="B102" s="2" t="s">
        <v>121</v>
      </c>
      <c r="C102" s="2" t="s">
        <v>122</v>
      </c>
      <c r="D102" s="2" t="s">
        <v>954</v>
      </c>
      <c r="E102" s="2" t="s">
        <v>955</v>
      </c>
      <c r="F102" s="2" t="s">
        <v>1617</v>
      </c>
      <c r="G102" s="2" t="s">
        <v>1617</v>
      </c>
      <c r="H102" s="2" t="s">
        <v>1617</v>
      </c>
      <c r="I102" s="2" t="s">
        <v>1096</v>
      </c>
      <c r="J102" s="2" t="s">
        <v>127</v>
      </c>
      <c r="K102" s="2" t="s">
        <v>275</v>
      </c>
      <c r="L102" s="3">
        <v>18</v>
      </c>
      <c r="M102" s="3">
        <v>18.9</v>
      </c>
      <c r="N102" s="3"/>
      <c r="O102" s="2" t="s">
        <v>526</v>
      </c>
      <c r="P102" s="2" t="s">
        <v>1097</v>
      </c>
      <c r="Q102" s="2" t="s">
        <v>131</v>
      </c>
      <c r="R102" s="2" t="s">
        <v>22</v>
      </c>
      <c r="S102" s="2" t="s">
        <v>132</v>
      </c>
      <c r="T102" s="2" t="s">
        <v>132</v>
      </c>
      <c r="U102" s="2" t="s">
        <v>132</v>
      </c>
      <c r="V102" s="2" t="s">
        <v>846</v>
      </c>
      <c r="W102" s="2" t="s">
        <v>132</v>
      </c>
      <c r="X102" s="2" t="s">
        <v>132</v>
      </c>
      <c r="Y102" s="2" t="s">
        <v>519</v>
      </c>
      <c r="Z102" s="4">
        <v>365</v>
      </c>
      <c r="AA102" s="4">
        <f>=ROUNDDOWN(730,0)</f>
      </c>
      <c r="AB102" s="5">
        <v>0.5</v>
      </c>
      <c r="AC102" s="2" t="s">
        <v>132</v>
      </c>
      <c r="AD102" s="4"/>
      <c r="AE102" s="4"/>
      <c r="AF102" s="6"/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18</v>
      </c>
      <c r="AQ102" s="8">
        <v>408.24</v>
      </c>
      <c r="AR102" s="4"/>
      <c r="AS102" s="8"/>
      <c r="AT102" s="7"/>
      <c r="AU102" s="7"/>
      <c r="AV102" s="4">
        <v>18</v>
      </c>
      <c r="AW102" s="8">
        <v>408.24</v>
      </c>
      <c r="AX102" s="4"/>
      <c r="AY102" s="8"/>
      <c r="AZ102" s="7"/>
      <c r="BA102" s="7"/>
      <c r="BB102" s="7">
        <v>1</v>
      </c>
      <c r="BC102" s="4">
        <v>18</v>
      </c>
      <c r="BD102" s="8">
        <v>408.24</v>
      </c>
      <c r="BE102" s="4"/>
      <c r="BF102" s="8"/>
      <c r="BG102" s="7"/>
      <c r="BH102" s="7"/>
      <c r="BI102" s="7">
        <v>1</v>
      </c>
      <c r="BJ102" s="4">
        <v>18</v>
      </c>
      <c r="BK102" s="8">
        <v>408.24</v>
      </c>
      <c r="BL102" s="2" t="s">
        <v>22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>
        <v>18</v>
      </c>
      <c r="EJ102" s="8">
        <v>408.24</v>
      </c>
      <c r="EK102" s="4"/>
      <c r="EL102" s="8"/>
      <c r="EM102" s="7"/>
      <c r="EN102" s="7"/>
      <c r="EO102" s="2" t="s">
        <v>141</v>
      </c>
      <c r="EP102" s="2" t="s">
        <v>129</v>
      </c>
      <c r="EQ102" s="2" t="s">
        <v>1099</v>
      </c>
      <c r="ER102" s="2" t="s">
        <v>1100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1618</v>
      </c>
      <c r="B103" s="2" t="s">
        <v>121</v>
      </c>
      <c r="C103" s="2" t="s">
        <v>122</v>
      </c>
      <c r="D103" s="2" t="s">
        <v>954</v>
      </c>
      <c r="E103" s="2" t="s">
        <v>955</v>
      </c>
      <c r="F103" s="2" t="s">
        <v>1619</v>
      </c>
      <c r="G103" s="2" t="s">
        <v>132</v>
      </c>
      <c r="H103" s="2" t="s">
        <v>132</v>
      </c>
      <c r="I103" s="2" t="s">
        <v>1620</v>
      </c>
      <c r="J103" s="2" t="s">
        <v>127</v>
      </c>
      <c r="K103" s="2" t="s">
        <v>275</v>
      </c>
      <c r="L103" s="3">
        <v>21.8</v>
      </c>
      <c r="M103" s="3">
        <v>22.89</v>
      </c>
      <c r="N103" s="3"/>
      <c r="O103" s="2" t="s">
        <v>526</v>
      </c>
      <c r="P103" s="2" t="s">
        <v>945</v>
      </c>
      <c r="Q103" s="2" t="s">
        <v>131</v>
      </c>
      <c r="R103" s="2" t="s">
        <v>22</v>
      </c>
      <c r="S103" s="2" t="s">
        <v>132</v>
      </c>
      <c r="T103" s="2" t="s">
        <v>132</v>
      </c>
      <c r="U103" s="2" t="s">
        <v>132</v>
      </c>
      <c r="V103" s="2" t="s">
        <v>914</v>
      </c>
      <c r="W103" s="2" t="s">
        <v>132</v>
      </c>
      <c r="X103" s="2" t="s">
        <v>132</v>
      </c>
      <c r="Y103" s="2" t="s">
        <v>1621</v>
      </c>
      <c r="Z103" s="4">
        <v>54</v>
      </c>
      <c r="AA103" s="4">
        <f>=ROUNDDOWN(36,0)</f>
      </c>
      <c r="AB103" s="5">
        <v>1.5</v>
      </c>
      <c r="AC103" s="2" t="s">
        <v>132</v>
      </c>
      <c r="AD103" s="4"/>
      <c r="AE103" s="4"/>
      <c r="AF103" s="6"/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17</v>
      </c>
      <c r="AQ103" s="8">
        <v>370.6</v>
      </c>
      <c r="AR103" s="4"/>
      <c r="AS103" s="8"/>
      <c r="AT103" s="7"/>
      <c r="AU103" s="7"/>
      <c r="AV103" s="4">
        <v>17</v>
      </c>
      <c r="AW103" s="8">
        <v>370.6</v>
      </c>
      <c r="AX103" s="4"/>
      <c r="AY103" s="8"/>
      <c r="AZ103" s="7"/>
      <c r="BA103" s="7"/>
      <c r="BB103" s="7">
        <v>1</v>
      </c>
      <c r="BC103" s="4">
        <v>17</v>
      </c>
      <c r="BD103" s="8">
        <v>370.6</v>
      </c>
      <c r="BE103" s="4"/>
      <c r="BF103" s="8"/>
      <c r="BG103" s="7"/>
      <c r="BH103" s="7"/>
      <c r="BI103" s="7">
        <v>1</v>
      </c>
      <c r="BJ103" s="4">
        <v>17</v>
      </c>
      <c r="BK103" s="8">
        <v>370.6</v>
      </c>
      <c r="BL103" s="2" t="s">
        <v>22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>
        <v>17</v>
      </c>
      <c r="EJ103" s="8">
        <v>370.6</v>
      </c>
      <c r="EK103" s="4"/>
      <c r="EL103" s="8"/>
      <c r="EM103" s="7"/>
      <c r="EN103" s="7"/>
      <c r="EO103" s="2" t="s">
        <v>141</v>
      </c>
      <c r="EP103" s="2" t="s">
        <v>129</v>
      </c>
      <c r="EQ103" s="2" t="s">
        <v>231</v>
      </c>
      <c r="ER103" s="2" t="s">
        <v>1622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1623</v>
      </c>
      <c r="B104" s="2" t="s">
        <v>121</v>
      </c>
      <c r="C104" s="2" t="s">
        <v>122</v>
      </c>
      <c r="D104" s="2" t="s">
        <v>954</v>
      </c>
      <c r="E104" s="2" t="s">
        <v>955</v>
      </c>
      <c r="F104" s="2" t="s">
        <v>1624</v>
      </c>
      <c r="G104" s="2" t="s">
        <v>132</v>
      </c>
      <c r="H104" s="2" t="s">
        <v>132</v>
      </c>
      <c r="I104" s="2" t="s">
        <v>1625</v>
      </c>
      <c r="J104" s="2" t="s">
        <v>127</v>
      </c>
      <c r="K104" s="2" t="s">
        <v>1626</v>
      </c>
      <c r="L104" s="3">
        <v>38</v>
      </c>
      <c r="M104" s="3">
        <v>39.9</v>
      </c>
      <c r="N104" s="3">
        <v>79.99</v>
      </c>
      <c r="O104" s="2" t="s">
        <v>526</v>
      </c>
      <c r="P104" s="2" t="s">
        <v>527</v>
      </c>
      <c r="Q104" s="2" t="s">
        <v>131</v>
      </c>
      <c r="R104" s="2" t="s">
        <v>132</v>
      </c>
      <c r="S104" s="2" t="s">
        <v>1627</v>
      </c>
      <c r="T104" s="2" t="s">
        <v>132</v>
      </c>
      <c r="U104" s="2" t="s">
        <v>447</v>
      </c>
      <c r="V104" s="2" t="s">
        <v>846</v>
      </c>
      <c r="W104" s="2" t="s">
        <v>136</v>
      </c>
      <c r="X104" s="2" t="s">
        <v>132</v>
      </c>
      <c r="Y104" s="2" t="s">
        <v>806</v>
      </c>
      <c r="Z104" s="4">
        <v>25</v>
      </c>
      <c r="AA104" s="4">
        <f>=ROUNDDOWN(20.8333333333333,0)</f>
      </c>
      <c r="AB104" s="5">
        <v>1.2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7</v>
      </c>
      <c r="AQ104" s="8">
        <v>286.78</v>
      </c>
      <c r="AR104" s="4"/>
      <c r="AS104" s="8"/>
      <c r="AT104" s="7"/>
      <c r="AU104" s="7"/>
      <c r="AV104" s="4">
        <v>7</v>
      </c>
      <c r="AW104" s="8">
        <v>286.78</v>
      </c>
      <c r="AX104" s="4"/>
      <c r="AY104" s="8"/>
      <c r="AZ104" s="7"/>
      <c r="BA104" s="7"/>
      <c r="BB104" s="7">
        <v>1</v>
      </c>
      <c r="BC104" s="4">
        <v>7</v>
      </c>
      <c r="BD104" s="8">
        <v>286.78</v>
      </c>
      <c r="BE104" s="4"/>
      <c r="BF104" s="8"/>
      <c r="BG104" s="7"/>
      <c r="BH104" s="7"/>
      <c r="BI104" s="7">
        <v>1</v>
      </c>
      <c r="BJ104" s="4">
        <v>7</v>
      </c>
      <c r="BK104" s="8">
        <v>286.78</v>
      </c>
      <c r="BL104" s="2" t="s">
        <v>1628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1629</v>
      </c>
      <c r="BX104" s="2" t="s">
        <v>1151</v>
      </c>
      <c r="BY104" s="2" t="s">
        <v>177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593</v>
      </c>
      <c r="CH104" s="2" t="s">
        <v>174</v>
      </c>
      <c r="CI104" s="2" t="s">
        <v>132</v>
      </c>
      <c r="CJ104" s="2" t="s">
        <v>810</v>
      </c>
      <c r="CK104" s="2" t="s">
        <v>144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141</v>
      </c>
      <c r="CT104" s="2" t="s">
        <v>129</v>
      </c>
      <c r="CU104" s="2" t="s">
        <v>811</v>
      </c>
      <c r="CV104" s="2" t="s">
        <v>1630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174</v>
      </c>
      <c r="DG104" s="2" t="s">
        <v>1050</v>
      </c>
      <c r="DH104" s="2" t="s">
        <v>1631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129</v>
      </c>
      <c r="DS104" s="2" t="s">
        <v>815</v>
      </c>
      <c r="DT104" s="2" t="s">
        <v>1603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811</v>
      </c>
      <c r="EF104" s="2" t="s">
        <v>1632</v>
      </c>
      <c r="EG104" s="2" t="s">
        <v>144</v>
      </c>
      <c r="EH104" s="2" t="s">
        <v>132</v>
      </c>
      <c r="EI104" s="4">
        <v>1</v>
      </c>
      <c r="EJ104" s="8">
        <v>41</v>
      </c>
      <c r="EK104" s="4"/>
      <c r="EL104" s="8"/>
      <c r="EM104" s="7"/>
      <c r="EN104" s="7"/>
      <c r="EO104" s="2" t="s">
        <v>141</v>
      </c>
      <c r="EP104" s="2" t="s">
        <v>129</v>
      </c>
      <c r="EQ104" s="2" t="s">
        <v>811</v>
      </c>
      <c r="ER104" s="2" t="s">
        <v>1633</v>
      </c>
      <c r="ES104" s="2" t="s">
        <v>144</v>
      </c>
      <c r="ET104" s="2" t="s">
        <v>132</v>
      </c>
      <c r="EU104" s="4">
        <v>2</v>
      </c>
      <c r="EV104" s="8">
        <v>86.18</v>
      </c>
      <c r="EW104" s="4"/>
      <c r="EX104" s="8"/>
      <c r="EY104" s="7"/>
      <c r="EZ104" s="7"/>
      <c r="FA104" s="2" t="s">
        <v>141</v>
      </c>
      <c r="FB104" s="2" t="s">
        <v>129</v>
      </c>
      <c r="FC104" s="2" t="s">
        <v>850</v>
      </c>
      <c r="FD104" s="2" t="s">
        <v>492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174</v>
      </c>
      <c r="FO104" s="2" t="s">
        <v>821</v>
      </c>
      <c r="FP104" s="2" t="s">
        <v>1634</v>
      </c>
      <c r="FQ104" s="2" t="s">
        <v>144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129</v>
      </c>
      <c r="GA104" s="2" t="s">
        <v>438</v>
      </c>
      <c r="GB104" s="2" t="s">
        <v>132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129</v>
      </c>
      <c r="GM104" s="2" t="s">
        <v>811</v>
      </c>
      <c r="GN104" s="2" t="s">
        <v>1635</v>
      </c>
      <c r="GO104" s="2" t="s">
        <v>144</v>
      </c>
      <c r="GP104" s="2" t="s">
        <v>132</v>
      </c>
      <c r="GQ104" s="4">
        <v>4</v>
      </c>
      <c r="GR104" s="8">
        <v>159.6</v>
      </c>
      <c r="GS104" s="4"/>
      <c r="GT104" s="8"/>
      <c r="GU104" s="7"/>
      <c r="GV104" s="7"/>
      <c r="GW104" s="2" t="s">
        <v>141</v>
      </c>
      <c r="GX104" s="2" t="s">
        <v>129</v>
      </c>
      <c r="GY104" s="2" t="s">
        <v>289</v>
      </c>
      <c r="GZ104" s="2" t="s">
        <v>407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129</v>
      </c>
      <c r="HW104" s="2" t="s">
        <v>826</v>
      </c>
      <c r="HX104" s="2" t="s">
        <v>1636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129</v>
      </c>
      <c r="II104" s="2" t="s">
        <v>578</v>
      </c>
      <c r="IJ104" s="2" t="s">
        <v>1637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141</v>
      </c>
      <c r="IT104" s="2" t="s">
        <v>129</v>
      </c>
      <c r="IU104" s="2" t="s">
        <v>1201</v>
      </c>
      <c r="IV104" s="2" t="s">
        <v>1171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212</v>
      </c>
      <c r="JF104" s="2" t="s">
        <v>129</v>
      </c>
      <c r="JG104" s="2" t="s">
        <v>132</v>
      </c>
      <c r="JH104" s="2" t="s">
        <v>132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129</v>
      </c>
      <c r="JS104" s="2" t="s">
        <v>366</v>
      </c>
      <c r="JT104" s="2" t="s">
        <v>1068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129</v>
      </c>
      <c r="KE104" s="2" t="s">
        <v>811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129</v>
      </c>
      <c r="LO104" s="2" t="s">
        <v>1090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141</v>
      </c>
      <c r="ML104" s="2" t="s">
        <v>170</v>
      </c>
      <c r="MM104" s="2" t="s">
        <v>835</v>
      </c>
      <c r="MN104" s="2" t="s">
        <v>1638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129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173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174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174</v>
      </c>
      <c r="QQ104" s="2" t="s">
        <v>837</v>
      </c>
      <c r="QR104" s="2" t="s">
        <v>1428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129</v>
      </c>
      <c r="RC104" s="2" t="s">
        <v>132</v>
      </c>
      <c r="RD104" s="2" t="s">
        <v>132</v>
      </c>
      <c r="RE104" s="2" t="s">
        <v>144</v>
      </c>
      <c r="RF104" s="2" t="s">
        <v>177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174</v>
      </c>
      <c r="RO104" s="2" t="s">
        <v>839</v>
      </c>
      <c r="RP104" s="2" t="s">
        <v>840</v>
      </c>
      <c r="RQ104" s="2" t="s">
        <v>144</v>
      </c>
      <c r="RR104" s="2" t="s">
        <v>132</v>
      </c>
    </row>
    <row r="105">
      <c r="A105" s="2" t="s">
        <v>1639</v>
      </c>
      <c r="B105" s="2" t="s">
        <v>121</v>
      </c>
      <c r="C105" s="2" t="s">
        <v>122</v>
      </c>
      <c r="D105" s="2" t="s">
        <v>954</v>
      </c>
      <c r="E105" s="2" t="s">
        <v>955</v>
      </c>
      <c r="F105" s="2" t="s">
        <v>1640</v>
      </c>
      <c r="G105" s="2" t="s">
        <v>1640</v>
      </c>
      <c r="H105" s="2" t="s">
        <v>1640</v>
      </c>
      <c r="I105" s="2" t="s">
        <v>1096</v>
      </c>
      <c r="J105" s="2" t="s">
        <v>127</v>
      </c>
      <c r="K105" s="2" t="s">
        <v>275</v>
      </c>
      <c r="L105" s="3">
        <v>18</v>
      </c>
      <c r="M105" s="3">
        <v>18.9</v>
      </c>
      <c r="N105" s="3"/>
      <c r="O105" s="2" t="s">
        <v>526</v>
      </c>
      <c r="P105" s="2" t="s">
        <v>1097</v>
      </c>
      <c r="Q105" s="2" t="s">
        <v>131</v>
      </c>
      <c r="R105" s="2" t="s">
        <v>22</v>
      </c>
      <c r="S105" s="2" t="s">
        <v>132</v>
      </c>
      <c r="T105" s="2" t="s">
        <v>132</v>
      </c>
      <c r="U105" s="2" t="s">
        <v>132</v>
      </c>
      <c r="V105" s="2" t="s">
        <v>846</v>
      </c>
      <c r="W105" s="2" t="s">
        <v>132</v>
      </c>
      <c r="X105" s="2" t="s">
        <v>132</v>
      </c>
      <c r="Y105" s="2" t="s">
        <v>519</v>
      </c>
      <c r="Z105" s="4">
        <v>143</v>
      </c>
      <c r="AA105" s="4">
        <f>=ROUNDDOWN(143,0)</f>
      </c>
      <c r="AB105" s="5">
        <v>1</v>
      </c>
      <c r="AC105" s="2" t="s">
        <v>132</v>
      </c>
      <c r="AD105" s="4"/>
      <c r="AE105" s="4"/>
      <c r="AF105" s="6"/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11</v>
      </c>
      <c r="AQ105" s="8">
        <v>249.48</v>
      </c>
      <c r="AR105" s="4"/>
      <c r="AS105" s="8"/>
      <c r="AT105" s="7"/>
      <c r="AU105" s="7"/>
      <c r="AV105" s="4">
        <v>11</v>
      </c>
      <c r="AW105" s="8">
        <v>249.48</v>
      </c>
      <c r="AX105" s="4"/>
      <c r="AY105" s="8"/>
      <c r="AZ105" s="7"/>
      <c r="BA105" s="7"/>
      <c r="BB105" s="7">
        <v>1</v>
      </c>
      <c r="BC105" s="4">
        <v>11</v>
      </c>
      <c r="BD105" s="8">
        <v>249.48</v>
      </c>
      <c r="BE105" s="4"/>
      <c r="BF105" s="8"/>
      <c r="BG105" s="7"/>
      <c r="BH105" s="7"/>
      <c r="BI105" s="7">
        <v>1</v>
      </c>
      <c r="BJ105" s="4">
        <v>11</v>
      </c>
      <c r="BK105" s="8">
        <v>249.48</v>
      </c>
      <c r="BL105" s="2" t="s">
        <v>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>
        <v>11</v>
      </c>
      <c r="EJ105" s="8">
        <v>249.48</v>
      </c>
      <c r="EK105" s="4"/>
      <c r="EL105" s="8"/>
      <c r="EM105" s="7"/>
      <c r="EN105" s="7"/>
      <c r="EO105" s="2" t="s">
        <v>141</v>
      </c>
      <c r="EP105" s="2" t="s">
        <v>129</v>
      </c>
      <c r="EQ105" s="2" t="s">
        <v>1099</v>
      </c>
      <c r="ER105" s="2" t="s">
        <v>1100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132</v>
      </c>
      <c r="FB105" s="2" t="s">
        <v>132</v>
      </c>
      <c r="FC105" s="2" t="s">
        <v>132</v>
      </c>
      <c r="FD105" s="2" t="s">
        <v>132</v>
      </c>
      <c r="FE105" s="2" t="s">
        <v>132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1641</v>
      </c>
      <c r="B106" s="2" t="s">
        <v>121</v>
      </c>
      <c r="C106" s="2" t="s">
        <v>122</v>
      </c>
      <c r="D106" s="2" t="s">
        <v>954</v>
      </c>
      <c r="E106" s="2" t="s">
        <v>955</v>
      </c>
      <c r="F106" s="2" t="s">
        <v>1642</v>
      </c>
      <c r="G106" s="2" t="s">
        <v>1642</v>
      </c>
      <c r="H106" s="2" t="s">
        <v>1642</v>
      </c>
      <c r="I106" s="2" t="s">
        <v>1643</v>
      </c>
      <c r="J106" s="2" t="s">
        <v>127</v>
      </c>
      <c r="K106" s="2" t="s">
        <v>275</v>
      </c>
      <c r="L106" s="3">
        <v>36.42</v>
      </c>
      <c r="M106" s="3">
        <v>38.24</v>
      </c>
      <c r="N106" s="3">
        <v>76.49</v>
      </c>
      <c r="O106" s="2" t="s">
        <v>129</v>
      </c>
      <c r="P106" s="2" t="s">
        <v>913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306</v>
      </c>
      <c r="V106" s="2" t="s">
        <v>846</v>
      </c>
      <c r="W106" s="2" t="s">
        <v>915</v>
      </c>
      <c r="X106" s="2" t="s">
        <v>136</v>
      </c>
      <c r="Y106" s="2" t="s">
        <v>1435</v>
      </c>
      <c r="Z106" s="4">
        <v>90</v>
      </c>
      <c r="AA106" s="4">
        <f>=ROUNDDOWN(30,0)</f>
      </c>
      <c r="AB106" s="5">
        <v>3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3</v>
      </c>
      <c r="AQ106" s="8">
        <v>176.91</v>
      </c>
      <c r="AR106" s="4"/>
      <c r="AS106" s="8"/>
      <c r="AT106" s="7"/>
      <c r="AU106" s="7"/>
      <c r="AV106" s="4">
        <v>3</v>
      </c>
      <c r="AW106" s="8">
        <v>176.91</v>
      </c>
      <c r="AX106" s="4"/>
      <c r="AY106" s="8"/>
      <c r="AZ106" s="7"/>
      <c r="BA106" s="7"/>
      <c r="BB106" s="7">
        <v>1</v>
      </c>
      <c r="BC106" s="4">
        <v>3</v>
      </c>
      <c r="BD106" s="8">
        <v>176.91</v>
      </c>
      <c r="BE106" s="4"/>
      <c r="BF106" s="8"/>
      <c r="BG106" s="7"/>
      <c r="BH106" s="7"/>
      <c r="BI106" s="7">
        <v>1</v>
      </c>
      <c r="BJ106" s="4">
        <v>3</v>
      </c>
      <c r="BK106" s="8">
        <v>176.91</v>
      </c>
      <c r="BL106" s="2" t="s">
        <v>1644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141</v>
      </c>
      <c r="BV106" s="2" t="s">
        <v>129</v>
      </c>
      <c r="BW106" s="2" t="s">
        <v>1437</v>
      </c>
      <c r="BX106" s="2" t="s">
        <v>132</v>
      </c>
      <c r="BY106" s="2" t="s">
        <v>144</v>
      </c>
      <c r="BZ106" s="2" t="s">
        <v>132</v>
      </c>
      <c r="CA106" s="4">
        <v>1</v>
      </c>
      <c r="CB106" s="8">
        <v>41.88</v>
      </c>
      <c r="CC106" s="4"/>
      <c r="CD106" s="8"/>
      <c r="CE106" s="7"/>
      <c r="CF106" s="7"/>
      <c r="CG106" s="2" t="s">
        <v>141</v>
      </c>
      <c r="CH106" s="2" t="s">
        <v>129</v>
      </c>
      <c r="CI106" s="2" t="s">
        <v>132</v>
      </c>
      <c r="CJ106" s="2" t="s">
        <v>920</v>
      </c>
      <c r="CK106" s="2" t="s">
        <v>144</v>
      </c>
      <c r="CL106" s="2" t="s">
        <v>132</v>
      </c>
      <c r="CM106" s="4">
        <v>1</v>
      </c>
      <c r="CN106" s="8">
        <v>38.24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1439</v>
      </c>
      <c r="CV106" s="2" t="s">
        <v>1444</v>
      </c>
      <c r="CW106" s="2" t="s">
        <v>144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532</v>
      </c>
      <c r="DF106" s="2" t="s">
        <v>129</v>
      </c>
      <c r="DG106" s="2" t="s">
        <v>132</v>
      </c>
      <c r="DH106" s="2" t="s">
        <v>132</v>
      </c>
      <c r="DI106" s="2" t="s">
        <v>144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129</v>
      </c>
      <c r="DS106" s="2" t="s">
        <v>1439</v>
      </c>
      <c r="DT106" s="2" t="s">
        <v>1174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129</v>
      </c>
      <c r="EE106" s="2" t="s">
        <v>1442</v>
      </c>
      <c r="EF106" s="2" t="s">
        <v>1507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161</v>
      </c>
      <c r="EP106" s="2" t="s">
        <v>129</v>
      </c>
      <c r="EQ106" s="2" t="s">
        <v>132</v>
      </c>
      <c r="ER106" s="2" t="s">
        <v>132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161</v>
      </c>
      <c r="FB106" s="2" t="s">
        <v>129</v>
      </c>
      <c r="FC106" s="2" t="s">
        <v>132</v>
      </c>
      <c r="FD106" s="2" t="s">
        <v>132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162</v>
      </c>
      <c r="FN106" s="2" t="s">
        <v>129</v>
      </c>
      <c r="FO106" s="2" t="s">
        <v>132</v>
      </c>
      <c r="FP106" s="2" t="s">
        <v>132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167</v>
      </c>
      <c r="FZ106" s="2" t="s">
        <v>129</v>
      </c>
      <c r="GA106" s="2" t="s">
        <v>132</v>
      </c>
      <c r="GB106" s="2" t="s">
        <v>132</v>
      </c>
      <c r="GC106" s="2" t="s">
        <v>144</v>
      </c>
      <c r="GD106" s="2" t="s">
        <v>132</v>
      </c>
      <c r="GE106" s="4">
        <v>1</v>
      </c>
      <c r="GF106" s="8">
        <v>96.79</v>
      </c>
      <c r="GG106" s="4"/>
      <c r="GH106" s="8"/>
      <c r="GI106" s="7"/>
      <c r="GJ106" s="7"/>
      <c r="GK106" s="2" t="s">
        <v>141</v>
      </c>
      <c r="GL106" s="2" t="s">
        <v>129</v>
      </c>
      <c r="GM106" s="2" t="s">
        <v>1439</v>
      </c>
      <c r="GN106" s="2" t="s">
        <v>1507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161</v>
      </c>
      <c r="GX106" s="2" t="s">
        <v>129</v>
      </c>
      <c r="GY106" s="2" t="s">
        <v>132</v>
      </c>
      <c r="GZ106" s="2" t="s">
        <v>132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129</v>
      </c>
      <c r="HK106" s="2" t="s">
        <v>132</v>
      </c>
      <c r="HL106" s="2" t="s">
        <v>132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129</v>
      </c>
      <c r="HW106" s="2" t="s">
        <v>924</v>
      </c>
      <c r="HX106" s="2" t="s">
        <v>132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141</v>
      </c>
      <c r="IH106" s="2" t="s">
        <v>129</v>
      </c>
      <c r="II106" s="2" t="s">
        <v>1444</v>
      </c>
      <c r="IJ106" s="2" t="s">
        <v>132</v>
      </c>
      <c r="IK106" s="2" t="s">
        <v>144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129</v>
      </c>
      <c r="IU106" s="2" t="s">
        <v>132</v>
      </c>
      <c r="IV106" s="2" t="s">
        <v>132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141</v>
      </c>
      <c r="JF106" s="2" t="s">
        <v>129</v>
      </c>
      <c r="JG106" s="2" t="s">
        <v>168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129</v>
      </c>
      <c r="JS106" s="2" t="s">
        <v>926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129</v>
      </c>
      <c r="KE106" s="2" t="s">
        <v>132</v>
      </c>
      <c r="KF106" s="2" t="s">
        <v>132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129</v>
      </c>
      <c r="KQ106" s="2" t="s">
        <v>132</v>
      </c>
      <c r="KR106" s="2" t="s">
        <v>132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141</v>
      </c>
      <c r="LB106" s="2" t="s">
        <v>129</v>
      </c>
      <c r="LC106" s="2" t="s">
        <v>168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162</v>
      </c>
      <c r="ML106" s="2" t="s">
        <v>129</v>
      </c>
      <c r="MM106" s="2" t="s">
        <v>132</v>
      </c>
      <c r="MN106" s="2" t="s">
        <v>132</v>
      </c>
      <c r="MO106" s="2" t="s">
        <v>144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129</v>
      </c>
      <c r="MY106" s="2" t="s">
        <v>132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129</v>
      </c>
      <c r="NK106" s="2" t="s">
        <v>132</v>
      </c>
      <c r="NL106" s="2" t="s">
        <v>132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173</v>
      </c>
      <c r="OH106" s="2" t="s">
        <v>129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129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129</v>
      </c>
      <c r="QE106" s="2" t="s">
        <v>132</v>
      </c>
      <c r="QF106" s="2" t="s">
        <v>132</v>
      </c>
      <c r="QG106" s="2" t="s">
        <v>144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167</v>
      </c>
      <c r="RB106" s="2" t="s">
        <v>129</v>
      </c>
      <c r="RC106" s="2" t="s">
        <v>132</v>
      </c>
      <c r="RD106" s="2" t="s">
        <v>132</v>
      </c>
      <c r="RE106" s="2" t="s">
        <v>144</v>
      </c>
      <c r="RF106" s="2" t="s">
        <v>177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174</v>
      </c>
      <c r="RO106" s="2" t="s">
        <v>1445</v>
      </c>
      <c r="RP106" s="2" t="s">
        <v>132</v>
      </c>
      <c r="RQ106" s="2" t="s">
        <v>144</v>
      </c>
      <c r="RR106" s="2" t="s">
        <v>132</v>
      </c>
    </row>
    <row r="107">
      <c r="A107" s="2" t="s">
        <v>1645</v>
      </c>
      <c r="B107" s="2" t="s">
        <v>121</v>
      </c>
      <c r="C107" s="2" t="s">
        <v>122</v>
      </c>
      <c r="D107" s="2" t="s">
        <v>954</v>
      </c>
      <c r="E107" s="2" t="s">
        <v>955</v>
      </c>
      <c r="F107" s="2" t="s">
        <v>1646</v>
      </c>
      <c r="G107" s="2" t="s">
        <v>1646</v>
      </c>
      <c r="H107" s="2" t="s">
        <v>1646</v>
      </c>
      <c r="I107" s="2" t="s">
        <v>1647</v>
      </c>
      <c r="J107" s="2" t="s">
        <v>127</v>
      </c>
      <c r="K107" s="2" t="s">
        <v>342</v>
      </c>
      <c r="L107" s="3">
        <v>54.86</v>
      </c>
      <c r="M107" s="3">
        <v>57.6</v>
      </c>
      <c r="N107" s="3">
        <v>212.5</v>
      </c>
      <c r="O107" s="2" t="s">
        <v>526</v>
      </c>
      <c r="P107" s="2" t="s">
        <v>1184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447</v>
      </c>
      <c r="V107" s="2" t="s">
        <v>886</v>
      </c>
      <c r="W107" s="2" t="s">
        <v>887</v>
      </c>
      <c r="X107" s="2" t="s">
        <v>766</v>
      </c>
      <c r="Y107" s="2" t="s">
        <v>668</v>
      </c>
      <c r="Z107" s="4"/>
      <c r="AA107" s="4">
        <f>=ROUNDDOWN({0},0)</f>
      </c>
      <c r="AB107" s="5">
        <v>2.8</v>
      </c>
      <c r="AC107" s="2" t="s">
        <v>132</v>
      </c>
      <c r="AD107" s="4"/>
      <c r="AE107" s="4"/>
      <c r="AF107" s="6"/>
      <c r="AG107" s="6"/>
      <c r="AH107" s="7">
        <v>0.0794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141</v>
      </c>
      <c r="CT107" s="2" t="s">
        <v>174</v>
      </c>
      <c r="CU107" s="2" t="s">
        <v>668</v>
      </c>
      <c r="CV107" s="2" t="s">
        <v>1648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129</v>
      </c>
      <c r="GM107" s="2" t="s">
        <v>735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174</v>
      </c>
      <c r="JS107" s="2" t="s">
        <v>478</v>
      </c>
      <c r="JT107" s="2" t="s">
        <v>1649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1650</v>
      </c>
      <c r="B108" s="2" t="s">
        <v>121</v>
      </c>
      <c r="C108" s="2" t="s">
        <v>122</v>
      </c>
      <c r="D108" s="2" t="s">
        <v>954</v>
      </c>
      <c r="E108" s="2" t="s">
        <v>955</v>
      </c>
      <c r="F108" s="2" t="s">
        <v>1651</v>
      </c>
      <c r="G108" s="2" t="s">
        <v>1651</v>
      </c>
      <c r="H108" s="2" t="s">
        <v>1651</v>
      </c>
      <c r="I108" s="2" t="s">
        <v>1652</v>
      </c>
      <c r="J108" s="2" t="s">
        <v>127</v>
      </c>
      <c r="K108" s="2" t="s">
        <v>1126</v>
      </c>
      <c r="L108" s="3">
        <v>35.94</v>
      </c>
      <c r="M108" s="3">
        <v>37.74</v>
      </c>
      <c r="N108" s="3">
        <v>139.5</v>
      </c>
      <c r="O108" s="2" t="s">
        <v>129</v>
      </c>
      <c r="P108" s="2" t="s">
        <v>1184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447</v>
      </c>
      <c r="V108" s="2" t="s">
        <v>846</v>
      </c>
      <c r="W108" s="2" t="s">
        <v>185</v>
      </c>
      <c r="X108" s="2" t="s">
        <v>421</v>
      </c>
      <c r="Y108" s="2" t="s">
        <v>1648</v>
      </c>
      <c r="Z108" s="4"/>
      <c r="AA108" s="4">
        <f>=ROUNDDOWN({0},0)</f>
      </c>
      <c r="AB108" s="5">
        <v>1.8</v>
      </c>
      <c r="AC108" s="2" t="s">
        <v>132</v>
      </c>
      <c r="AD108" s="4"/>
      <c r="AE108" s="4"/>
      <c r="AF108" s="6"/>
      <c r="AG108" s="6"/>
      <c r="AH108" s="7">
        <v>0.0635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1</v>
      </c>
      <c r="AQ108" s="8">
        <v>37.74</v>
      </c>
      <c r="AR108" s="4"/>
      <c r="AS108" s="8"/>
      <c r="AT108" s="7"/>
      <c r="AU108" s="7"/>
      <c r="AV108" s="4">
        <v>1</v>
      </c>
      <c r="AW108" s="8">
        <v>37.74</v>
      </c>
      <c r="AX108" s="4"/>
      <c r="AY108" s="8"/>
      <c r="AZ108" s="7"/>
      <c r="BA108" s="7"/>
      <c r="BB108" s="7">
        <v>1</v>
      </c>
      <c r="BC108" s="4">
        <v>1</v>
      </c>
      <c r="BD108" s="8">
        <v>37.74</v>
      </c>
      <c r="BE108" s="4"/>
      <c r="BF108" s="8"/>
      <c r="BG108" s="7"/>
      <c r="BH108" s="7"/>
      <c r="BI108" s="7">
        <v>1</v>
      </c>
      <c r="BJ108" s="4">
        <v>1</v>
      </c>
      <c r="BK108" s="8">
        <v>37.74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>
        <v>1</v>
      </c>
      <c r="CN108" s="8">
        <v>37.74</v>
      </c>
      <c r="CO108" s="4"/>
      <c r="CP108" s="8"/>
      <c r="CQ108" s="7"/>
      <c r="CR108" s="7"/>
      <c r="CS108" s="2" t="s">
        <v>141</v>
      </c>
      <c r="CT108" s="2" t="s">
        <v>174</v>
      </c>
      <c r="CU108" s="2" t="s">
        <v>1648</v>
      </c>
      <c r="CV108" s="2" t="s">
        <v>732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129</v>
      </c>
      <c r="GM108" s="2" t="s">
        <v>735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174</v>
      </c>
      <c r="JS108" s="2" t="s">
        <v>478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1653</v>
      </c>
      <c r="B109" s="2" t="s">
        <v>121</v>
      </c>
      <c r="C109" s="2" t="s">
        <v>122</v>
      </c>
      <c r="D109" s="2" t="s">
        <v>954</v>
      </c>
      <c r="E109" s="2" t="s">
        <v>955</v>
      </c>
      <c r="F109" s="2" t="s">
        <v>1654</v>
      </c>
      <c r="G109" s="2" t="s">
        <v>1654</v>
      </c>
      <c r="H109" s="2" t="s">
        <v>1654</v>
      </c>
      <c r="I109" s="2" t="s">
        <v>1655</v>
      </c>
      <c r="J109" s="2" t="s">
        <v>127</v>
      </c>
      <c r="K109" s="2" t="s">
        <v>858</v>
      </c>
      <c r="L109" s="3">
        <v>33.6</v>
      </c>
      <c r="M109" s="3">
        <v>35.28</v>
      </c>
      <c r="N109" s="3">
        <v>69.99</v>
      </c>
      <c r="O109" s="2" t="s">
        <v>1656</v>
      </c>
      <c r="P109" s="2" t="s">
        <v>527</v>
      </c>
      <c r="Q109" s="2" t="s">
        <v>131</v>
      </c>
      <c r="R109" s="2" t="s">
        <v>132</v>
      </c>
      <c r="S109" s="2" t="s">
        <v>1657</v>
      </c>
      <c r="T109" s="2" t="s">
        <v>132</v>
      </c>
      <c r="U109" s="2" t="s">
        <v>306</v>
      </c>
      <c r="V109" s="2" t="s">
        <v>765</v>
      </c>
      <c r="W109" s="2" t="s">
        <v>185</v>
      </c>
      <c r="X109" s="2" t="s">
        <v>132</v>
      </c>
      <c r="Y109" s="2" t="s">
        <v>1658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141</v>
      </c>
      <c r="BV109" s="2" t="s">
        <v>174</v>
      </c>
      <c r="BW109" s="2" t="s">
        <v>1659</v>
      </c>
      <c r="BX109" s="2" t="s">
        <v>132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174</v>
      </c>
      <c r="CI109" s="2" t="s">
        <v>132</v>
      </c>
      <c r="CJ109" s="2" t="s">
        <v>1494</v>
      </c>
      <c r="CK109" s="2" t="s">
        <v>144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174</v>
      </c>
      <c r="CU109" s="2" t="s">
        <v>1660</v>
      </c>
      <c r="CV109" s="2" t="s">
        <v>1661</v>
      </c>
      <c r="CW109" s="2" t="s">
        <v>144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174</v>
      </c>
      <c r="DG109" s="2" t="s">
        <v>1050</v>
      </c>
      <c r="DH109" s="2" t="s">
        <v>1199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141</v>
      </c>
      <c r="DR109" s="2" t="s">
        <v>174</v>
      </c>
      <c r="DS109" s="2" t="s">
        <v>1049</v>
      </c>
      <c r="DT109" s="2" t="s">
        <v>1662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174</v>
      </c>
      <c r="EE109" s="2" t="s">
        <v>1663</v>
      </c>
      <c r="EF109" s="2" t="s">
        <v>1664</v>
      </c>
      <c r="EG109" s="2" t="s">
        <v>144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174</v>
      </c>
      <c r="EQ109" s="2" t="s">
        <v>991</v>
      </c>
      <c r="ER109" s="2" t="s">
        <v>1665</v>
      </c>
      <c r="ES109" s="2" t="s">
        <v>144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167</v>
      </c>
      <c r="FB109" s="2" t="s">
        <v>174</v>
      </c>
      <c r="FC109" s="2" t="s">
        <v>132</v>
      </c>
      <c r="FD109" s="2" t="s">
        <v>132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174</v>
      </c>
      <c r="FO109" s="2" t="s">
        <v>1666</v>
      </c>
      <c r="FP109" s="2" t="s">
        <v>361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167</v>
      </c>
      <c r="FZ109" s="2" t="s">
        <v>129</v>
      </c>
      <c r="GA109" s="2" t="s">
        <v>132</v>
      </c>
      <c r="GB109" s="2" t="s">
        <v>132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174</v>
      </c>
      <c r="GM109" s="2" t="s">
        <v>1660</v>
      </c>
      <c r="GN109" s="2" t="s">
        <v>1049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167</v>
      </c>
      <c r="GX109" s="2" t="s">
        <v>174</v>
      </c>
      <c r="GY109" s="2" t="s">
        <v>132</v>
      </c>
      <c r="GZ109" s="2" t="s">
        <v>132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167</v>
      </c>
      <c r="HJ109" s="2" t="s">
        <v>174</v>
      </c>
      <c r="HK109" s="2" t="s">
        <v>132</v>
      </c>
      <c r="HL109" s="2" t="s">
        <v>132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174</v>
      </c>
      <c r="HW109" s="2" t="s">
        <v>1667</v>
      </c>
      <c r="HX109" s="2" t="s">
        <v>1668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174</v>
      </c>
      <c r="II109" s="2" t="s">
        <v>132</v>
      </c>
      <c r="IJ109" s="2" t="s">
        <v>132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173</v>
      </c>
      <c r="IT109" s="2" t="s">
        <v>174</v>
      </c>
      <c r="IU109" s="2" t="s">
        <v>132</v>
      </c>
      <c r="IV109" s="2" t="s">
        <v>132</v>
      </c>
      <c r="IW109" s="2" t="s">
        <v>144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129</v>
      </c>
      <c r="JG109" s="2" t="s">
        <v>132</v>
      </c>
      <c r="JH109" s="2" t="s">
        <v>132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174</v>
      </c>
      <c r="JS109" s="2" t="s">
        <v>1088</v>
      </c>
      <c r="JT109" s="2" t="s">
        <v>132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174</v>
      </c>
      <c r="KE109" s="2" t="s">
        <v>1491</v>
      </c>
      <c r="KF109" s="2" t="s">
        <v>1669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174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174</v>
      </c>
      <c r="MM109" s="2" t="s">
        <v>1670</v>
      </c>
      <c r="MN109" s="2" t="s">
        <v>1671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174</v>
      </c>
      <c r="MY109" s="2" t="s">
        <v>132</v>
      </c>
      <c r="MZ109" s="2" t="s">
        <v>132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173</v>
      </c>
      <c r="OH109" s="2" t="s">
        <v>174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174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174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174</v>
      </c>
      <c r="QQ109" s="2" t="s">
        <v>1672</v>
      </c>
      <c r="QR109" s="2" t="s">
        <v>1673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174</v>
      </c>
      <c r="RC109" s="2" t="s">
        <v>132</v>
      </c>
      <c r="RD109" s="2" t="s">
        <v>132</v>
      </c>
      <c r="RE109" s="2" t="s">
        <v>144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174</v>
      </c>
      <c r="RO109" s="2" t="s">
        <v>1674</v>
      </c>
      <c r="RP109" s="2" t="s">
        <v>132</v>
      </c>
      <c r="RQ109" s="2" t="s">
        <v>144</v>
      </c>
      <c r="RR109" s="2" t="s">
        <v>132</v>
      </c>
    </row>
    <row r="110">
      <c r="A110" s="2" t="s">
        <v>1675</v>
      </c>
      <c r="B110" s="2" t="s">
        <v>121</v>
      </c>
      <c r="C110" s="2" t="s">
        <v>122</v>
      </c>
      <c r="D110" s="2" t="s">
        <v>954</v>
      </c>
      <c r="E110" s="2" t="s">
        <v>955</v>
      </c>
      <c r="F110" s="2" t="s">
        <v>1676</v>
      </c>
      <c r="G110" s="2" t="s">
        <v>1676</v>
      </c>
      <c r="H110" s="2" t="s">
        <v>1676</v>
      </c>
      <c r="I110" s="2" t="s">
        <v>1677</v>
      </c>
      <c r="J110" s="2" t="s">
        <v>127</v>
      </c>
      <c r="K110" s="2" t="s">
        <v>342</v>
      </c>
      <c r="L110" s="3">
        <v>26.4</v>
      </c>
      <c r="M110" s="3">
        <v>27.72</v>
      </c>
      <c r="N110" s="3">
        <v>54.99</v>
      </c>
      <c r="O110" s="2" t="s">
        <v>1678</v>
      </c>
      <c r="P110" s="2" t="s">
        <v>527</v>
      </c>
      <c r="Q110" s="2" t="s">
        <v>131</v>
      </c>
      <c r="R110" s="2" t="s">
        <v>132</v>
      </c>
      <c r="S110" s="2" t="s">
        <v>1679</v>
      </c>
      <c r="T110" s="2" t="s">
        <v>132</v>
      </c>
      <c r="U110" s="2" t="s">
        <v>447</v>
      </c>
      <c r="V110" s="2" t="s">
        <v>765</v>
      </c>
      <c r="W110" s="2" t="s">
        <v>185</v>
      </c>
      <c r="X110" s="2" t="s">
        <v>132</v>
      </c>
      <c r="Y110" s="2" t="s">
        <v>1680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174</v>
      </c>
      <c r="BW110" s="2" t="s">
        <v>1681</v>
      </c>
      <c r="BX110" s="2" t="s">
        <v>1682</v>
      </c>
      <c r="BY110" s="2" t="s">
        <v>144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167</v>
      </c>
      <c r="CH110" s="2" t="s">
        <v>174</v>
      </c>
      <c r="CI110" s="2" t="s">
        <v>132</v>
      </c>
      <c r="CJ110" s="2" t="s">
        <v>132</v>
      </c>
      <c r="CK110" s="2" t="s">
        <v>144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174</v>
      </c>
      <c r="CU110" s="2" t="s">
        <v>1117</v>
      </c>
      <c r="CV110" s="2" t="s">
        <v>1381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132</v>
      </c>
      <c r="DF110" s="2" t="s">
        <v>132</v>
      </c>
      <c r="DG110" s="2" t="s">
        <v>132</v>
      </c>
      <c r="DH110" s="2" t="s">
        <v>132</v>
      </c>
      <c r="DI110" s="2" t="s">
        <v>132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174</v>
      </c>
      <c r="DS110" s="2" t="s">
        <v>1161</v>
      </c>
      <c r="DT110" s="2" t="s">
        <v>1615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174</v>
      </c>
      <c r="EE110" s="2" t="s">
        <v>1683</v>
      </c>
      <c r="EF110" s="2" t="s">
        <v>132</v>
      </c>
      <c r="EG110" s="2" t="s">
        <v>144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532</v>
      </c>
      <c r="EP110" s="2" t="s">
        <v>174</v>
      </c>
      <c r="EQ110" s="2" t="s">
        <v>132</v>
      </c>
      <c r="ER110" s="2" t="s">
        <v>132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167</v>
      </c>
      <c r="FB110" s="2" t="s">
        <v>174</v>
      </c>
      <c r="FC110" s="2" t="s">
        <v>132</v>
      </c>
      <c r="FD110" s="2" t="s">
        <v>132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174</v>
      </c>
      <c r="FO110" s="2" t="s">
        <v>1568</v>
      </c>
      <c r="FP110" s="2" t="s">
        <v>1684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132</v>
      </c>
      <c r="FZ110" s="2" t="s">
        <v>132</v>
      </c>
      <c r="GA110" s="2" t="s">
        <v>132</v>
      </c>
      <c r="GB110" s="2" t="s">
        <v>132</v>
      </c>
      <c r="GC110" s="2" t="s">
        <v>132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174</v>
      </c>
      <c r="GM110" s="2" t="s">
        <v>1117</v>
      </c>
      <c r="GN110" s="2" t="s">
        <v>1685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174</v>
      </c>
      <c r="HW110" s="2" t="s">
        <v>1412</v>
      </c>
      <c r="HX110" s="2" t="s">
        <v>1686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174</v>
      </c>
      <c r="II110" s="2" t="s">
        <v>132</v>
      </c>
      <c r="IJ110" s="2" t="s">
        <v>132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173</v>
      </c>
      <c r="IT110" s="2" t="s">
        <v>174</v>
      </c>
      <c r="IU110" s="2" t="s">
        <v>132</v>
      </c>
      <c r="IV110" s="2" t="s">
        <v>132</v>
      </c>
      <c r="IW110" s="2" t="s">
        <v>144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174</v>
      </c>
      <c r="KE110" s="2" t="s">
        <v>132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129</v>
      </c>
      <c r="KQ110" s="2" t="s">
        <v>132</v>
      </c>
      <c r="KR110" s="2" t="s">
        <v>132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174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174</v>
      </c>
      <c r="MM110" s="2" t="s">
        <v>1687</v>
      </c>
      <c r="MN110" s="2" t="s">
        <v>1688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174</v>
      </c>
      <c r="MY110" s="2" t="s">
        <v>132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174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167</v>
      </c>
      <c r="OT110" s="2" t="s">
        <v>174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174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167</v>
      </c>
      <c r="QP110" s="2" t="s">
        <v>174</v>
      </c>
      <c r="QQ110" s="2" t="s">
        <v>132</v>
      </c>
      <c r="QR110" s="2" t="s">
        <v>132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167</v>
      </c>
      <c r="RB110" s="2" t="s">
        <v>174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162</v>
      </c>
      <c r="RN110" s="2" t="s">
        <v>174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1689</v>
      </c>
      <c r="B111" s="2" t="s">
        <v>121</v>
      </c>
      <c r="C111" s="2" t="s">
        <v>122</v>
      </c>
      <c r="D111" s="2" t="s">
        <v>954</v>
      </c>
      <c r="E111" s="2" t="s">
        <v>955</v>
      </c>
      <c r="F111" s="2" t="s">
        <v>1690</v>
      </c>
      <c r="G111" s="2" t="s">
        <v>132</v>
      </c>
      <c r="H111" s="2" t="s">
        <v>132</v>
      </c>
      <c r="I111" s="2" t="s">
        <v>1677</v>
      </c>
      <c r="J111" s="2" t="s">
        <v>127</v>
      </c>
      <c r="K111" s="2" t="s">
        <v>1141</v>
      </c>
      <c r="L111" s="3">
        <v>26.4</v>
      </c>
      <c r="M111" s="3">
        <v>27.72</v>
      </c>
      <c r="N111" s="3">
        <v>54.99</v>
      </c>
      <c r="O111" s="2" t="s">
        <v>1656</v>
      </c>
      <c r="P111" s="2" t="s">
        <v>1691</v>
      </c>
      <c r="Q111" s="2" t="s">
        <v>131</v>
      </c>
      <c r="R111" s="2" t="s">
        <v>132</v>
      </c>
      <c r="S111" s="2" t="s">
        <v>1692</v>
      </c>
      <c r="T111" s="2" t="s">
        <v>132</v>
      </c>
      <c r="U111" s="2" t="s">
        <v>447</v>
      </c>
      <c r="V111" s="2" t="s">
        <v>765</v>
      </c>
      <c r="W111" s="2" t="s">
        <v>185</v>
      </c>
      <c r="X111" s="2" t="s">
        <v>132</v>
      </c>
      <c r="Y111" s="2" t="s">
        <v>806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174</v>
      </c>
      <c r="BW111" s="2" t="s">
        <v>1693</v>
      </c>
      <c r="BX111" s="2" t="s">
        <v>1694</v>
      </c>
      <c r="BY111" s="2" t="s">
        <v>144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174</v>
      </c>
      <c r="CI111" s="2" t="s">
        <v>132</v>
      </c>
      <c r="CJ111" s="2" t="s">
        <v>1373</v>
      </c>
      <c r="CK111" s="2" t="s">
        <v>144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174</v>
      </c>
      <c r="CU111" s="2" t="s">
        <v>811</v>
      </c>
      <c r="CV111" s="2" t="s">
        <v>1695</v>
      </c>
      <c r="CW111" s="2" t="s">
        <v>144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174</v>
      </c>
      <c r="DG111" s="2" t="s">
        <v>813</v>
      </c>
      <c r="DH111" s="2" t="s">
        <v>132</v>
      </c>
      <c r="DI111" s="2" t="s">
        <v>144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174</v>
      </c>
      <c r="DS111" s="2" t="s">
        <v>1696</v>
      </c>
      <c r="DT111" s="2" t="s">
        <v>1697</v>
      </c>
      <c r="DU111" s="2" t="s">
        <v>144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174</v>
      </c>
      <c r="EE111" s="2" t="s">
        <v>1698</v>
      </c>
      <c r="EF111" s="2" t="s">
        <v>1607</v>
      </c>
      <c r="EG111" s="2" t="s">
        <v>144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174</v>
      </c>
      <c r="EQ111" s="2" t="s">
        <v>818</v>
      </c>
      <c r="ER111" s="2" t="s">
        <v>1699</v>
      </c>
      <c r="ES111" s="2" t="s">
        <v>144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167</v>
      </c>
      <c r="FB111" s="2" t="s">
        <v>174</v>
      </c>
      <c r="FC111" s="2" t="s">
        <v>132</v>
      </c>
      <c r="FD111" s="2" t="s">
        <v>132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174</v>
      </c>
      <c r="FO111" s="2" t="s">
        <v>1114</v>
      </c>
      <c r="FP111" s="2" t="s">
        <v>1700</v>
      </c>
      <c r="FQ111" s="2" t="s">
        <v>144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132</v>
      </c>
      <c r="FZ111" s="2" t="s">
        <v>132</v>
      </c>
      <c r="GA111" s="2" t="s">
        <v>132</v>
      </c>
      <c r="GB111" s="2" t="s">
        <v>132</v>
      </c>
      <c r="GC111" s="2" t="s">
        <v>132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174</v>
      </c>
      <c r="GM111" s="2" t="s">
        <v>1701</v>
      </c>
      <c r="GN111" s="2" t="s">
        <v>1702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167</v>
      </c>
      <c r="GX111" s="2" t="s">
        <v>174</v>
      </c>
      <c r="GY111" s="2" t="s">
        <v>132</v>
      </c>
      <c r="GZ111" s="2" t="s">
        <v>132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167</v>
      </c>
      <c r="HJ111" s="2" t="s">
        <v>174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174</v>
      </c>
      <c r="HW111" s="2" t="s">
        <v>1412</v>
      </c>
      <c r="HX111" s="2" t="s">
        <v>521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174</v>
      </c>
      <c r="II111" s="2" t="s">
        <v>828</v>
      </c>
      <c r="IJ111" s="2" t="s">
        <v>132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174</v>
      </c>
      <c r="IU111" s="2" t="s">
        <v>132</v>
      </c>
      <c r="IV111" s="2" t="s">
        <v>132</v>
      </c>
      <c r="IW111" s="2" t="s">
        <v>144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174</v>
      </c>
      <c r="JS111" s="2" t="s">
        <v>366</v>
      </c>
      <c r="JT111" s="2" t="s">
        <v>519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174</v>
      </c>
      <c r="KE111" s="2" t="s">
        <v>1703</v>
      </c>
      <c r="KF111" s="2" t="s">
        <v>1704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129</v>
      </c>
      <c r="KQ111" s="2" t="s">
        <v>132</v>
      </c>
      <c r="KR111" s="2" t="s">
        <v>132</v>
      </c>
      <c r="KS111" s="2" t="s">
        <v>144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174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174</v>
      </c>
      <c r="MM111" s="2" t="s">
        <v>1699</v>
      </c>
      <c r="MN111" s="2" t="s">
        <v>1705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174</v>
      </c>
      <c r="MY111" s="2" t="s">
        <v>132</v>
      </c>
      <c r="MZ111" s="2" t="s">
        <v>132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167</v>
      </c>
      <c r="OH111" s="2" t="s">
        <v>174</v>
      </c>
      <c r="OI111" s="2" t="s">
        <v>132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174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174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174</v>
      </c>
      <c r="QQ111" s="2" t="s">
        <v>837</v>
      </c>
      <c r="QR111" s="2" t="s">
        <v>1569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174</v>
      </c>
      <c r="RC111" s="2" t="s">
        <v>132</v>
      </c>
      <c r="RD111" s="2" t="s">
        <v>132</v>
      </c>
      <c r="RE111" s="2" t="s">
        <v>144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174</v>
      </c>
      <c r="RO111" s="2" t="s">
        <v>1160</v>
      </c>
      <c r="RP111" s="2" t="s">
        <v>1161</v>
      </c>
      <c r="RQ111" s="2" t="s">
        <v>144</v>
      </c>
      <c r="RR111" s="2" t="s">
        <v>132</v>
      </c>
    </row>
    <row r="112">
      <c r="A112" s="2" t="s">
        <v>1706</v>
      </c>
      <c r="B112" s="2" t="s">
        <v>121</v>
      </c>
      <c r="C112" s="2" t="s">
        <v>122</v>
      </c>
      <c r="D112" s="2" t="s">
        <v>954</v>
      </c>
      <c r="E112" s="2" t="s">
        <v>955</v>
      </c>
      <c r="F112" s="2" t="s">
        <v>1707</v>
      </c>
      <c r="G112" s="2" t="s">
        <v>1707</v>
      </c>
      <c r="H112" s="2" t="s">
        <v>1707</v>
      </c>
      <c r="I112" s="2" t="s">
        <v>1708</v>
      </c>
      <c r="J112" s="2" t="s">
        <v>127</v>
      </c>
      <c r="K112" s="2" t="s">
        <v>342</v>
      </c>
      <c r="L112" s="3">
        <v>33.6</v>
      </c>
      <c r="M112" s="3">
        <v>35.27</v>
      </c>
      <c r="N112" s="3">
        <v>69.99</v>
      </c>
      <c r="O112" s="2" t="s">
        <v>1656</v>
      </c>
      <c r="P112" s="2" t="s">
        <v>527</v>
      </c>
      <c r="Q112" s="2" t="s">
        <v>131</v>
      </c>
      <c r="R112" s="2" t="s">
        <v>132</v>
      </c>
      <c r="S112" s="2" t="s">
        <v>1709</v>
      </c>
      <c r="T112" s="2" t="s">
        <v>132</v>
      </c>
      <c r="U112" s="2" t="s">
        <v>447</v>
      </c>
      <c r="V112" s="2" t="s">
        <v>1075</v>
      </c>
      <c r="W112" s="2" t="s">
        <v>137</v>
      </c>
      <c r="X112" s="2" t="s">
        <v>132</v>
      </c>
      <c r="Y112" s="2" t="s">
        <v>806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141</v>
      </c>
      <c r="BV112" s="2" t="s">
        <v>174</v>
      </c>
      <c r="BW112" s="2" t="s">
        <v>1693</v>
      </c>
      <c r="BX112" s="2" t="s">
        <v>1710</v>
      </c>
      <c r="BY112" s="2" t="s">
        <v>144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174</v>
      </c>
      <c r="CI112" s="2" t="s">
        <v>132</v>
      </c>
      <c r="CJ112" s="2" t="s">
        <v>1711</v>
      </c>
      <c r="CK112" s="2" t="s">
        <v>144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174</v>
      </c>
      <c r="CU112" s="2" t="s">
        <v>811</v>
      </c>
      <c r="CV112" s="2" t="s">
        <v>1712</v>
      </c>
      <c r="CW112" s="2" t="s">
        <v>144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174</v>
      </c>
      <c r="DG112" s="2" t="s">
        <v>1050</v>
      </c>
      <c r="DH112" s="2" t="s">
        <v>1356</v>
      </c>
      <c r="DI112" s="2" t="s">
        <v>144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141</v>
      </c>
      <c r="DR112" s="2" t="s">
        <v>174</v>
      </c>
      <c r="DS112" s="2" t="s">
        <v>1696</v>
      </c>
      <c r="DT112" s="2" t="s">
        <v>1713</v>
      </c>
      <c r="DU112" s="2" t="s">
        <v>144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174</v>
      </c>
      <c r="EE112" s="2" t="s">
        <v>1714</v>
      </c>
      <c r="EF112" s="2" t="s">
        <v>1715</v>
      </c>
      <c r="EG112" s="2" t="s">
        <v>144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174</v>
      </c>
      <c r="EQ112" s="2" t="s">
        <v>818</v>
      </c>
      <c r="ER112" s="2" t="s">
        <v>1716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167</v>
      </c>
      <c r="FB112" s="2" t="s">
        <v>174</v>
      </c>
      <c r="FC112" s="2" t="s">
        <v>132</v>
      </c>
      <c r="FD112" s="2" t="s">
        <v>132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174</v>
      </c>
      <c r="FO112" s="2" t="s">
        <v>1114</v>
      </c>
      <c r="FP112" s="2" t="s">
        <v>1376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167</v>
      </c>
      <c r="FZ112" s="2" t="s">
        <v>129</v>
      </c>
      <c r="GA112" s="2" t="s">
        <v>132</v>
      </c>
      <c r="GB112" s="2" t="s">
        <v>132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174</v>
      </c>
      <c r="GM112" s="2" t="s">
        <v>1701</v>
      </c>
      <c r="GN112" s="2" t="s">
        <v>816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167</v>
      </c>
      <c r="GX112" s="2" t="s">
        <v>174</v>
      </c>
      <c r="GY112" s="2" t="s">
        <v>132</v>
      </c>
      <c r="GZ112" s="2" t="s">
        <v>132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167</v>
      </c>
      <c r="HJ112" s="2" t="s">
        <v>174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174</v>
      </c>
      <c r="HW112" s="2" t="s">
        <v>826</v>
      </c>
      <c r="HX112" s="2" t="s">
        <v>1565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174</v>
      </c>
      <c r="II112" s="2" t="s">
        <v>132</v>
      </c>
      <c r="IJ112" s="2" t="s">
        <v>132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173</v>
      </c>
      <c r="IT112" s="2" t="s">
        <v>174</v>
      </c>
      <c r="IU112" s="2" t="s">
        <v>132</v>
      </c>
      <c r="IV112" s="2" t="s">
        <v>132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167</v>
      </c>
      <c r="JF112" s="2" t="s">
        <v>129</v>
      </c>
      <c r="JG112" s="2" t="s">
        <v>132</v>
      </c>
      <c r="JH112" s="2" t="s">
        <v>132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167</v>
      </c>
      <c r="JR112" s="2" t="s">
        <v>174</v>
      </c>
      <c r="JS112" s="2" t="s">
        <v>1717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174</v>
      </c>
      <c r="KE112" s="2" t="s">
        <v>837</v>
      </c>
      <c r="KF112" s="2" t="s">
        <v>1612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174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141</v>
      </c>
      <c r="ML112" s="2" t="s">
        <v>174</v>
      </c>
      <c r="MM112" s="2" t="s">
        <v>1718</v>
      </c>
      <c r="MN112" s="2" t="s">
        <v>1719</v>
      </c>
      <c r="MO112" s="2" t="s">
        <v>144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174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173</v>
      </c>
      <c r="OH112" s="2" t="s">
        <v>174</v>
      </c>
      <c r="OI112" s="2" t="s">
        <v>132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174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174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141</v>
      </c>
      <c r="QP112" s="2" t="s">
        <v>174</v>
      </c>
      <c r="QQ112" s="2" t="s">
        <v>837</v>
      </c>
      <c r="QR112" s="2" t="s">
        <v>1720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174</v>
      </c>
      <c r="RC112" s="2" t="s">
        <v>132</v>
      </c>
      <c r="RD112" s="2" t="s">
        <v>132</v>
      </c>
      <c r="RE112" s="2" t="s">
        <v>144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174</v>
      </c>
      <c r="RO112" s="2" t="s">
        <v>1721</v>
      </c>
      <c r="RP112" s="2" t="s">
        <v>1722</v>
      </c>
      <c r="RQ112" s="2" t="s">
        <v>144</v>
      </c>
      <c r="RR112" s="2" t="s">
        <v>132</v>
      </c>
    </row>
    <row r="113">
      <c r="A113" s="2" t="s">
        <v>1723</v>
      </c>
      <c r="B113" s="2" t="s">
        <v>121</v>
      </c>
      <c r="C113" s="2" t="s">
        <v>122</v>
      </c>
      <c r="D113" s="2" t="s">
        <v>954</v>
      </c>
      <c r="E113" s="2" t="s">
        <v>710</v>
      </c>
      <c r="F113" s="2" t="s">
        <v>1724</v>
      </c>
      <c r="G113" s="2" t="s">
        <v>1724</v>
      </c>
      <c r="H113" s="2" t="s">
        <v>1724</v>
      </c>
      <c r="I113" s="2" t="s">
        <v>1725</v>
      </c>
      <c r="J113" s="2" t="s">
        <v>127</v>
      </c>
      <c r="K113" s="2" t="s">
        <v>445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250</v>
      </c>
      <c r="Q113" s="2" t="s">
        <v>131</v>
      </c>
      <c r="R113" s="2" t="s">
        <v>132</v>
      </c>
      <c r="S113" s="2" t="s">
        <v>1726</v>
      </c>
      <c r="T113" s="2" t="s">
        <v>132</v>
      </c>
      <c r="U113" s="2" t="s">
        <v>1477</v>
      </c>
      <c r="V113" s="2" t="s">
        <v>846</v>
      </c>
      <c r="W113" s="2" t="s">
        <v>136</v>
      </c>
      <c r="X113" s="2" t="s">
        <v>132</v>
      </c>
      <c r="Y113" s="2" t="s">
        <v>1727</v>
      </c>
      <c r="Z113" s="4">
        <v>193</v>
      </c>
      <c r="AA113" s="4">
        <f>=ROUNDDOWN(27.5714285714286,0)</f>
      </c>
      <c r="AB113" s="5">
        <v>7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37</v>
      </c>
      <c r="AQ113" s="8">
        <v>3299.29</v>
      </c>
      <c r="AR113" s="4"/>
      <c r="AS113" s="8"/>
      <c r="AT113" s="7"/>
      <c r="AU113" s="7"/>
      <c r="AV113" s="4">
        <v>37</v>
      </c>
      <c r="AW113" s="8">
        <v>3299.29</v>
      </c>
      <c r="AX113" s="4"/>
      <c r="AY113" s="8"/>
      <c r="AZ113" s="7"/>
      <c r="BA113" s="7"/>
      <c r="BB113" s="7">
        <v>1</v>
      </c>
      <c r="BC113" s="4">
        <v>37</v>
      </c>
      <c r="BD113" s="8">
        <v>3299.29</v>
      </c>
      <c r="BE113" s="4"/>
      <c r="BF113" s="8"/>
      <c r="BG113" s="7"/>
      <c r="BH113" s="7"/>
      <c r="BI113" s="7">
        <v>1</v>
      </c>
      <c r="BJ113" s="4">
        <v>37</v>
      </c>
      <c r="BK113" s="8">
        <v>3299.29</v>
      </c>
      <c r="BL113" s="2" t="s">
        <v>1728</v>
      </c>
      <c r="BM113" s="7">
        <v>1</v>
      </c>
      <c r="BN113" s="7">
        <v>1</v>
      </c>
      <c r="BO113" s="4">
        <v>4</v>
      </c>
      <c r="BP113" s="8">
        <v>286.12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346</v>
      </c>
      <c r="BX113" s="2" t="s">
        <v>1697</v>
      </c>
      <c r="BY113" s="2" t="s">
        <v>144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129</v>
      </c>
      <c r="CI113" s="2" t="s">
        <v>132</v>
      </c>
      <c r="CJ113" s="2" t="s">
        <v>1401</v>
      </c>
      <c r="CK113" s="2" t="s">
        <v>144</v>
      </c>
      <c r="CL113" s="2" t="s">
        <v>132</v>
      </c>
      <c r="CM113" s="4">
        <v>3</v>
      </c>
      <c r="CN113" s="8">
        <v>266.77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349</v>
      </c>
      <c r="CV113" s="2" t="s">
        <v>1729</v>
      </c>
      <c r="CW113" s="2" t="s">
        <v>144</v>
      </c>
      <c r="CX113" s="2" t="s">
        <v>132</v>
      </c>
      <c r="CY113" s="4">
        <v>11</v>
      </c>
      <c r="CZ113" s="8">
        <v>1087.02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813</v>
      </c>
      <c r="DH113" s="2" t="s">
        <v>1730</v>
      </c>
      <c r="DI113" s="2" t="s">
        <v>144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173</v>
      </c>
      <c r="DR113" s="2" t="s">
        <v>174</v>
      </c>
      <c r="DS113" s="2" t="s">
        <v>1161</v>
      </c>
      <c r="DT113" s="2" t="s">
        <v>1731</v>
      </c>
      <c r="DU113" s="2" t="s">
        <v>177</v>
      </c>
      <c r="DV113" s="2" t="s">
        <v>132</v>
      </c>
      <c r="DW113" s="4">
        <v>5</v>
      </c>
      <c r="DX113" s="8">
        <v>491.1</v>
      </c>
      <c r="DY113" s="4"/>
      <c r="DZ113" s="8"/>
      <c r="EA113" s="7"/>
      <c r="EB113" s="7"/>
      <c r="EC113" s="2" t="s">
        <v>141</v>
      </c>
      <c r="ED113" s="2" t="s">
        <v>129</v>
      </c>
      <c r="EE113" s="2" t="s">
        <v>1732</v>
      </c>
      <c r="EF113" s="2" t="s">
        <v>1697</v>
      </c>
      <c r="EG113" s="2" t="s">
        <v>144</v>
      </c>
      <c r="EH113" s="2" t="s">
        <v>132</v>
      </c>
      <c r="EI113" s="4">
        <v>2</v>
      </c>
      <c r="EJ113" s="8">
        <v>195.5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346</v>
      </c>
      <c r="ER113" s="2" t="s">
        <v>1733</v>
      </c>
      <c r="ES113" s="2" t="s">
        <v>144</v>
      </c>
      <c r="ET113" s="2" t="s">
        <v>132</v>
      </c>
      <c r="EU113" s="4">
        <v>1</v>
      </c>
      <c r="EV113" s="8">
        <v>86.39</v>
      </c>
      <c r="EW113" s="4"/>
      <c r="EX113" s="8"/>
      <c r="EY113" s="7"/>
      <c r="EZ113" s="7"/>
      <c r="FA113" s="2" t="s">
        <v>141</v>
      </c>
      <c r="FB113" s="2" t="s">
        <v>129</v>
      </c>
      <c r="FC113" s="2" t="s">
        <v>850</v>
      </c>
      <c r="FD113" s="2" t="s">
        <v>1734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174</v>
      </c>
      <c r="FO113" s="2" t="s">
        <v>1560</v>
      </c>
      <c r="FP113" s="2" t="s">
        <v>1735</v>
      </c>
      <c r="FQ113" s="2" t="s">
        <v>144</v>
      </c>
      <c r="FR113" s="2" t="s">
        <v>132</v>
      </c>
      <c r="FS113" s="4">
        <v>10</v>
      </c>
      <c r="FT113" s="8">
        <v>800</v>
      </c>
      <c r="FU113" s="4"/>
      <c r="FV113" s="8"/>
      <c r="FW113" s="7"/>
      <c r="FX113" s="7"/>
      <c r="FY113" s="2" t="s">
        <v>141</v>
      </c>
      <c r="FZ113" s="2" t="s">
        <v>129</v>
      </c>
      <c r="GA113" s="2" t="s">
        <v>326</v>
      </c>
      <c r="GB113" s="2" t="s">
        <v>760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349</v>
      </c>
      <c r="GN113" s="2" t="s">
        <v>1697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161</v>
      </c>
      <c r="GX113" s="2" t="s">
        <v>129</v>
      </c>
      <c r="GY113" s="2" t="s">
        <v>132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129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129</v>
      </c>
      <c r="HW113" s="2" t="s">
        <v>826</v>
      </c>
      <c r="HX113" s="2" t="s">
        <v>1736</v>
      </c>
      <c r="HY113" s="2" t="s">
        <v>144</v>
      </c>
      <c r="HZ113" s="2" t="s">
        <v>132</v>
      </c>
      <c r="IA113" s="4">
        <v>1</v>
      </c>
      <c r="IB113" s="8">
        <v>86.39</v>
      </c>
      <c r="IC113" s="4"/>
      <c r="ID113" s="8"/>
      <c r="IE113" s="7"/>
      <c r="IF113" s="7"/>
      <c r="IG113" s="2" t="s">
        <v>141</v>
      </c>
      <c r="IH113" s="2" t="s">
        <v>129</v>
      </c>
      <c r="II113" s="2" t="s">
        <v>1027</v>
      </c>
      <c r="IJ113" s="2" t="s">
        <v>653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1350</v>
      </c>
      <c r="IV113" s="2" t="s">
        <v>1395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365</v>
      </c>
      <c r="JH113" s="2" t="s">
        <v>1737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129</v>
      </c>
      <c r="JS113" s="2" t="s">
        <v>366</v>
      </c>
      <c r="JT113" s="2" t="s">
        <v>1730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1491</v>
      </c>
      <c r="KF113" s="2" t="s">
        <v>1080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141</v>
      </c>
      <c r="LB113" s="2" t="s">
        <v>129</v>
      </c>
      <c r="LC113" s="2" t="s">
        <v>168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170</v>
      </c>
      <c r="MM113" s="2" t="s">
        <v>1086</v>
      </c>
      <c r="MN113" s="2" t="s">
        <v>1738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129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167</v>
      </c>
      <c r="NJ113" s="2" t="s">
        <v>129</v>
      </c>
      <c r="NK113" s="2" t="s">
        <v>132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129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174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167</v>
      </c>
      <c r="PF113" s="2" t="s">
        <v>129</v>
      </c>
      <c r="PG113" s="2" t="s">
        <v>132</v>
      </c>
      <c r="PH113" s="2" t="s">
        <v>132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174</v>
      </c>
      <c r="PS113" s="2" t="s">
        <v>214</v>
      </c>
      <c r="PT113" s="2" t="s">
        <v>1739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174</v>
      </c>
      <c r="QQ113" s="2" t="s">
        <v>837</v>
      </c>
      <c r="QR113" s="2" t="s">
        <v>1740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167</v>
      </c>
      <c r="RB113" s="2" t="s">
        <v>129</v>
      </c>
      <c r="RC113" s="2" t="s">
        <v>132</v>
      </c>
      <c r="RD113" s="2" t="s">
        <v>132</v>
      </c>
      <c r="RE113" s="2" t="s">
        <v>144</v>
      </c>
      <c r="RF113" s="2" t="s">
        <v>177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174</v>
      </c>
      <c r="RO113" s="2" t="s">
        <v>1160</v>
      </c>
      <c r="RP113" s="2" t="s">
        <v>1722</v>
      </c>
      <c r="RQ113" s="2" t="s">
        <v>144</v>
      </c>
      <c r="RR113" s="2" t="s">
        <v>132</v>
      </c>
    </row>
    <row r="114">
      <c r="A114" s="2" t="s">
        <v>1741</v>
      </c>
      <c r="B114" s="2" t="s">
        <v>121</v>
      </c>
      <c r="C114" s="2" t="s">
        <v>122</v>
      </c>
      <c r="D114" s="2" t="s">
        <v>954</v>
      </c>
      <c r="E114" s="2" t="s">
        <v>710</v>
      </c>
      <c r="F114" s="2" t="s">
        <v>1742</v>
      </c>
      <c r="G114" s="2" t="s">
        <v>1742</v>
      </c>
      <c r="H114" s="2" t="s">
        <v>1742</v>
      </c>
      <c r="I114" s="2" t="s">
        <v>1743</v>
      </c>
      <c r="J114" s="2" t="s">
        <v>127</v>
      </c>
      <c r="K114" s="2" t="s">
        <v>342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374</v>
      </c>
      <c r="Q114" s="2" t="s">
        <v>131</v>
      </c>
      <c r="R114" s="2" t="s">
        <v>132</v>
      </c>
      <c r="S114" s="2" t="s">
        <v>1744</v>
      </c>
      <c r="T114" s="2" t="s">
        <v>132</v>
      </c>
      <c r="U114" s="2" t="s">
        <v>134</v>
      </c>
      <c r="V114" s="2" t="s">
        <v>846</v>
      </c>
      <c r="W114" s="2" t="s">
        <v>136</v>
      </c>
      <c r="X114" s="2" t="s">
        <v>132</v>
      </c>
      <c r="Y114" s="2" t="s">
        <v>1745</v>
      </c>
      <c r="Z114" s="4">
        <v>75</v>
      </c>
      <c r="AA114" s="4">
        <f>=ROUNDDOWN(15,0)</f>
      </c>
      <c r="AB114" s="5">
        <v>5</v>
      </c>
      <c r="AC114" s="2" t="s">
        <v>767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38</v>
      </c>
      <c r="AQ114" s="8">
        <v>2133.9</v>
      </c>
      <c r="AR114" s="4"/>
      <c r="AS114" s="8"/>
      <c r="AT114" s="7"/>
      <c r="AU114" s="7"/>
      <c r="AV114" s="4">
        <v>38</v>
      </c>
      <c r="AW114" s="8">
        <v>2133.9</v>
      </c>
      <c r="AX114" s="4"/>
      <c r="AY114" s="8"/>
      <c r="AZ114" s="7"/>
      <c r="BA114" s="7"/>
      <c r="BB114" s="7">
        <v>1</v>
      </c>
      <c r="BC114" s="4">
        <v>38</v>
      </c>
      <c r="BD114" s="8">
        <v>2133.9</v>
      </c>
      <c r="BE114" s="4"/>
      <c r="BF114" s="8"/>
      <c r="BG114" s="7"/>
      <c r="BH114" s="7"/>
      <c r="BI114" s="7">
        <v>1</v>
      </c>
      <c r="BJ114" s="4">
        <v>38</v>
      </c>
      <c r="BK114" s="8">
        <v>2133.9</v>
      </c>
      <c r="BL114" s="2" t="s">
        <v>1746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141</v>
      </c>
      <c r="BV114" s="2" t="s">
        <v>129</v>
      </c>
      <c r="BW114" s="2" t="s">
        <v>1681</v>
      </c>
      <c r="BX114" s="2" t="s">
        <v>1405</v>
      </c>
      <c r="BY114" s="2" t="s">
        <v>144</v>
      </c>
      <c r="BZ114" s="2" t="s">
        <v>132</v>
      </c>
      <c r="CA114" s="4">
        <v>8</v>
      </c>
      <c r="CB114" s="8">
        <v>453.84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132</v>
      </c>
      <c r="CJ114" s="2" t="s">
        <v>1013</v>
      </c>
      <c r="CK114" s="2" t="s">
        <v>144</v>
      </c>
      <c r="CL114" s="2" t="s">
        <v>132</v>
      </c>
      <c r="CM114" s="4">
        <v>5</v>
      </c>
      <c r="CN114" s="8">
        <v>275.07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1747</v>
      </c>
      <c r="CV114" s="2" t="s">
        <v>1748</v>
      </c>
      <c r="CW114" s="2" t="s">
        <v>144</v>
      </c>
      <c r="CX114" s="2" t="s">
        <v>132</v>
      </c>
      <c r="CY114" s="4">
        <v>3</v>
      </c>
      <c r="CZ114" s="8">
        <v>179.88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813</v>
      </c>
      <c r="DH114" s="2" t="s">
        <v>1730</v>
      </c>
      <c r="DI114" s="2" t="s">
        <v>144</v>
      </c>
      <c r="DJ114" s="2" t="s">
        <v>132</v>
      </c>
      <c r="DK114" s="4">
        <v>7</v>
      </c>
      <c r="DL114" s="8">
        <v>446.6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1161</v>
      </c>
      <c r="DT114" s="2" t="s">
        <v>1749</v>
      </c>
      <c r="DU114" s="2" t="s">
        <v>144</v>
      </c>
      <c r="DV114" s="2" t="s">
        <v>132</v>
      </c>
      <c r="DW114" s="4">
        <v>2</v>
      </c>
      <c r="DX114" s="8">
        <v>127.36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1683</v>
      </c>
      <c r="EF114" s="2" t="s">
        <v>1750</v>
      </c>
      <c r="EG114" s="2" t="s">
        <v>144</v>
      </c>
      <c r="EH114" s="2" t="s">
        <v>132</v>
      </c>
      <c r="EI114" s="4">
        <v>1</v>
      </c>
      <c r="EJ114" s="8">
        <v>57.12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1751</v>
      </c>
      <c r="ER114" s="2" t="s">
        <v>1752</v>
      </c>
      <c r="ES114" s="2" t="s">
        <v>144</v>
      </c>
      <c r="ET114" s="2" t="s">
        <v>132</v>
      </c>
      <c r="EU114" s="4">
        <v>2</v>
      </c>
      <c r="EV114" s="8">
        <v>104.84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1277</v>
      </c>
      <c r="FD114" s="2" t="s">
        <v>377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174</v>
      </c>
      <c r="FO114" s="2" t="s">
        <v>1666</v>
      </c>
      <c r="FP114" s="2" t="s">
        <v>1080</v>
      </c>
      <c r="FQ114" s="2" t="s">
        <v>144</v>
      </c>
      <c r="FR114" s="2" t="s">
        <v>132</v>
      </c>
      <c r="FS114" s="4">
        <v>7</v>
      </c>
      <c r="FT114" s="8">
        <v>339.71</v>
      </c>
      <c r="FU114" s="4"/>
      <c r="FV114" s="8"/>
      <c r="FW114" s="7"/>
      <c r="FX114" s="7"/>
      <c r="FY114" s="2" t="s">
        <v>141</v>
      </c>
      <c r="FZ114" s="2" t="s">
        <v>129</v>
      </c>
      <c r="GA114" s="2" t="s">
        <v>326</v>
      </c>
      <c r="GB114" s="2" t="s">
        <v>357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1117</v>
      </c>
      <c r="GN114" s="2" t="s">
        <v>1483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161</v>
      </c>
      <c r="GX114" s="2" t="s">
        <v>129</v>
      </c>
      <c r="GY114" s="2" t="s">
        <v>132</v>
      </c>
      <c r="GZ114" s="2" t="s">
        <v>132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129</v>
      </c>
      <c r="HK114" s="2" t="s">
        <v>1753</v>
      </c>
      <c r="HL114" s="2" t="s">
        <v>1437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1412</v>
      </c>
      <c r="HX114" s="2" t="s">
        <v>1019</v>
      </c>
      <c r="HY114" s="2" t="s">
        <v>144</v>
      </c>
      <c r="HZ114" s="2" t="s">
        <v>132</v>
      </c>
      <c r="IA114" s="4">
        <v>1</v>
      </c>
      <c r="IB114" s="8">
        <v>52.42</v>
      </c>
      <c r="IC114" s="4"/>
      <c r="ID114" s="8"/>
      <c r="IE114" s="7"/>
      <c r="IF114" s="7"/>
      <c r="IG114" s="2" t="s">
        <v>141</v>
      </c>
      <c r="IH114" s="2" t="s">
        <v>129</v>
      </c>
      <c r="II114" s="2" t="s">
        <v>1027</v>
      </c>
      <c r="IJ114" s="2" t="s">
        <v>686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141</v>
      </c>
      <c r="IT114" s="2" t="s">
        <v>129</v>
      </c>
      <c r="IU114" s="2" t="s">
        <v>1201</v>
      </c>
      <c r="IV114" s="2" t="s">
        <v>1754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212</v>
      </c>
      <c r="JF114" s="2" t="s">
        <v>129</v>
      </c>
      <c r="JG114" s="2" t="s">
        <v>132</v>
      </c>
      <c r="JH114" s="2" t="s">
        <v>132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129</v>
      </c>
      <c r="JS114" s="2" t="s">
        <v>366</v>
      </c>
      <c r="JT114" s="2" t="s">
        <v>132</v>
      </c>
      <c r="JU114" s="2" t="s">
        <v>144</v>
      </c>
      <c r="JV114" s="2" t="s">
        <v>132</v>
      </c>
      <c r="JW114" s="4">
        <v>2</v>
      </c>
      <c r="JX114" s="8">
        <v>97.06</v>
      </c>
      <c r="JY114" s="4"/>
      <c r="JZ114" s="8"/>
      <c r="KA114" s="7"/>
      <c r="KB114" s="7"/>
      <c r="KC114" s="2" t="s">
        <v>141</v>
      </c>
      <c r="KD114" s="2" t="s">
        <v>129</v>
      </c>
      <c r="KE114" s="2" t="s">
        <v>837</v>
      </c>
      <c r="KF114" s="2" t="s">
        <v>1033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129</v>
      </c>
      <c r="KQ114" s="2" t="s">
        <v>132</v>
      </c>
      <c r="KR114" s="2" t="s">
        <v>132</v>
      </c>
      <c r="KS114" s="2" t="s">
        <v>144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141</v>
      </c>
      <c r="LB114" s="2" t="s">
        <v>129</v>
      </c>
      <c r="LC114" s="2" t="s">
        <v>168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141</v>
      </c>
      <c r="ML114" s="2" t="s">
        <v>170</v>
      </c>
      <c r="MM114" s="2" t="s">
        <v>1687</v>
      </c>
      <c r="MN114" s="2" t="s">
        <v>1755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129</v>
      </c>
      <c r="MY114" s="2" t="s">
        <v>132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167</v>
      </c>
      <c r="OH114" s="2" t="s">
        <v>129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174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174</v>
      </c>
      <c r="PS114" s="2" t="s">
        <v>214</v>
      </c>
      <c r="PT114" s="2" t="s">
        <v>533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174</v>
      </c>
      <c r="QQ114" s="2" t="s">
        <v>837</v>
      </c>
      <c r="QR114" s="2" t="s">
        <v>1756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167</v>
      </c>
      <c r="RB114" s="2" t="s">
        <v>129</v>
      </c>
      <c r="RC114" s="2" t="s">
        <v>132</v>
      </c>
      <c r="RD114" s="2" t="s">
        <v>132</v>
      </c>
      <c r="RE114" s="2" t="s">
        <v>144</v>
      </c>
      <c r="RF114" s="2" t="s">
        <v>177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174</v>
      </c>
      <c r="RO114" s="2" t="s">
        <v>1011</v>
      </c>
      <c r="RP114" s="2" t="s">
        <v>1026</v>
      </c>
      <c r="RQ114" s="2" t="s">
        <v>144</v>
      </c>
      <c r="RR114" s="2" t="s">
        <v>132</v>
      </c>
    </row>
    <row r="115">
      <c r="A115" s="2" t="s">
        <v>1757</v>
      </c>
      <c r="B115" s="2" t="s">
        <v>121</v>
      </c>
      <c r="C115" s="2" t="s">
        <v>122</v>
      </c>
      <c r="D115" s="2" t="s">
        <v>954</v>
      </c>
      <c r="E115" s="2" t="s">
        <v>710</v>
      </c>
      <c r="F115" s="2" t="s">
        <v>1758</v>
      </c>
      <c r="G115" s="2" t="s">
        <v>132</v>
      </c>
      <c r="H115" s="2" t="s">
        <v>132</v>
      </c>
      <c r="I115" s="2" t="s">
        <v>1759</v>
      </c>
      <c r="J115" s="2" t="s">
        <v>127</v>
      </c>
      <c r="K115" s="2" t="s">
        <v>342</v>
      </c>
      <c r="L115" s="3">
        <v>24.5</v>
      </c>
      <c r="M115" s="3">
        <v>25.72</v>
      </c>
      <c r="N115" s="3">
        <v>50.99</v>
      </c>
      <c r="O115" s="2" t="s">
        <v>129</v>
      </c>
      <c r="P115" s="2" t="s">
        <v>374</v>
      </c>
      <c r="Q115" s="2" t="s">
        <v>131</v>
      </c>
      <c r="R115" s="2" t="s">
        <v>132</v>
      </c>
      <c r="S115" s="2" t="s">
        <v>1760</v>
      </c>
      <c r="T115" s="2" t="s">
        <v>132</v>
      </c>
      <c r="U115" s="2" t="s">
        <v>640</v>
      </c>
      <c r="V115" s="2" t="s">
        <v>137</v>
      </c>
      <c r="W115" s="2" t="s">
        <v>137</v>
      </c>
      <c r="X115" s="2" t="s">
        <v>132</v>
      </c>
      <c r="Y115" s="2" t="s">
        <v>1761</v>
      </c>
      <c r="Z115" s="4">
        <v>104</v>
      </c>
      <c r="AA115" s="4">
        <f>=ROUNDDOWN(14.8571428571429,0)</f>
      </c>
      <c r="AB115" s="5">
        <v>7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69</v>
      </c>
      <c r="AQ115" s="8">
        <v>2039.88</v>
      </c>
      <c r="AR115" s="4"/>
      <c r="AS115" s="8"/>
      <c r="AT115" s="7"/>
      <c r="AU115" s="7"/>
      <c r="AV115" s="4">
        <v>69</v>
      </c>
      <c r="AW115" s="8">
        <v>2039.88</v>
      </c>
      <c r="AX115" s="4"/>
      <c r="AY115" s="8"/>
      <c r="AZ115" s="7"/>
      <c r="BA115" s="7"/>
      <c r="BB115" s="7">
        <v>1</v>
      </c>
      <c r="BC115" s="4">
        <v>69</v>
      </c>
      <c r="BD115" s="8">
        <v>2039.88</v>
      </c>
      <c r="BE115" s="4"/>
      <c r="BF115" s="8"/>
      <c r="BG115" s="7"/>
      <c r="BH115" s="7"/>
      <c r="BI115" s="7">
        <v>1</v>
      </c>
      <c r="BJ115" s="4">
        <v>69</v>
      </c>
      <c r="BK115" s="8">
        <v>2039.88</v>
      </c>
      <c r="BL115" s="2" t="s">
        <v>1762</v>
      </c>
      <c r="BM115" s="7">
        <v>1</v>
      </c>
      <c r="BN115" s="7">
        <v>1</v>
      </c>
      <c r="BO115" s="4">
        <v>1</v>
      </c>
      <c r="BP115" s="8">
        <v>24.33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1763</v>
      </c>
      <c r="BX115" s="2" t="s">
        <v>1764</v>
      </c>
      <c r="BY115" s="2" t="s">
        <v>144</v>
      </c>
      <c r="BZ115" s="2" t="s">
        <v>132</v>
      </c>
      <c r="CA115" s="4">
        <v>34</v>
      </c>
      <c r="CB115" s="8">
        <v>962.54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132</v>
      </c>
      <c r="CJ115" s="2" t="s">
        <v>810</v>
      </c>
      <c r="CK115" s="2" t="s">
        <v>144</v>
      </c>
      <c r="CL115" s="2" t="s">
        <v>132</v>
      </c>
      <c r="CM115" s="4">
        <v>9</v>
      </c>
      <c r="CN115" s="8">
        <v>237.13</v>
      </c>
      <c r="CO115" s="4"/>
      <c r="CP115" s="8"/>
      <c r="CQ115" s="7"/>
      <c r="CR115" s="7"/>
      <c r="CS115" s="2" t="s">
        <v>141</v>
      </c>
      <c r="CT115" s="2" t="s">
        <v>129</v>
      </c>
      <c r="CU115" s="2" t="s">
        <v>811</v>
      </c>
      <c r="CV115" s="2" t="s">
        <v>1144</v>
      </c>
      <c r="CW115" s="2" t="s">
        <v>144</v>
      </c>
      <c r="CX115" s="2" t="s">
        <v>132</v>
      </c>
      <c r="CY115" s="4">
        <v>9</v>
      </c>
      <c r="CZ115" s="8">
        <v>285.93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813</v>
      </c>
      <c r="DH115" s="2" t="s">
        <v>1730</v>
      </c>
      <c r="DI115" s="2" t="s">
        <v>144</v>
      </c>
      <c r="DJ115" s="2" t="s">
        <v>132</v>
      </c>
      <c r="DK115" s="4">
        <v>2</v>
      </c>
      <c r="DL115" s="8">
        <v>66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1161</v>
      </c>
      <c r="DT115" s="2" t="s">
        <v>1749</v>
      </c>
      <c r="DU115" s="2" t="s">
        <v>144</v>
      </c>
      <c r="DV115" s="2" t="s">
        <v>132</v>
      </c>
      <c r="DW115" s="4">
        <v>5</v>
      </c>
      <c r="DX115" s="8">
        <v>157.5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1605</v>
      </c>
      <c r="EF115" s="2" t="s">
        <v>1764</v>
      </c>
      <c r="EG115" s="2" t="s">
        <v>144</v>
      </c>
      <c r="EH115" s="2" t="s">
        <v>132</v>
      </c>
      <c r="EI115" s="4">
        <v>3</v>
      </c>
      <c r="EJ115" s="8">
        <v>90</v>
      </c>
      <c r="EK115" s="4"/>
      <c r="EL115" s="8"/>
      <c r="EM115" s="7"/>
      <c r="EN115" s="7"/>
      <c r="EO115" s="2" t="s">
        <v>141</v>
      </c>
      <c r="EP115" s="2" t="s">
        <v>129</v>
      </c>
      <c r="EQ115" s="2" t="s">
        <v>818</v>
      </c>
      <c r="ER115" s="2" t="s">
        <v>1112</v>
      </c>
      <c r="ES115" s="2" t="s">
        <v>144</v>
      </c>
      <c r="ET115" s="2" t="s">
        <v>132</v>
      </c>
      <c r="EU115" s="4">
        <v>1</v>
      </c>
      <c r="EV115" s="8">
        <v>27.78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201</v>
      </c>
      <c r="FD115" s="2" t="s">
        <v>776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174</v>
      </c>
      <c r="FO115" s="2" t="s">
        <v>1114</v>
      </c>
      <c r="FP115" s="2" t="s">
        <v>1608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174</v>
      </c>
      <c r="GA115" s="2" t="s">
        <v>326</v>
      </c>
      <c r="GB115" s="2" t="s">
        <v>245</v>
      </c>
      <c r="GC115" s="2" t="s">
        <v>144</v>
      </c>
      <c r="GD115" s="2" t="s">
        <v>132</v>
      </c>
      <c r="GE115" s="4">
        <v>2</v>
      </c>
      <c r="GF115" s="8">
        <v>108.93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811</v>
      </c>
      <c r="GN115" s="2" t="s">
        <v>1765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129</v>
      </c>
      <c r="GY115" s="2" t="s">
        <v>289</v>
      </c>
      <c r="GZ115" s="2" t="s">
        <v>132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162</v>
      </c>
      <c r="HJ115" s="2" t="s">
        <v>129</v>
      </c>
      <c r="HK115" s="2" t="s">
        <v>132</v>
      </c>
      <c r="HL115" s="2" t="s">
        <v>132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1412</v>
      </c>
      <c r="HX115" s="2" t="s">
        <v>1565</v>
      </c>
      <c r="HY115" s="2" t="s">
        <v>144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141</v>
      </c>
      <c r="IH115" s="2" t="s">
        <v>129</v>
      </c>
      <c r="II115" s="2" t="s">
        <v>578</v>
      </c>
      <c r="IJ115" s="2" t="s">
        <v>783</v>
      </c>
      <c r="IK115" s="2" t="s">
        <v>144</v>
      </c>
      <c r="IL115" s="2" t="s">
        <v>132</v>
      </c>
      <c r="IM115" s="4">
        <v>2</v>
      </c>
      <c r="IN115" s="8">
        <v>54.02</v>
      </c>
      <c r="IO115" s="4"/>
      <c r="IP115" s="8"/>
      <c r="IQ115" s="7"/>
      <c r="IR115" s="7"/>
      <c r="IS115" s="2" t="s">
        <v>141</v>
      </c>
      <c r="IT115" s="2" t="s">
        <v>129</v>
      </c>
      <c r="IU115" s="2" t="s">
        <v>830</v>
      </c>
      <c r="IV115" s="2" t="s">
        <v>197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212</v>
      </c>
      <c r="JF115" s="2" t="s">
        <v>129</v>
      </c>
      <c r="JG115" s="2" t="s">
        <v>132</v>
      </c>
      <c r="JH115" s="2" t="s">
        <v>132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366</v>
      </c>
      <c r="JT115" s="2" t="s">
        <v>132</v>
      </c>
      <c r="JU115" s="2" t="s">
        <v>144</v>
      </c>
      <c r="JV115" s="2" t="s">
        <v>132</v>
      </c>
      <c r="JW115" s="4">
        <v>1</v>
      </c>
      <c r="JX115" s="8">
        <v>25.72</v>
      </c>
      <c r="JY115" s="4"/>
      <c r="JZ115" s="8"/>
      <c r="KA115" s="7"/>
      <c r="KB115" s="7"/>
      <c r="KC115" s="2" t="s">
        <v>141</v>
      </c>
      <c r="KD115" s="2" t="s">
        <v>129</v>
      </c>
      <c r="KE115" s="2" t="s">
        <v>1703</v>
      </c>
      <c r="KF115" s="2" t="s">
        <v>361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161</v>
      </c>
      <c r="KP115" s="2" t="s">
        <v>129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141</v>
      </c>
      <c r="LB115" s="2" t="s">
        <v>129</v>
      </c>
      <c r="LC115" s="2" t="s">
        <v>168</v>
      </c>
      <c r="LD115" s="2" t="s">
        <v>132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129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141</v>
      </c>
      <c r="ML115" s="2" t="s">
        <v>170</v>
      </c>
      <c r="MM115" s="2" t="s">
        <v>1766</v>
      </c>
      <c r="MN115" s="2" t="s">
        <v>1767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129</v>
      </c>
      <c r="MY115" s="2" t="s">
        <v>132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129</v>
      </c>
      <c r="NK115" s="2" t="s">
        <v>132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167</v>
      </c>
      <c r="OH115" s="2" t="s">
        <v>129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174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167</v>
      </c>
      <c r="PF115" s="2" t="s">
        <v>129</v>
      </c>
      <c r="PG115" s="2" t="s">
        <v>132</v>
      </c>
      <c r="PH115" s="2" t="s">
        <v>132</v>
      </c>
      <c r="PI115" s="2" t="s">
        <v>144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174</v>
      </c>
      <c r="PS115" s="2" t="s">
        <v>559</v>
      </c>
      <c r="PT115" s="2" t="s">
        <v>132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141</v>
      </c>
      <c r="QP115" s="2" t="s">
        <v>174</v>
      </c>
      <c r="QQ115" s="2" t="s">
        <v>837</v>
      </c>
      <c r="QR115" s="2" t="s">
        <v>1768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129</v>
      </c>
      <c r="RC115" s="2" t="s">
        <v>132</v>
      </c>
      <c r="RD115" s="2" t="s">
        <v>132</v>
      </c>
      <c r="RE115" s="2" t="s">
        <v>144</v>
      </c>
      <c r="RF115" s="2" t="s">
        <v>177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174</v>
      </c>
      <c r="RO115" s="2" t="s">
        <v>1160</v>
      </c>
      <c r="RP115" s="2" t="s">
        <v>1484</v>
      </c>
      <c r="RQ115" s="2" t="s">
        <v>144</v>
      </c>
      <c r="RR115" s="2" t="s">
        <v>132</v>
      </c>
    </row>
    <row r="116">
      <c r="A116" s="2" t="s">
        <v>1769</v>
      </c>
      <c r="B116" s="2" t="s">
        <v>121</v>
      </c>
      <c r="C116" s="2" t="s">
        <v>122</v>
      </c>
      <c r="D116" s="2" t="s">
        <v>954</v>
      </c>
      <c r="E116" s="2" t="s">
        <v>710</v>
      </c>
      <c r="F116" s="2" t="s">
        <v>1770</v>
      </c>
      <c r="G116" s="2" t="s">
        <v>132</v>
      </c>
      <c r="H116" s="2" t="s">
        <v>132</v>
      </c>
      <c r="I116" s="2" t="s">
        <v>1771</v>
      </c>
      <c r="J116" s="2" t="s">
        <v>127</v>
      </c>
      <c r="K116" s="2" t="s">
        <v>342</v>
      </c>
      <c r="L116" s="3">
        <v>48.43</v>
      </c>
      <c r="M116" s="3">
        <v>50.85</v>
      </c>
      <c r="N116" s="3">
        <v>98.59</v>
      </c>
      <c r="O116" s="2" t="s">
        <v>129</v>
      </c>
      <c r="P116" s="2" t="s">
        <v>374</v>
      </c>
      <c r="Q116" s="2" t="s">
        <v>131</v>
      </c>
      <c r="R116" s="2" t="s">
        <v>132</v>
      </c>
      <c r="S116" s="2" t="s">
        <v>1772</v>
      </c>
      <c r="T116" s="2" t="s">
        <v>132</v>
      </c>
      <c r="U116" s="2" t="s">
        <v>134</v>
      </c>
      <c r="V116" s="2" t="s">
        <v>846</v>
      </c>
      <c r="W116" s="2" t="s">
        <v>136</v>
      </c>
      <c r="X116" s="2" t="s">
        <v>132</v>
      </c>
      <c r="Y116" s="2" t="s">
        <v>1773</v>
      </c>
      <c r="Z116" s="4">
        <v>28</v>
      </c>
      <c r="AA116" s="4">
        <f>=ROUNDDOWN(5.6,0)</f>
      </c>
      <c r="AB116" s="5">
        <v>5</v>
      </c>
      <c r="AC116" s="2" t="s">
        <v>1076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35</v>
      </c>
      <c r="AQ116" s="8">
        <v>1906.87</v>
      </c>
      <c r="AR116" s="4"/>
      <c r="AS116" s="8"/>
      <c r="AT116" s="7"/>
      <c r="AU116" s="7"/>
      <c r="AV116" s="4">
        <v>35</v>
      </c>
      <c r="AW116" s="8">
        <v>1906.87</v>
      </c>
      <c r="AX116" s="4"/>
      <c r="AY116" s="8"/>
      <c r="AZ116" s="7"/>
      <c r="BA116" s="7"/>
      <c r="BB116" s="7">
        <v>1</v>
      </c>
      <c r="BC116" s="4">
        <v>35</v>
      </c>
      <c r="BD116" s="8">
        <v>1906.87</v>
      </c>
      <c r="BE116" s="4"/>
      <c r="BF116" s="8"/>
      <c r="BG116" s="7"/>
      <c r="BH116" s="7"/>
      <c r="BI116" s="7">
        <v>1</v>
      </c>
      <c r="BJ116" s="4">
        <v>35</v>
      </c>
      <c r="BK116" s="8">
        <v>1906.87</v>
      </c>
      <c r="BL116" s="2" t="s">
        <v>1774</v>
      </c>
      <c r="BM116" s="7">
        <v>1</v>
      </c>
      <c r="BN116" s="7">
        <v>1</v>
      </c>
      <c r="BO116" s="4">
        <v>12</v>
      </c>
      <c r="BP116" s="8">
        <v>511.68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1775</v>
      </c>
      <c r="BX116" s="2" t="s">
        <v>1776</v>
      </c>
      <c r="BY116" s="2" t="s">
        <v>144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141</v>
      </c>
      <c r="CH116" s="2" t="s">
        <v>129</v>
      </c>
      <c r="CI116" s="2" t="s">
        <v>132</v>
      </c>
      <c r="CJ116" s="2" t="s">
        <v>1312</v>
      </c>
      <c r="CK116" s="2" t="s">
        <v>144</v>
      </c>
      <c r="CL116" s="2" t="s">
        <v>132</v>
      </c>
      <c r="CM116" s="4">
        <v>3</v>
      </c>
      <c r="CN116" s="8">
        <v>165.84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1402</v>
      </c>
      <c r="CV116" s="2" t="s">
        <v>1479</v>
      </c>
      <c r="CW116" s="2" t="s">
        <v>144</v>
      </c>
      <c r="CX116" s="2" t="s">
        <v>132</v>
      </c>
      <c r="CY116" s="4">
        <v>3</v>
      </c>
      <c r="CZ116" s="8">
        <v>188.46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1491</v>
      </c>
      <c r="DH116" s="2" t="s">
        <v>1230</v>
      </c>
      <c r="DI116" s="2" t="s">
        <v>144</v>
      </c>
      <c r="DJ116" s="2" t="s">
        <v>132</v>
      </c>
      <c r="DK116" s="4">
        <v>8</v>
      </c>
      <c r="DL116" s="8">
        <v>523.6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1161</v>
      </c>
      <c r="DT116" s="2" t="s">
        <v>1373</v>
      </c>
      <c r="DU116" s="2" t="s">
        <v>144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129</v>
      </c>
      <c r="EE116" s="2" t="s">
        <v>513</v>
      </c>
      <c r="EF116" s="2" t="s">
        <v>1777</v>
      </c>
      <c r="EG116" s="2" t="s">
        <v>144</v>
      </c>
      <c r="EH116" s="2" t="s">
        <v>132</v>
      </c>
      <c r="EI116" s="4">
        <v>2</v>
      </c>
      <c r="EJ116" s="8">
        <v>120.2</v>
      </c>
      <c r="EK116" s="4"/>
      <c r="EL116" s="8"/>
      <c r="EM116" s="7"/>
      <c r="EN116" s="7"/>
      <c r="EO116" s="2" t="s">
        <v>141</v>
      </c>
      <c r="EP116" s="2" t="s">
        <v>129</v>
      </c>
      <c r="EQ116" s="2" t="s">
        <v>1407</v>
      </c>
      <c r="ER116" s="2" t="s">
        <v>1408</v>
      </c>
      <c r="ES116" s="2" t="s">
        <v>144</v>
      </c>
      <c r="ET116" s="2" t="s">
        <v>132</v>
      </c>
      <c r="EU116" s="4">
        <v>2</v>
      </c>
      <c r="EV116" s="8">
        <v>109.86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1277</v>
      </c>
      <c r="FD116" s="2" t="s">
        <v>179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174</v>
      </c>
      <c r="FO116" s="2" t="s">
        <v>1409</v>
      </c>
      <c r="FP116" s="2" t="s">
        <v>1568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129</v>
      </c>
      <c r="GA116" s="2" t="s">
        <v>158</v>
      </c>
      <c r="GB116" s="2" t="s">
        <v>132</v>
      </c>
      <c r="GC116" s="2" t="s">
        <v>144</v>
      </c>
      <c r="GD116" s="2" t="s">
        <v>132</v>
      </c>
      <c r="GE116" s="4">
        <v>1</v>
      </c>
      <c r="GF116" s="8">
        <v>83.8</v>
      </c>
      <c r="GG116" s="4"/>
      <c r="GH116" s="8"/>
      <c r="GI116" s="7"/>
      <c r="GJ116" s="7"/>
      <c r="GK116" s="2" t="s">
        <v>141</v>
      </c>
      <c r="GL116" s="2" t="s">
        <v>129</v>
      </c>
      <c r="GM116" s="2" t="s">
        <v>1402</v>
      </c>
      <c r="GN116" s="2" t="s">
        <v>1778</v>
      </c>
      <c r="GO116" s="2" t="s">
        <v>144</v>
      </c>
      <c r="GP116" s="2" t="s">
        <v>132</v>
      </c>
      <c r="GQ116" s="4">
        <v>3</v>
      </c>
      <c r="GR116" s="8">
        <v>152.58</v>
      </c>
      <c r="GS116" s="4"/>
      <c r="GT116" s="8"/>
      <c r="GU116" s="7"/>
      <c r="GV116" s="7"/>
      <c r="GW116" s="2" t="s">
        <v>141</v>
      </c>
      <c r="GX116" s="2" t="s">
        <v>129</v>
      </c>
      <c r="GY116" s="2" t="s">
        <v>359</v>
      </c>
      <c r="GZ116" s="2" t="s">
        <v>554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129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1412</v>
      </c>
      <c r="HX116" s="2" t="s">
        <v>1685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129</v>
      </c>
      <c r="II116" s="2" t="s">
        <v>1027</v>
      </c>
      <c r="IJ116" s="2" t="s">
        <v>995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141</v>
      </c>
      <c r="IT116" s="2" t="s">
        <v>129</v>
      </c>
      <c r="IU116" s="2" t="s">
        <v>830</v>
      </c>
      <c r="IV116" s="2" t="s">
        <v>1779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212</v>
      </c>
      <c r="JF116" s="2" t="s">
        <v>129</v>
      </c>
      <c r="JG116" s="2" t="s">
        <v>132</v>
      </c>
      <c r="JH116" s="2" t="s">
        <v>132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366</v>
      </c>
      <c r="JT116" s="2" t="s">
        <v>132</v>
      </c>
      <c r="JU116" s="2" t="s">
        <v>144</v>
      </c>
      <c r="JV116" s="2" t="s">
        <v>132</v>
      </c>
      <c r="JW116" s="4">
        <v>1</v>
      </c>
      <c r="JX116" s="8">
        <v>50.85</v>
      </c>
      <c r="JY116" s="4"/>
      <c r="JZ116" s="8"/>
      <c r="KA116" s="7"/>
      <c r="KB116" s="7"/>
      <c r="KC116" s="2" t="s">
        <v>141</v>
      </c>
      <c r="KD116" s="2" t="s">
        <v>129</v>
      </c>
      <c r="KE116" s="2" t="s">
        <v>837</v>
      </c>
      <c r="KF116" s="2" t="s">
        <v>1780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129</v>
      </c>
      <c r="KQ116" s="2" t="s">
        <v>132</v>
      </c>
      <c r="KR116" s="2" t="s">
        <v>132</v>
      </c>
      <c r="KS116" s="2" t="s">
        <v>144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141</v>
      </c>
      <c r="LB116" s="2" t="s">
        <v>129</v>
      </c>
      <c r="LC116" s="2" t="s">
        <v>168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170</v>
      </c>
      <c r="MM116" s="2" t="s">
        <v>1492</v>
      </c>
      <c r="MN116" s="2" t="s">
        <v>1059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129</v>
      </c>
      <c r="MY116" s="2" t="s">
        <v>132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129</v>
      </c>
      <c r="NK116" s="2" t="s">
        <v>132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167</v>
      </c>
      <c r="OH116" s="2" t="s">
        <v>129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174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174</v>
      </c>
      <c r="PS116" s="2" t="s">
        <v>214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174</v>
      </c>
      <c r="QQ116" s="2" t="s">
        <v>837</v>
      </c>
      <c r="QR116" s="2" t="s">
        <v>1032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532</v>
      </c>
      <c r="RB116" s="2" t="s">
        <v>129</v>
      </c>
      <c r="RC116" s="2" t="s">
        <v>132</v>
      </c>
      <c r="RD116" s="2" t="s">
        <v>132</v>
      </c>
      <c r="RE116" s="2" t="s">
        <v>144</v>
      </c>
      <c r="RF116" s="2" t="s">
        <v>177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174</v>
      </c>
      <c r="RO116" s="2" t="s">
        <v>1011</v>
      </c>
      <c r="RP116" s="2" t="s">
        <v>366</v>
      </c>
      <c r="RQ116" s="2" t="s">
        <v>144</v>
      </c>
      <c r="RR116" s="2" t="s">
        <v>132</v>
      </c>
    </row>
    <row r="117">
      <c r="A117" s="2" t="s">
        <v>1781</v>
      </c>
      <c r="B117" s="2" t="s">
        <v>121</v>
      </c>
      <c r="C117" s="2" t="s">
        <v>122</v>
      </c>
      <c r="D117" s="2" t="s">
        <v>954</v>
      </c>
      <c r="E117" s="2" t="s">
        <v>710</v>
      </c>
      <c r="F117" s="2" t="s">
        <v>1782</v>
      </c>
      <c r="G117" s="2" t="s">
        <v>1782</v>
      </c>
      <c r="H117" s="2" t="s">
        <v>1782</v>
      </c>
      <c r="I117" s="2" t="s">
        <v>1759</v>
      </c>
      <c r="J117" s="2" t="s">
        <v>127</v>
      </c>
      <c r="K117" s="2" t="s">
        <v>342</v>
      </c>
      <c r="L117" s="3">
        <v>55.77</v>
      </c>
      <c r="M117" s="3">
        <v>58.56</v>
      </c>
      <c r="N117" s="3">
        <v>118.99</v>
      </c>
      <c r="O117" s="2" t="s">
        <v>129</v>
      </c>
      <c r="P117" s="2" t="s">
        <v>374</v>
      </c>
      <c r="Q117" s="2" t="s">
        <v>131</v>
      </c>
      <c r="R117" s="2" t="s">
        <v>132</v>
      </c>
      <c r="S117" s="2" t="s">
        <v>1783</v>
      </c>
      <c r="T117" s="2" t="s">
        <v>132</v>
      </c>
      <c r="U117" s="2" t="s">
        <v>640</v>
      </c>
      <c r="V117" s="2" t="s">
        <v>137</v>
      </c>
      <c r="W117" s="2" t="s">
        <v>137</v>
      </c>
      <c r="X117" s="2" t="s">
        <v>132</v>
      </c>
      <c r="Y117" s="2" t="s">
        <v>1658</v>
      </c>
      <c r="Z117" s="4">
        <v>30</v>
      </c>
      <c r="AA117" s="4">
        <f>=ROUNDDOWN(10,0)</f>
      </c>
      <c r="AB117" s="5">
        <v>3</v>
      </c>
      <c r="AC117" s="2" t="s">
        <v>661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28</v>
      </c>
      <c r="AQ117" s="8">
        <v>1778.03</v>
      </c>
      <c r="AR117" s="4"/>
      <c r="AS117" s="8"/>
      <c r="AT117" s="7"/>
      <c r="AU117" s="7"/>
      <c r="AV117" s="4">
        <v>28</v>
      </c>
      <c r="AW117" s="8">
        <v>1778.03</v>
      </c>
      <c r="AX117" s="4"/>
      <c r="AY117" s="8"/>
      <c r="AZ117" s="7"/>
      <c r="BA117" s="7"/>
      <c r="BB117" s="7">
        <v>1</v>
      </c>
      <c r="BC117" s="4">
        <v>28</v>
      </c>
      <c r="BD117" s="8">
        <v>1778.03</v>
      </c>
      <c r="BE117" s="4"/>
      <c r="BF117" s="8"/>
      <c r="BG117" s="7"/>
      <c r="BH117" s="7"/>
      <c r="BI117" s="7">
        <v>1</v>
      </c>
      <c r="BJ117" s="4">
        <v>28</v>
      </c>
      <c r="BK117" s="8">
        <v>1778.03</v>
      </c>
      <c r="BL117" s="2" t="s">
        <v>1784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141</v>
      </c>
      <c r="BV117" s="2" t="s">
        <v>129</v>
      </c>
      <c r="BW117" s="2" t="s">
        <v>1493</v>
      </c>
      <c r="BX117" s="2" t="s">
        <v>1307</v>
      </c>
      <c r="BY117" s="2" t="s">
        <v>144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132</v>
      </c>
      <c r="CJ117" s="2" t="s">
        <v>1238</v>
      </c>
      <c r="CK117" s="2" t="s">
        <v>144</v>
      </c>
      <c r="CL117" s="2" t="s">
        <v>132</v>
      </c>
      <c r="CM117" s="4">
        <v>14</v>
      </c>
      <c r="CN117" s="8">
        <v>899.02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1785</v>
      </c>
      <c r="CV117" s="2" t="s">
        <v>1786</v>
      </c>
      <c r="CW117" s="2" t="s">
        <v>144</v>
      </c>
      <c r="CX117" s="2" t="s">
        <v>132</v>
      </c>
      <c r="CY117" s="4">
        <v>1</v>
      </c>
      <c r="CZ117" s="8">
        <v>68.53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813</v>
      </c>
      <c r="DH117" s="2" t="s">
        <v>1016</v>
      </c>
      <c r="DI117" s="2" t="s">
        <v>144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141</v>
      </c>
      <c r="DR117" s="2" t="s">
        <v>129</v>
      </c>
      <c r="DS117" s="2" t="s">
        <v>1049</v>
      </c>
      <c r="DT117" s="2" t="s">
        <v>1787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1731</v>
      </c>
      <c r="EF117" s="2" t="s">
        <v>1668</v>
      </c>
      <c r="EG117" s="2" t="s">
        <v>144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1128</v>
      </c>
      <c r="ER117" s="2" t="s">
        <v>1788</v>
      </c>
      <c r="ES117" s="2" t="s">
        <v>144</v>
      </c>
      <c r="ET117" s="2" t="s">
        <v>132</v>
      </c>
      <c r="EU117" s="4">
        <v>2</v>
      </c>
      <c r="EV117" s="8">
        <v>126.48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201</v>
      </c>
      <c r="FD117" s="2" t="s">
        <v>776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141</v>
      </c>
      <c r="FN117" s="2" t="s">
        <v>174</v>
      </c>
      <c r="FO117" s="2" t="s">
        <v>1049</v>
      </c>
      <c r="FP117" s="2" t="s">
        <v>1238</v>
      </c>
      <c r="FQ117" s="2" t="s">
        <v>144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174</v>
      </c>
      <c r="GA117" s="2" t="s">
        <v>326</v>
      </c>
      <c r="GB117" s="2" t="s">
        <v>575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141</v>
      </c>
      <c r="GL117" s="2" t="s">
        <v>129</v>
      </c>
      <c r="GM117" s="2" t="s">
        <v>1785</v>
      </c>
      <c r="GN117" s="2" t="s">
        <v>1495</v>
      </c>
      <c r="GO117" s="2" t="s">
        <v>144</v>
      </c>
      <c r="GP117" s="2" t="s">
        <v>132</v>
      </c>
      <c r="GQ117" s="4">
        <v>4</v>
      </c>
      <c r="GR117" s="8">
        <v>234.24</v>
      </c>
      <c r="GS117" s="4"/>
      <c r="GT117" s="8"/>
      <c r="GU117" s="7"/>
      <c r="GV117" s="7"/>
      <c r="GW117" s="2" t="s">
        <v>141</v>
      </c>
      <c r="GX117" s="2" t="s">
        <v>129</v>
      </c>
      <c r="GY117" s="2" t="s">
        <v>289</v>
      </c>
      <c r="GZ117" s="2" t="s">
        <v>704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129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>
        <v>2</v>
      </c>
      <c r="HP117" s="8">
        <v>152.28</v>
      </c>
      <c r="HQ117" s="4"/>
      <c r="HR117" s="8"/>
      <c r="HS117" s="7"/>
      <c r="HT117" s="7"/>
      <c r="HU117" s="2" t="s">
        <v>141</v>
      </c>
      <c r="HV117" s="2" t="s">
        <v>129</v>
      </c>
      <c r="HW117" s="2" t="s">
        <v>1412</v>
      </c>
      <c r="HX117" s="2" t="s">
        <v>521</v>
      </c>
      <c r="HY117" s="2" t="s">
        <v>144</v>
      </c>
      <c r="HZ117" s="2" t="s">
        <v>132</v>
      </c>
      <c r="IA117" s="4">
        <v>1</v>
      </c>
      <c r="IB117" s="8">
        <v>63.24</v>
      </c>
      <c r="IC117" s="4"/>
      <c r="ID117" s="8"/>
      <c r="IE117" s="7"/>
      <c r="IF117" s="7"/>
      <c r="IG117" s="2" t="s">
        <v>141</v>
      </c>
      <c r="IH117" s="2" t="s">
        <v>129</v>
      </c>
      <c r="II117" s="2" t="s">
        <v>578</v>
      </c>
      <c r="IJ117" s="2" t="s">
        <v>1041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141</v>
      </c>
      <c r="IT117" s="2" t="s">
        <v>129</v>
      </c>
      <c r="IU117" s="2" t="s">
        <v>1303</v>
      </c>
      <c r="IV117" s="2" t="s">
        <v>1389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212</v>
      </c>
      <c r="JF117" s="2" t="s">
        <v>129</v>
      </c>
      <c r="JG117" s="2" t="s">
        <v>132</v>
      </c>
      <c r="JH117" s="2" t="s">
        <v>132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129</v>
      </c>
      <c r="JS117" s="2" t="s">
        <v>366</v>
      </c>
      <c r="JT117" s="2" t="s">
        <v>158</v>
      </c>
      <c r="JU117" s="2" t="s">
        <v>144</v>
      </c>
      <c r="JV117" s="2" t="s">
        <v>132</v>
      </c>
      <c r="JW117" s="4">
        <v>4</v>
      </c>
      <c r="JX117" s="8">
        <v>234.24</v>
      </c>
      <c r="JY117" s="4"/>
      <c r="JZ117" s="8"/>
      <c r="KA117" s="7"/>
      <c r="KB117" s="7"/>
      <c r="KC117" s="2" t="s">
        <v>141</v>
      </c>
      <c r="KD117" s="2" t="s">
        <v>129</v>
      </c>
      <c r="KE117" s="2" t="s">
        <v>1491</v>
      </c>
      <c r="KF117" s="2" t="s">
        <v>1080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141</v>
      </c>
      <c r="LB117" s="2" t="s">
        <v>129</v>
      </c>
      <c r="LC117" s="2" t="s">
        <v>168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170</v>
      </c>
      <c r="MM117" s="2" t="s">
        <v>1066</v>
      </c>
      <c r="MN117" s="2" t="s">
        <v>1789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129</v>
      </c>
      <c r="MY117" s="2" t="s">
        <v>132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167</v>
      </c>
      <c r="NJ117" s="2" t="s">
        <v>129</v>
      </c>
      <c r="NK117" s="2" t="s">
        <v>132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167</v>
      </c>
      <c r="OH117" s="2" t="s">
        <v>129</v>
      </c>
      <c r="OI117" s="2" t="s">
        <v>132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174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167</v>
      </c>
      <c r="PF117" s="2" t="s">
        <v>129</v>
      </c>
      <c r="PG117" s="2" t="s">
        <v>132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174</v>
      </c>
      <c r="PS117" s="2" t="s">
        <v>1215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174</v>
      </c>
      <c r="QQ117" s="2" t="s">
        <v>1672</v>
      </c>
      <c r="QR117" s="2" t="s">
        <v>1080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167</v>
      </c>
      <c r="RB117" s="2" t="s">
        <v>129</v>
      </c>
      <c r="RC117" s="2" t="s">
        <v>132</v>
      </c>
      <c r="RD117" s="2" t="s">
        <v>132</v>
      </c>
      <c r="RE117" s="2" t="s">
        <v>144</v>
      </c>
      <c r="RF117" s="2" t="s">
        <v>177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174</v>
      </c>
      <c r="RO117" s="2" t="s">
        <v>1674</v>
      </c>
      <c r="RP117" s="2" t="s">
        <v>1070</v>
      </c>
      <c r="RQ117" s="2" t="s">
        <v>144</v>
      </c>
      <c r="RR117" s="2" t="s">
        <v>132</v>
      </c>
    </row>
    <row r="118">
      <c r="A118" s="2" t="s">
        <v>1790</v>
      </c>
      <c r="B118" s="2" t="s">
        <v>121</v>
      </c>
      <c r="C118" s="2" t="s">
        <v>122</v>
      </c>
      <c r="D118" s="2" t="s">
        <v>954</v>
      </c>
      <c r="E118" s="2" t="s">
        <v>710</v>
      </c>
      <c r="F118" s="2" t="s">
        <v>1791</v>
      </c>
      <c r="G118" s="2" t="s">
        <v>1791</v>
      </c>
      <c r="H118" s="2" t="s">
        <v>1791</v>
      </c>
      <c r="I118" s="2" t="s">
        <v>1792</v>
      </c>
      <c r="J118" s="2" t="s">
        <v>127</v>
      </c>
      <c r="K118" s="2" t="s">
        <v>1165</v>
      </c>
      <c r="L118" s="3">
        <v>69.19</v>
      </c>
      <c r="M118" s="3">
        <v>72.65</v>
      </c>
      <c r="N118" s="3">
        <v>135.99</v>
      </c>
      <c r="O118" s="2" t="s">
        <v>129</v>
      </c>
      <c r="P118" s="2" t="s">
        <v>374</v>
      </c>
      <c r="Q118" s="2" t="s">
        <v>131</v>
      </c>
      <c r="R118" s="2" t="s">
        <v>132</v>
      </c>
      <c r="S118" s="2" t="s">
        <v>1793</v>
      </c>
      <c r="T118" s="2" t="s">
        <v>132</v>
      </c>
      <c r="U118" s="2" t="s">
        <v>1477</v>
      </c>
      <c r="V118" s="2" t="s">
        <v>846</v>
      </c>
      <c r="W118" s="2" t="s">
        <v>136</v>
      </c>
      <c r="X118" s="2" t="s">
        <v>1794</v>
      </c>
      <c r="Y118" s="2" t="s">
        <v>1795</v>
      </c>
      <c r="Z118" s="4">
        <v>111</v>
      </c>
      <c r="AA118" s="4">
        <f>=ROUNDDOWN(37,0)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21</v>
      </c>
      <c r="AQ118" s="8">
        <v>1671.03</v>
      </c>
      <c r="AR118" s="4"/>
      <c r="AS118" s="8"/>
      <c r="AT118" s="7"/>
      <c r="AU118" s="7"/>
      <c r="AV118" s="4">
        <v>21</v>
      </c>
      <c r="AW118" s="8">
        <v>1671.03</v>
      </c>
      <c r="AX118" s="4"/>
      <c r="AY118" s="8"/>
      <c r="AZ118" s="7"/>
      <c r="BA118" s="7"/>
      <c r="BB118" s="7">
        <v>1</v>
      </c>
      <c r="BC118" s="4">
        <v>21</v>
      </c>
      <c r="BD118" s="8">
        <v>1671.03</v>
      </c>
      <c r="BE118" s="4"/>
      <c r="BF118" s="8"/>
      <c r="BG118" s="7"/>
      <c r="BH118" s="7"/>
      <c r="BI118" s="7">
        <v>1</v>
      </c>
      <c r="BJ118" s="4">
        <v>21</v>
      </c>
      <c r="BK118" s="8">
        <v>1671.03</v>
      </c>
      <c r="BL118" s="2" t="s">
        <v>1796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141</v>
      </c>
      <c r="BV118" s="2" t="s">
        <v>129</v>
      </c>
      <c r="BW118" s="2" t="s">
        <v>829</v>
      </c>
      <c r="BX118" s="2" t="s">
        <v>1797</v>
      </c>
      <c r="BY118" s="2" t="s">
        <v>144</v>
      </c>
      <c r="BZ118" s="2" t="s">
        <v>132</v>
      </c>
      <c r="CA118" s="4">
        <v>5</v>
      </c>
      <c r="CB118" s="8">
        <v>405.5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132</v>
      </c>
      <c r="CJ118" s="2" t="s">
        <v>1232</v>
      </c>
      <c r="CK118" s="2" t="s">
        <v>144</v>
      </c>
      <c r="CL118" s="2" t="s">
        <v>132</v>
      </c>
      <c r="CM118" s="4">
        <v>3</v>
      </c>
      <c r="CN118" s="8">
        <v>242.17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1795</v>
      </c>
      <c r="CV118" s="2" t="s">
        <v>1465</v>
      </c>
      <c r="CW118" s="2" t="s">
        <v>144</v>
      </c>
      <c r="CX118" s="2" t="s">
        <v>132</v>
      </c>
      <c r="CY118" s="4">
        <v>2</v>
      </c>
      <c r="CZ118" s="8">
        <v>179.48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864</v>
      </c>
      <c r="DH118" s="2" t="s">
        <v>1798</v>
      </c>
      <c r="DI118" s="2" t="s">
        <v>144</v>
      </c>
      <c r="DJ118" s="2" t="s">
        <v>132</v>
      </c>
      <c r="DK118" s="4">
        <v>1</v>
      </c>
      <c r="DL118" s="8">
        <v>89.6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866</v>
      </c>
      <c r="DT118" s="2" t="s">
        <v>1062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829</v>
      </c>
      <c r="EF118" s="2" t="s">
        <v>1799</v>
      </c>
      <c r="EG118" s="2" t="s">
        <v>144</v>
      </c>
      <c r="EH118" s="2" t="s">
        <v>132</v>
      </c>
      <c r="EI118" s="4">
        <v>1</v>
      </c>
      <c r="EJ118" s="8">
        <v>83</v>
      </c>
      <c r="EK118" s="4"/>
      <c r="EL118" s="8"/>
      <c r="EM118" s="7"/>
      <c r="EN118" s="7"/>
      <c r="EO118" s="2" t="s">
        <v>141</v>
      </c>
      <c r="EP118" s="2" t="s">
        <v>129</v>
      </c>
      <c r="EQ118" s="2" t="s">
        <v>870</v>
      </c>
      <c r="ER118" s="2" t="s">
        <v>1800</v>
      </c>
      <c r="ES118" s="2" t="s">
        <v>144</v>
      </c>
      <c r="ET118" s="2" t="s">
        <v>132</v>
      </c>
      <c r="EU118" s="4">
        <v>3</v>
      </c>
      <c r="EV118" s="8">
        <v>235.38</v>
      </c>
      <c r="EW118" s="4"/>
      <c r="EX118" s="8"/>
      <c r="EY118" s="7"/>
      <c r="EZ118" s="7"/>
      <c r="FA118" s="2" t="s">
        <v>141</v>
      </c>
      <c r="FB118" s="2" t="s">
        <v>129</v>
      </c>
      <c r="FC118" s="2" t="s">
        <v>1277</v>
      </c>
      <c r="FD118" s="2" t="s">
        <v>143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174</v>
      </c>
      <c r="FO118" s="2" t="s">
        <v>873</v>
      </c>
      <c r="FP118" s="2" t="s">
        <v>1801</v>
      </c>
      <c r="FQ118" s="2" t="s">
        <v>144</v>
      </c>
      <c r="FR118" s="2" t="s">
        <v>132</v>
      </c>
      <c r="FS118" s="4">
        <v>1</v>
      </c>
      <c r="FT118" s="8">
        <v>72.65</v>
      </c>
      <c r="FU118" s="4"/>
      <c r="FV118" s="8"/>
      <c r="FW118" s="7"/>
      <c r="FX118" s="7"/>
      <c r="FY118" s="2" t="s">
        <v>141</v>
      </c>
      <c r="FZ118" s="2" t="s">
        <v>129</v>
      </c>
      <c r="GA118" s="2" t="s">
        <v>326</v>
      </c>
      <c r="GB118" s="2" t="s">
        <v>409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1802</v>
      </c>
      <c r="GN118" s="2" t="s">
        <v>1465</v>
      </c>
      <c r="GO118" s="2" t="s">
        <v>144</v>
      </c>
      <c r="GP118" s="2" t="s">
        <v>132</v>
      </c>
      <c r="GQ118" s="4">
        <v>5</v>
      </c>
      <c r="GR118" s="8">
        <v>363.25</v>
      </c>
      <c r="GS118" s="4"/>
      <c r="GT118" s="8"/>
      <c r="GU118" s="7"/>
      <c r="GV118" s="7"/>
      <c r="GW118" s="2" t="s">
        <v>141</v>
      </c>
      <c r="GX118" s="2" t="s">
        <v>129</v>
      </c>
      <c r="GY118" s="2" t="s">
        <v>289</v>
      </c>
      <c r="GZ118" s="2" t="s">
        <v>1803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129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129</v>
      </c>
      <c r="HW118" s="2" t="s">
        <v>876</v>
      </c>
      <c r="HX118" s="2" t="s">
        <v>1804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141</v>
      </c>
      <c r="IH118" s="2" t="s">
        <v>129</v>
      </c>
      <c r="II118" s="2" t="s">
        <v>386</v>
      </c>
      <c r="IJ118" s="2" t="s">
        <v>992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141</v>
      </c>
      <c r="IT118" s="2" t="s">
        <v>129</v>
      </c>
      <c r="IU118" s="2" t="s">
        <v>267</v>
      </c>
      <c r="IV118" s="2" t="s">
        <v>704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212</v>
      </c>
      <c r="JF118" s="2" t="s">
        <v>129</v>
      </c>
      <c r="JG118" s="2" t="s">
        <v>132</v>
      </c>
      <c r="JH118" s="2" t="s">
        <v>132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141</v>
      </c>
      <c r="JR118" s="2" t="s">
        <v>129</v>
      </c>
      <c r="JS118" s="2" t="s">
        <v>294</v>
      </c>
      <c r="JT118" s="2" t="s">
        <v>132</v>
      </c>
      <c r="JU118" s="2" t="s">
        <v>144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129</v>
      </c>
      <c r="KE118" s="2" t="s">
        <v>132</v>
      </c>
      <c r="KF118" s="2" t="s">
        <v>132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141</v>
      </c>
      <c r="LB118" s="2" t="s">
        <v>129</v>
      </c>
      <c r="LC118" s="2" t="s">
        <v>168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141</v>
      </c>
      <c r="ML118" s="2" t="s">
        <v>170</v>
      </c>
      <c r="MM118" s="2" t="s">
        <v>1805</v>
      </c>
      <c r="MN118" s="2" t="s">
        <v>906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129</v>
      </c>
      <c r="MY118" s="2" t="s">
        <v>132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167</v>
      </c>
      <c r="NJ118" s="2" t="s">
        <v>129</v>
      </c>
      <c r="NK118" s="2" t="s">
        <v>132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167</v>
      </c>
      <c r="OH118" s="2" t="s">
        <v>129</v>
      </c>
      <c r="OI118" s="2" t="s">
        <v>132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167</v>
      </c>
      <c r="OT118" s="2" t="s">
        <v>174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174</v>
      </c>
      <c r="PS118" s="2" t="s">
        <v>559</v>
      </c>
      <c r="PT118" s="2" t="s">
        <v>533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162</v>
      </c>
      <c r="QP118" s="2" t="s">
        <v>174</v>
      </c>
      <c r="QQ118" s="2" t="s">
        <v>132</v>
      </c>
      <c r="QR118" s="2" t="s">
        <v>132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167</v>
      </c>
      <c r="RB118" s="2" t="s">
        <v>129</v>
      </c>
      <c r="RC118" s="2" t="s">
        <v>132</v>
      </c>
      <c r="RD118" s="2" t="s">
        <v>132</v>
      </c>
      <c r="RE118" s="2" t="s">
        <v>144</v>
      </c>
      <c r="RF118" s="2" t="s">
        <v>177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174</v>
      </c>
      <c r="RO118" s="2" t="s">
        <v>216</v>
      </c>
      <c r="RP118" s="2" t="s">
        <v>621</v>
      </c>
      <c r="RQ118" s="2" t="s">
        <v>144</v>
      </c>
      <c r="RR118" s="2" t="s">
        <v>132</v>
      </c>
    </row>
    <row r="119">
      <c r="A119" s="2" t="s">
        <v>1806</v>
      </c>
      <c r="B119" s="2" t="s">
        <v>121</v>
      </c>
      <c r="C119" s="2" t="s">
        <v>122</v>
      </c>
      <c r="D119" s="2" t="s">
        <v>954</v>
      </c>
      <c r="E119" s="2" t="s">
        <v>710</v>
      </c>
      <c r="F119" s="2" t="s">
        <v>1807</v>
      </c>
      <c r="G119" s="2" t="s">
        <v>1807</v>
      </c>
      <c r="H119" s="2" t="s">
        <v>1807</v>
      </c>
      <c r="I119" s="2" t="s">
        <v>1247</v>
      </c>
      <c r="J119" s="2" t="s">
        <v>127</v>
      </c>
      <c r="K119" s="2" t="s">
        <v>1499</v>
      </c>
      <c r="L119" s="3">
        <v>26.91</v>
      </c>
      <c r="M119" s="3">
        <v>28.26</v>
      </c>
      <c r="N119" s="3">
        <v>55.24</v>
      </c>
      <c r="O119" s="2" t="s">
        <v>129</v>
      </c>
      <c r="P119" s="2" t="s">
        <v>527</v>
      </c>
      <c r="Q119" s="2" t="s">
        <v>131</v>
      </c>
      <c r="R119" s="2" t="s">
        <v>132</v>
      </c>
      <c r="S119" s="2" t="s">
        <v>1808</v>
      </c>
      <c r="T119" s="2" t="s">
        <v>132</v>
      </c>
      <c r="U119" s="2" t="s">
        <v>447</v>
      </c>
      <c r="V119" s="2" t="s">
        <v>846</v>
      </c>
      <c r="W119" s="2" t="s">
        <v>136</v>
      </c>
      <c r="X119" s="2" t="s">
        <v>132</v>
      </c>
      <c r="Y119" s="2" t="s">
        <v>1809</v>
      </c>
      <c r="Z119" s="4">
        <v>21</v>
      </c>
      <c r="AA119" s="4">
        <f>=ROUNDDOWN(7,0)</f>
      </c>
      <c r="AB119" s="5">
        <v>3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38</v>
      </c>
      <c r="AQ119" s="8">
        <v>1237.68</v>
      </c>
      <c r="AR119" s="4"/>
      <c r="AS119" s="8"/>
      <c r="AT119" s="7"/>
      <c r="AU119" s="7"/>
      <c r="AV119" s="4">
        <v>38</v>
      </c>
      <c r="AW119" s="8">
        <v>1237.68</v>
      </c>
      <c r="AX119" s="4"/>
      <c r="AY119" s="8"/>
      <c r="AZ119" s="7"/>
      <c r="BA119" s="7"/>
      <c r="BB119" s="7">
        <v>1</v>
      </c>
      <c r="BC119" s="4">
        <v>38</v>
      </c>
      <c r="BD119" s="8">
        <v>1237.68</v>
      </c>
      <c r="BE119" s="4"/>
      <c r="BF119" s="8"/>
      <c r="BG119" s="7"/>
      <c r="BH119" s="7"/>
      <c r="BI119" s="7">
        <v>1</v>
      </c>
      <c r="BJ119" s="4">
        <v>38</v>
      </c>
      <c r="BK119" s="8">
        <v>1237.68</v>
      </c>
      <c r="BL119" s="2" t="s">
        <v>1810</v>
      </c>
      <c r="BM119" s="7">
        <v>1</v>
      </c>
      <c r="BN119" s="7">
        <v>1</v>
      </c>
      <c r="BO119" s="4">
        <v>1</v>
      </c>
      <c r="BP119" s="8">
        <v>26.97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1479</v>
      </c>
      <c r="BX119" s="2" t="s">
        <v>1483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593</v>
      </c>
      <c r="CH119" s="2" t="s">
        <v>174</v>
      </c>
      <c r="CI119" s="2" t="s">
        <v>132</v>
      </c>
      <c r="CJ119" s="2" t="s">
        <v>192</v>
      </c>
      <c r="CK119" s="2" t="s">
        <v>144</v>
      </c>
      <c r="CL119" s="2" t="s">
        <v>132</v>
      </c>
      <c r="CM119" s="4">
        <v>8</v>
      </c>
      <c r="CN119" s="8">
        <v>278.3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1482</v>
      </c>
      <c r="CV119" s="2" t="s">
        <v>1123</v>
      </c>
      <c r="CW119" s="2" t="s">
        <v>144</v>
      </c>
      <c r="CX119" s="2" t="s">
        <v>132</v>
      </c>
      <c r="CY119" s="4">
        <v>12</v>
      </c>
      <c r="CZ119" s="8">
        <v>418.8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1050</v>
      </c>
      <c r="DH119" s="2" t="s">
        <v>1669</v>
      </c>
      <c r="DI119" s="2" t="s">
        <v>144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141</v>
      </c>
      <c r="DR119" s="2" t="s">
        <v>129</v>
      </c>
      <c r="DS119" s="2" t="s">
        <v>1161</v>
      </c>
      <c r="DT119" s="2" t="s">
        <v>1786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1485</v>
      </c>
      <c r="EF119" s="2" t="s">
        <v>1811</v>
      </c>
      <c r="EG119" s="2" t="s">
        <v>144</v>
      </c>
      <c r="EH119" s="2" t="s">
        <v>132</v>
      </c>
      <c r="EI119" s="4">
        <v>5</v>
      </c>
      <c r="EJ119" s="8">
        <v>155</v>
      </c>
      <c r="EK119" s="4"/>
      <c r="EL119" s="8"/>
      <c r="EM119" s="7"/>
      <c r="EN119" s="7"/>
      <c r="EO119" s="2" t="s">
        <v>141</v>
      </c>
      <c r="EP119" s="2" t="s">
        <v>129</v>
      </c>
      <c r="EQ119" s="2" t="s">
        <v>1407</v>
      </c>
      <c r="ER119" s="2" t="s">
        <v>1812</v>
      </c>
      <c r="ES119" s="2" t="s">
        <v>144</v>
      </c>
      <c r="ET119" s="2" t="s">
        <v>132</v>
      </c>
      <c r="EU119" s="4">
        <v>7</v>
      </c>
      <c r="EV119" s="8">
        <v>213.64</v>
      </c>
      <c r="EW119" s="4"/>
      <c r="EX119" s="8"/>
      <c r="EY119" s="7"/>
      <c r="EZ119" s="7"/>
      <c r="FA119" s="2" t="s">
        <v>141</v>
      </c>
      <c r="FB119" s="2" t="s">
        <v>129</v>
      </c>
      <c r="FC119" s="2" t="s">
        <v>1277</v>
      </c>
      <c r="FD119" s="2" t="s">
        <v>1278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174</v>
      </c>
      <c r="FO119" s="2" t="s">
        <v>1409</v>
      </c>
      <c r="FP119" s="2" t="s">
        <v>368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174</v>
      </c>
      <c r="GA119" s="2" t="s">
        <v>326</v>
      </c>
      <c r="GB119" s="2" t="s">
        <v>836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1482</v>
      </c>
      <c r="GN119" s="2" t="s">
        <v>1813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129</v>
      </c>
      <c r="GY119" s="2" t="s">
        <v>359</v>
      </c>
      <c r="GZ119" s="2" t="s">
        <v>634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167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129</v>
      </c>
      <c r="HW119" s="2" t="s">
        <v>1412</v>
      </c>
      <c r="HX119" s="2" t="s">
        <v>1685</v>
      </c>
      <c r="HY119" s="2" t="s">
        <v>144</v>
      </c>
      <c r="HZ119" s="2" t="s">
        <v>132</v>
      </c>
      <c r="IA119" s="4">
        <v>1</v>
      </c>
      <c r="IB119" s="8">
        <v>30.52</v>
      </c>
      <c r="IC119" s="4"/>
      <c r="ID119" s="8"/>
      <c r="IE119" s="7"/>
      <c r="IF119" s="7"/>
      <c r="IG119" s="2" t="s">
        <v>141</v>
      </c>
      <c r="IH119" s="2" t="s">
        <v>129</v>
      </c>
      <c r="II119" s="2" t="s">
        <v>1027</v>
      </c>
      <c r="IJ119" s="2" t="s">
        <v>427</v>
      </c>
      <c r="IK119" s="2" t="s">
        <v>144</v>
      </c>
      <c r="IL119" s="2" t="s">
        <v>132</v>
      </c>
      <c r="IM119" s="4">
        <v>1</v>
      </c>
      <c r="IN119" s="8">
        <v>29.67</v>
      </c>
      <c r="IO119" s="4"/>
      <c r="IP119" s="8"/>
      <c r="IQ119" s="7"/>
      <c r="IR119" s="7"/>
      <c r="IS119" s="2" t="s">
        <v>141</v>
      </c>
      <c r="IT119" s="2" t="s">
        <v>129</v>
      </c>
      <c r="IU119" s="2" t="s">
        <v>830</v>
      </c>
      <c r="IV119" s="2" t="s">
        <v>196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212</v>
      </c>
      <c r="JF119" s="2" t="s">
        <v>129</v>
      </c>
      <c r="JG119" s="2" t="s">
        <v>132</v>
      </c>
      <c r="JH119" s="2" t="s">
        <v>132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129</v>
      </c>
      <c r="JS119" s="2" t="s">
        <v>366</v>
      </c>
      <c r="JT119" s="2" t="s">
        <v>453</v>
      </c>
      <c r="JU119" s="2" t="s">
        <v>144</v>
      </c>
      <c r="JV119" s="2" t="s">
        <v>132</v>
      </c>
      <c r="JW119" s="4">
        <v>3</v>
      </c>
      <c r="JX119" s="8">
        <v>84.78</v>
      </c>
      <c r="JY119" s="4"/>
      <c r="JZ119" s="8"/>
      <c r="KA119" s="7"/>
      <c r="KB119" s="7"/>
      <c r="KC119" s="2" t="s">
        <v>141</v>
      </c>
      <c r="KD119" s="2" t="s">
        <v>129</v>
      </c>
      <c r="KE119" s="2" t="s">
        <v>837</v>
      </c>
      <c r="KF119" s="2" t="s">
        <v>1814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129</v>
      </c>
      <c r="KQ119" s="2" t="s">
        <v>132</v>
      </c>
      <c r="KR119" s="2" t="s">
        <v>132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141</v>
      </c>
      <c r="LB119" s="2" t="s">
        <v>129</v>
      </c>
      <c r="LC119" s="2" t="s">
        <v>168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170</v>
      </c>
      <c r="MM119" s="2" t="s">
        <v>1492</v>
      </c>
      <c r="MN119" s="2" t="s">
        <v>1023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129</v>
      </c>
      <c r="MY119" s="2" t="s">
        <v>132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167</v>
      </c>
      <c r="NJ119" s="2" t="s">
        <v>129</v>
      </c>
      <c r="NK119" s="2" t="s">
        <v>132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173</v>
      </c>
      <c r="OH119" s="2" t="s">
        <v>129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167</v>
      </c>
      <c r="OT119" s="2" t="s">
        <v>174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174</v>
      </c>
      <c r="PS119" s="2" t="s">
        <v>559</v>
      </c>
      <c r="PT119" s="2" t="s">
        <v>1815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174</v>
      </c>
      <c r="QQ119" s="2" t="s">
        <v>837</v>
      </c>
      <c r="QR119" s="2" t="s">
        <v>1816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129</v>
      </c>
      <c r="RC119" s="2" t="s">
        <v>132</v>
      </c>
      <c r="RD119" s="2" t="s">
        <v>132</v>
      </c>
      <c r="RE119" s="2" t="s">
        <v>144</v>
      </c>
      <c r="RF119" s="2" t="s">
        <v>177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174</v>
      </c>
      <c r="RO119" s="2" t="s">
        <v>1069</v>
      </c>
      <c r="RP119" s="2" t="s">
        <v>1070</v>
      </c>
      <c r="RQ119" s="2" t="s">
        <v>144</v>
      </c>
      <c r="RR119" s="2" t="s">
        <v>132</v>
      </c>
    </row>
    <row r="120">
      <c r="A120" s="2" t="s">
        <v>1817</v>
      </c>
      <c r="B120" s="2" t="s">
        <v>121</v>
      </c>
      <c r="C120" s="2" t="s">
        <v>122</v>
      </c>
      <c r="D120" s="2" t="s">
        <v>954</v>
      </c>
      <c r="E120" s="2" t="s">
        <v>710</v>
      </c>
      <c r="F120" s="2" t="s">
        <v>1818</v>
      </c>
      <c r="G120" s="2" t="s">
        <v>132</v>
      </c>
      <c r="H120" s="2" t="s">
        <v>132</v>
      </c>
      <c r="I120" s="2" t="s">
        <v>1819</v>
      </c>
      <c r="J120" s="2" t="s">
        <v>127</v>
      </c>
      <c r="K120" s="2" t="s">
        <v>342</v>
      </c>
      <c r="L120" s="3">
        <v>21.58</v>
      </c>
      <c r="M120" s="3">
        <v>22.66</v>
      </c>
      <c r="N120" s="3">
        <v>49.99</v>
      </c>
      <c r="O120" s="2" t="s">
        <v>526</v>
      </c>
      <c r="P120" s="2" t="s">
        <v>527</v>
      </c>
      <c r="Q120" s="2" t="s">
        <v>131</v>
      </c>
      <c r="R120" s="2" t="s">
        <v>132</v>
      </c>
      <c r="S120" s="2" t="s">
        <v>1820</v>
      </c>
      <c r="T120" s="2" t="s">
        <v>132</v>
      </c>
      <c r="U120" s="2" t="s">
        <v>306</v>
      </c>
      <c r="V120" s="2" t="s">
        <v>765</v>
      </c>
      <c r="W120" s="2" t="s">
        <v>185</v>
      </c>
      <c r="X120" s="2" t="s">
        <v>132</v>
      </c>
      <c r="Y120" s="2" t="s">
        <v>1106</v>
      </c>
      <c r="Z120" s="4">
        <v>97</v>
      </c>
      <c r="AA120" s="4">
        <f>=ROUNDDOWN(23.6585365853659,0)</f>
      </c>
      <c r="AB120" s="5">
        <v>4.1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28</v>
      </c>
      <c r="AQ120" s="8">
        <v>909.86</v>
      </c>
      <c r="AR120" s="4"/>
      <c r="AS120" s="8"/>
      <c r="AT120" s="7"/>
      <c r="AU120" s="7"/>
      <c r="AV120" s="4">
        <v>28</v>
      </c>
      <c r="AW120" s="8">
        <v>909.86</v>
      </c>
      <c r="AX120" s="4"/>
      <c r="AY120" s="8"/>
      <c r="AZ120" s="7"/>
      <c r="BA120" s="7"/>
      <c r="BB120" s="7">
        <v>1</v>
      </c>
      <c r="BC120" s="4">
        <v>28</v>
      </c>
      <c r="BD120" s="8">
        <v>909.86</v>
      </c>
      <c r="BE120" s="4"/>
      <c r="BF120" s="8"/>
      <c r="BG120" s="7"/>
      <c r="BH120" s="7"/>
      <c r="BI120" s="7">
        <v>1</v>
      </c>
      <c r="BJ120" s="4">
        <v>28</v>
      </c>
      <c r="BK120" s="8">
        <v>909.86</v>
      </c>
      <c r="BL120" s="2" t="s">
        <v>1821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1090</v>
      </c>
      <c r="BX120" s="2" t="s">
        <v>1822</v>
      </c>
      <c r="BY120" s="2" t="s">
        <v>144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593</v>
      </c>
      <c r="CH120" s="2" t="s">
        <v>174</v>
      </c>
      <c r="CI120" s="2" t="s">
        <v>132</v>
      </c>
      <c r="CJ120" s="2" t="s">
        <v>1823</v>
      </c>
      <c r="CK120" s="2" t="s">
        <v>144</v>
      </c>
      <c r="CL120" s="2" t="s">
        <v>132</v>
      </c>
      <c r="CM120" s="4">
        <v>5</v>
      </c>
      <c r="CN120" s="8">
        <v>145.34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811</v>
      </c>
      <c r="CV120" s="2" t="s">
        <v>1604</v>
      </c>
      <c r="CW120" s="2" t="s">
        <v>144</v>
      </c>
      <c r="CX120" s="2" t="s">
        <v>132</v>
      </c>
      <c r="CY120" s="4">
        <v>5</v>
      </c>
      <c r="CZ120" s="8">
        <v>118.95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813</v>
      </c>
      <c r="DH120" s="2" t="s">
        <v>1557</v>
      </c>
      <c r="DI120" s="2" t="s">
        <v>144</v>
      </c>
      <c r="DJ120" s="2" t="s">
        <v>132</v>
      </c>
      <c r="DK120" s="4">
        <v>1</v>
      </c>
      <c r="DL120" s="8">
        <v>24</v>
      </c>
      <c r="DM120" s="4"/>
      <c r="DN120" s="8"/>
      <c r="DO120" s="7"/>
      <c r="DP120" s="7"/>
      <c r="DQ120" s="2" t="s">
        <v>141</v>
      </c>
      <c r="DR120" s="2" t="s">
        <v>129</v>
      </c>
      <c r="DS120" s="2" t="s">
        <v>1111</v>
      </c>
      <c r="DT120" s="2" t="s">
        <v>1824</v>
      </c>
      <c r="DU120" s="2" t="s">
        <v>144</v>
      </c>
      <c r="DV120" s="2" t="s">
        <v>132</v>
      </c>
      <c r="DW120" s="4">
        <v>2</v>
      </c>
      <c r="DX120" s="8">
        <v>52.8</v>
      </c>
      <c r="DY120" s="4"/>
      <c r="DZ120" s="8"/>
      <c r="EA120" s="7"/>
      <c r="EB120" s="7"/>
      <c r="EC120" s="2" t="s">
        <v>141</v>
      </c>
      <c r="ED120" s="2" t="s">
        <v>129</v>
      </c>
      <c r="EE120" s="2" t="s">
        <v>1605</v>
      </c>
      <c r="EF120" s="2" t="s">
        <v>1825</v>
      </c>
      <c r="EG120" s="2" t="s">
        <v>144</v>
      </c>
      <c r="EH120" s="2" t="s">
        <v>132</v>
      </c>
      <c r="EI120" s="4">
        <v>2</v>
      </c>
      <c r="EJ120" s="8">
        <v>44</v>
      </c>
      <c r="EK120" s="4"/>
      <c r="EL120" s="8"/>
      <c r="EM120" s="7"/>
      <c r="EN120" s="7"/>
      <c r="EO120" s="2" t="s">
        <v>141</v>
      </c>
      <c r="EP120" s="2" t="s">
        <v>129</v>
      </c>
      <c r="EQ120" s="2" t="s">
        <v>818</v>
      </c>
      <c r="ER120" s="2" t="s">
        <v>1826</v>
      </c>
      <c r="ES120" s="2" t="s">
        <v>144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167</v>
      </c>
      <c r="FB120" s="2" t="s">
        <v>129</v>
      </c>
      <c r="FC120" s="2" t="s">
        <v>132</v>
      </c>
      <c r="FD120" s="2" t="s">
        <v>132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174</v>
      </c>
      <c r="FO120" s="2" t="s">
        <v>1114</v>
      </c>
      <c r="FP120" s="2" t="s">
        <v>1827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174</v>
      </c>
      <c r="GA120" s="2" t="s">
        <v>326</v>
      </c>
      <c r="GB120" s="2" t="s">
        <v>1828</v>
      </c>
      <c r="GC120" s="2" t="s">
        <v>144</v>
      </c>
      <c r="GD120" s="2" t="s">
        <v>132</v>
      </c>
      <c r="GE120" s="4">
        <v>9</v>
      </c>
      <c r="GF120" s="8">
        <v>435.06</v>
      </c>
      <c r="GG120" s="4"/>
      <c r="GH120" s="8"/>
      <c r="GI120" s="7"/>
      <c r="GJ120" s="7"/>
      <c r="GK120" s="2" t="s">
        <v>141</v>
      </c>
      <c r="GL120" s="2" t="s">
        <v>129</v>
      </c>
      <c r="GM120" s="2" t="s">
        <v>811</v>
      </c>
      <c r="GN120" s="2" t="s">
        <v>1829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129</v>
      </c>
      <c r="GY120" s="2" t="s">
        <v>359</v>
      </c>
      <c r="GZ120" s="2" t="s">
        <v>1221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167</v>
      </c>
      <c r="HJ120" s="2" t="s">
        <v>129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>
        <v>1</v>
      </c>
      <c r="HP120" s="8">
        <v>23.79</v>
      </c>
      <c r="HQ120" s="4"/>
      <c r="HR120" s="8"/>
      <c r="HS120" s="7"/>
      <c r="HT120" s="7"/>
      <c r="HU120" s="2" t="s">
        <v>141</v>
      </c>
      <c r="HV120" s="2" t="s">
        <v>129</v>
      </c>
      <c r="HW120" s="2" t="s">
        <v>826</v>
      </c>
      <c r="HX120" s="2" t="s">
        <v>1830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141</v>
      </c>
      <c r="IH120" s="2" t="s">
        <v>129</v>
      </c>
      <c r="II120" s="2" t="s">
        <v>578</v>
      </c>
      <c r="IJ120" s="2" t="s">
        <v>165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141</v>
      </c>
      <c r="IT120" s="2" t="s">
        <v>129</v>
      </c>
      <c r="IU120" s="2" t="s">
        <v>1303</v>
      </c>
      <c r="IV120" s="2" t="s">
        <v>547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212</v>
      </c>
      <c r="JF120" s="2" t="s">
        <v>129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129</v>
      </c>
      <c r="JS120" s="2" t="s">
        <v>366</v>
      </c>
      <c r="JT120" s="2" t="s">
        <v>1831</v>
      </c>
      <c r="JU120" s="2" t="s">
        <v>144</v>
      </c>
      <c r="JV120" s="2" t="s">
        <v>132</v>
      </c>
      <c r="JW120" s="4">
        <v>1</v>
      </c>
      <c r="JX120" s="8">
        <v>22.66</v>
      </c>
      <c r="JY120" s="4"/>
      <c r="JZ120" s="8"/>
      <c r="KA120" s="7"/>
      <c r="KB120" s="7"/>
      <c r="KC120" s="2" t="s">
        <v>141</v>
      </c>
      <c r="KD120" s="2" t="s">
        <v>129</v>
      </c>
      <c r="KE120" s="2" t="s">
        <v>837</v>
      </c>
      <c r="KF120" s="2" t="s">
        <v>987</v>
      </c>
      <c r="KG120" s="2" t="s">
        <v>144</v>
      </c>
      <c r="KH120" s="2" t="s">
        <v>132</v>
      </c>
      <c r="KI120" s="4">
        <v>2</v>
      </c>
      <c r="KJ120" s="8">
        <v>43.26</v>
      </c>
      <c r="KK120" s="4"/>
      <c r="KL120" s="8"/>
      <c r="KM120" s="7"/>
      <c r="KN120" s="7"/>
      <c r="KO120" s="2" t="s">
        <v>141</v>
      </c>
      <c r="KP120" s="2" t="s">
        <v>129</v>
      </c>
      <c r="KQ120" s="2" t="s">
        <v>782</v>
      </c>
      <c r="KR120" s="2" t="s">
        <v>452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141</v>
      </c>
      <c r="LB120" s="2" t="s">
        <v>129</v>
      </c>
      <c r="LC120" s="2" t="s">
        <v>834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141</v>
      </c>
      <c r="ML120" s="2" t="s">
        <v>170</v>
      </c>
      <c r="MM120" s="2" t="s">
        <v>835</v>
      </c>
      <c r="MN120" s="2" t="s">
        <v>1613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129</v>
      </c>
      <c r="MY120" s="2" t="s">
        <v>132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167</v>
      </c>
      <c r="NJ120" s="2" t="s">
        <v>129</v>
      </c>
      <c r="NK120" s="2" t="s">
        <v>132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129</v>
      </c>
      <c r="OI120" s="2" t="s">
        <v>132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167</v>
      </c>
      <c r="OT120" s="2" t="s">
        <v>174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174</v>
      </c>
      <c r="PS120" s="2" t="s">
        <v>559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141</v>
      </c>
      <c r="QP120" s="2" t="s">
        <v>174</v>
      </c>
      <c r="QQ120" s="2" t="s">
        <v>837</v>
      </c>
      <c r="QR120" s="2" t="s">
        <v>1832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129</v>
      </c>
      <c r="RC120" s="2" t="s">
        <v>132</v>
      </c>
      <c r="RD120" s="2" t="s">
        <v>132</v>
      </c>
      <c r="RE120" s="2" t="s">
        <v>144</v>
      </c>
      <c r="RF120" s="2" t="s">
        <v>177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174</v>
      </c>
      <c r="RO120" s="2" t="s">
        <v>1094</v>
      </c>
      <c r="RP120" s="2" t="s">
        <v>1161</v>
      </c>
      <c r="RQ120" s="2" t="s">
        <v>144</v>
      </c>
      <c r="RR120" s="2" t="s">
        <v>132</v>
      </c>
    </row>
    <row r="121">
      <c r="A121" s="2" t="s">
        <v>1833</v>
      </c>
      <c r="B121" s="2" t="s">
        <v>121</v>
      </c>
      <c r="C121" s="2" t="s">
        <v>122</v>
      </c>
      <c r="D121" s="2" t="s">
        <v>954</v>
      </c>
      <c r="E121" s="2" t="s">
        <v>710</v>
      </c>
      <c r="F121" s="2" t="s">
        <v>1834</v>
      </c>
      <c r="G121" s="2" t="s">
        <v>1834</v>
      </c>
      <c r="H121" s="2" t="s">
        <v>1834</v>
      </c>
      <c r="I121" s="2" t="s">
        <v>1835</v>
      </c>
      <c r="J121" s="2" t="s">
        <v>127</v>
      </c>
      <c r="K121" s="2" t="s">
        <v>445</v>
      </c>
      <c r="L121" s="3">
        <v>44.47</v>
      </c>
      <c r="M121" s="3">
        <v>46.69</v>
      </c>
      <c r="N121" s="3">
        <v>96.04</v>
      </c>
      <c r="O121" s="2" t="s">
        <v>129</v>
      </c>
      <c r="P121" s="2" t="s">
        <v>658</v>
      </c>
      <c r="Q121" s="2" t="s">
        <v>131</v>
      </c>
      <c r="R121" s="2" t="s">
        <v>132</v>
      </c>
      <c r="S121" s="2" t="s">
        <v>1836</v>
      </c>
      <c r="T121" s="2" t="s">
        <v>132</v>
      </c>
      <c r="U121" s="2" t="s">
        <v>447</v>
      </c>
      <c r="V121" s="2" t="s">
        <v>846</v>
      </c>
      <c r="W121" s="2" t="s">
        <v>136</v>
      </c>
      <c r="X121" s="2" t="s">
        <v>132</v>
      </c>
      <c r="Y121" s="2" t="s">
        <v>1658</v>
      </c>
      <c r="Z121" s="4">
        <v>170</v>
      </c>
      <c r="AA121" s="4">
        <f>=ROUNDDOWN(100,0)</f>
      </c>
      <c r="AB121" s="5">
        <v>1.7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17</v>
      </c>
      <c r="AQ121" s="8">
        <v>871.17</v>
      </c>
      <c r="AR121" s="4"/>
      <c r="AS121" s="8"/>
      <c r="AT121" s="7"/>
      <c r="AU121" s="7"/>
      <c r="AV121" s="4">
        <v>17</v>
      </c>
      <c r="AW121" s="8">
        <v>871.17</v>
      </c>
      <c r="AX121" s="4"/>
      <c r="AY121" s="8"/>
      <c r="AZ121" s="7"/>
      <c r="BA121" s="7"/>
      <c r="BB121" s="7">
        <v>1</v>
      </c>
      <c r="BC121" s="4">
        <v>17</v>
      </c>
      <c r="BD121" s="8">
        <v>871.17</v>
      </c>
      <c r="BE121" s="4"/>
      <c r="BF121" s="8"/>
      <c r="BG121" s="7"/>
      <c r="BH121" s="7"/>
      <c r="BI121" s="7">
        <v>1</v>
      </c>
      <c r="BJ121" s="4">
        <v>17</v>
      </c>
      <c r="BK121" s="8">
        <v>871.17</v>
      </c>
      <c r="BL121" s="2" t="s">
        <v>1837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141</v>
      </c>
      <c r="BV121" s="2" t="s">
        <v>129</v>
      </c>
      <c r="BW121" s="2" t="s">
        <v>1493</v>
      </c>
      <c r="BX121" s="2" t="s">
        <v>1838</v>
      </c>
      <c r="BY121" s="2" t="s">
        <v>144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593</v>
      </c>
      <c r="CH121" s="2" t="s">
        <v>174</v>
      </c>
      <c r="CI121" s="2" t="s">
        <v>132</v>
      </c>
      <c r="CJ121" s="2" t="s">
        <v>1013</v>
      </c>
      <c r="CK121" s="2" t="s">
        <v>144</v>
      </c>
      <c r="CL121" s="2" t="s">
        <v>132</v>
      </c>
      <c r="CM121" s="4">
        <v>5</v>
      </c>
      <c r="CN121" s="8">
        <v>228.79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1785</v>
      </c>
      <c r="CV121" s="2" t="s">
        <v>1661</v>
      </c>
      <c r="CW121" s="2" t="s">
        <v>144</v>
      </c>
      <c r="CX121" s="2" t="s">
        <v>132</v>
      </c>
      <c r="CY121" s="4">
        <v>10</v>
      </c>
      <c r="CZ121" s="8">
        <v>540.5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1050</v>
      </c>
      <c r="DH121" s="2" t="s">
        <v>1070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141</v>
      </c>
      <c r="DR121" s="2" t="s">
        <v>174</v>
      </c>
      <c r="DS121" s="2" t="s">
        <v>1049</v>
      </c>
      <c r="DT121" s="2" t="s">
        <v>1662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129</v>
      </c>
      <c r="EE121" s="2" t="s">
        <v>1731</v>
      </c>
      <c r="EF121" s="2" t="s">
        <v>1668</v>
      </c>
      <c r="EG121" s="2" t="s">
        <v>144</v>
      </c>
      <c r="EH121" s="2" t="s">
        <v>132</v>
      </c>
      <c r="EI121" s="4">
        <v>1</v>
      </c>
      <c r="EJ121" s="8">
        <v>55.19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1128</v>
      </c>
      <c r="ER121" s="2" t="s">
        <v>1355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1277</v>
      </c>
      <c r="FD121" s="2" t="s">
        <v>152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174</v>
      </c>
      <c r="FO121" s="2" t="s">
        <v>1049</v>
      </c>
      <c r="FP121" s="2" t="s">
        <v>1839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129</v>
      </c>
      <c r="GA121" s="2" t="s">
        <v>326</v>
      </c>
      <c r="GB121" s="2" t="s">
        <v>1840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1785</v>
      </c>
      <c r="GN121" s="2" t="s">
        <v>1661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129</v>
      </c>
      <c r="GY121" s="2" t="s">
        <v>289</v>
      </c>
      <c r="GZ121" s="2" t="s">
        <v>497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129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1412</v>
      </c>
      <c r="HX121" s="2" t="s">
        <v>1841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141</v>
      </c>
      <c r="IH121" s="2" t="s">
        <v>129</v>
      </c>
      <c r="II121" s="2" t="s">
        <v>386</v>
      </c>
      <c r="IJ121" s="2" t="s">
        <v>1842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141</v>
      </c>
      <c r="IT121" s="2" t="s">
        <v>129</v>
      </c>
      <c r="IU121" s="2" t="s">
        <v>1303</v>
      </c>
      <c r="IV121" s="2" t="s">
        <v>1843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212</v>
      </c>
      <c r="JF121" s="2" t="s">
        <v>129</v>
      </c>
      <c r="JG121" s="2" t="s">
        <v>132</v>
      </c>
      <c r="JH121" s="2" t="s">
        <v>132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366</v>
      </c>
      <c r="JT121" s="2" t="s">
        <v>1001</v>
      </c>
      <c r="JU121" s="2" t="s">
        <v>144</v>
      </c>
      <c r="JV121" s="2" t="s">
        <v>132</v>
      </c>
      <c r="JW121" s="4">
        <v>1</v>
      </c>
      <c r="JX121" s="8">
        <v>46.69</v>
      </c>
      <c r="JY121" s="4"/>
      <c r="JZ121" s="8"/>
      <c r="KA121" s="7"/>
      <c r="KB121" s="7"/>
      <c r="KC121" s="2" t="s">
        <v>141</v>
      </c>
      <c r="KD121" s="2" t="s">
        <v>129</v>
      </c>
      <c r="KE121" s="2" t="s">
        <v>1491</v>
      </c>
      <c r="KF121" s="2" t="s">
        <v>329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141</v>
      </c>
      <c r="LB121" s="2" t="s">
        <v>129</v>
      </c>
      <c r="LC121" s="2" t="s">
        <v>168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170</v>
      </c>
      <c r="MM121" s="2" t="s">
        <v>1844</v>
      </c>
      <c r="MN121" s="2" t="s">
        <v>569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129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167</v>
      </c>
      <c r="NJ121" s="2" t="s">
        <v>129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167</v>
      </c>
      <c r="OH121" s="2" t="s">
        <v>129</v>
      </c>
      <c r="OI121" s="2" t="s">
        <v>132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167</v>
      </c>
      <c r="OT121" s="2" t="s">
        <v>174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174</v>
      </c>
      <c r="PS121" s="2" t="s">
        <v>559</v>
      </c>
      <c r="PT121" s="2" t="s">
        <v>155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174</v>
      </c>
      <c r="QQ121" s="2" t="s">
        <v>1672</v>
      </c>
      <c r="QR121" s="2" t="s">
        <v>1316</v>
      </c>
      <c r="QS121" s="2" t="s">
        <v>144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129</v>
      </c>
      <c r="RC121" s="2" t="s">
        <v>132</v>
      </c>
      <c r="RD121" s="2" t="s">
        <v>132</v>
      </c>
      <c r="RE121" s="2" t="s">
        <v>144</v>
      </c>
      <c r="RF121" s="2" t="s">
        <v>177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174</v>
      </c>
      <c r="RO121" s="2" t="s">
        <v>1674</v>
      </c>
      <c r="RP121" s="2" t="s">
        <v>868</v>
      </c>
      <c r="RQ121" s="2" t="s">
        <v>144</v>
      </c>
      <c r="RR121" s="2" t="s">
        <v>132</v>
      </c>
    </row>
    <row r="122">
      <c r="A122" s="2" t="s">
        <v>1845</v>
      </c>
      <c r="B122" s="2" t="s">
        <v>121</v>
      </c>
      <c r="C122" s="2" t="s">
        <v>122</v>
      </c>
      <c r="D122" s="2" t="s">
        <v>954</v>
      </c>
      <c r="E122" s="2" t="s">
        <v>710</v>
      </c>
      <c r="F122" s="2" t="s">
        <v>1846</v>
      </c>
      <c r="G122" s="2" t="s">
        <v>1846</v>
      </c>
      <c r="H122" s="2" t="s">
        <v>1846</v>
      </c>
      <c r="I122" s="2" t="s">
        <v>1847</v>
      </c>
      <c r="J122" s="2" t="s">
        <v>127</v>
      </c>
      <c r="K122" s="2" t="s">
        <v>373</v>
      </c>
      <c r="L122" s="3">
        <v>49.13</v>
      </c>
      <c r="M122" s="3">
        <v>51.59</v>
      </c>
      <c r="N122" s="3">
        <v>111.34</v>
      </c>
      <c r="O122" s="2" t="s">
        <v>129</v>
      </c>
      <c r="P122" s="2" t="s">
        <v>374</v>
      </c>
      <c r="Q122" s="2" t="s">
        <v>131</v>
      </c>
      <c r="R122" s="2" t="s">
        <v>132</v>
      </c>
      <c r="S122" s="2" t="s">
        <v>1848</v>
      </c>
      <c r="T122" s="2" t="s">
        <v>132</v>
      </c>
      <c r="U122" s="2" t="s">
        <v>306</v>
      </c>
      <c r="V122" s="2" t="s">
        <v>846</v>
      </c>
      <c r="W122" s="2" t="s">
        <v>136</v>
      </c>
      <c r="X122" s="2" t="s">
        <v>132</v>
      </c>
      <c r="Y122" s="2" t="s">
        <v>1849</v>
      </c>
      <c r="Z122" s="4">
        <v>85</v>
      </c>
      <c r="AA122" s="4">
        <f>=ROUNDDOWN(42.5,0)</f>
      </c>
      <c r="AB122" s="5">
        <v>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14</v>
      </c>
      <c r="AQ122" s="8">
        <v>849.13</v>
      </c>
      <c r="AR122" s="4"/>
      <c r="AS122" s="8"/>
      <c r="AT122" s="7"/>
      <c r="AU122" s="7"/>
      <c r="AV122" s="4">
        <v>14</v>
      </c>
      <c r="AW122" s="8">
        <v>849.13</v>
      </c>
      <c r="AX122" s="4"/>
      <c r="AY122" s="8"/>
      <c r="AZ122" s="7"/>
      <c r="BA122" s="7"/>
      <c r="BB122" s="7">
        <v>1</v>
      </c>
      <c r="BC122" s="4">
        <v>14</v>
      </c>
      <c r="BD122" s="8">
        <v>849.13</v>
      </c>
      <c r="BE122" s="4"/>
      <c r="BF122" s="8"/>
      <c r="BG122" s="7"/>
      <c r="BH122" s="7"/>
      <c r="BI122" s="7">
        <v>1</v>
      </c>
      <c r="BJ122" s="4">
        <v>14</v>
      </c>
      <c r="BK122" s="8">
        <v>849.13</v>
      </c>
      <c r="BL122" s="2" t="s">
        <v>1850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346</v>
      </c>
      <c r="BX122" s="2" t="s">
        <v>1851</v>
      </c>
      <c r="BY122" s="2" t="s">
        <v>144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593</v>
      </c>
      <c r="CH122" s="2" t="s">
        <v>174</v>
      </c>
      <c r="CI122" s="2" t="s">
        <v>132</v>
      </c>
      <c r="CJ122" s="2" t="s">
        <v>1852</v>
      </c>
      <c r="CK122" s="2" t="s">
        <v>144</v>
      </c>
      <c r="CL122" s="2" t="s">
        <v>132</v>
      </c>
      <c r="CM122" s="4">
        <v>1</v>
      </c>
      <c r="CN122" s="8">
        <v>41.26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349</v>
      </c>
      <c r="CV122" s="2" t="s">
        <v>1853</v>
      </c>
      <c r="CW122" s="2" t="s">
        <v>144</v>
      </c>
      <c r="CX122" s="2" t="s">
        <v>132</v>
      </c>
      <c r="CY122" s="4">
        <v>4</v>
      </c>
      <c r="CZ122" s="8">
        <v>225.28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813</v>
      </c>
      <c r="DH122" s="2" t="s">
        <v>1557</v>
      </c>
      <c r="DI122" s="2" t="s">
        <v>144</v>
      </c>
      <c r="DJ122" s="2" t="s">
        <v>132</v>
      </c>
      <c r="DK122" s="4">
        <v>3</v>
      </c>
      <c r="DL122" s="8">
        <v>201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1161</v>
      </c>
      <c r="DT122" s="2" t="s">
        <v>370</v>
      </c>
      <c r="DU122" s="2" t="s">
        <v>144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1732</v>
      </c>
      <c r="EF122" s="2" t="s">
        <v>1558</v>
      </c>
      <c r="EG122" s="2" t="s">
        <v>144</v>
      </c>
      <c r="EH122" s="2" t="s">
        <v>132</v>
      </c>
      <c r="EI122" s="4">
        <v>5</v>
      </c>
      <c r="EJ122" s="8">
        <v>330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346</v>
      </c>
      <c r="ER122" s="2" t="s">
        <v>1559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1277</v>
      </c>
      <c r="FD122" s="2" t="s">
        <v>530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174</v>
      </c>
      <c r="FO122" s="2" t="s">
        <v>1560</v>
      </c>
      <c r="FP122" s="2" t="s">
        <v>1406</v>
      </c>
      <c r="FQ122" s="2" t="s">
        <v>144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129</v>
      </c>
      <c r="GA122" s="2" t="s">
        <v>158</v>
      </c>
      <c r="GB122" s="2" t="s">
        <v>132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129</v>
      </c>
      <c r="GM122" s="2" t="s">
        <v>349</v>
      </c>
      <c r="GN122" s="2" t="s">
        <v>1854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129</v>
      </c>
      <c r="GY122" s="2" t="s">
        <v>359</v>
      </c>
      <c r="GZ122" s="2" t="s">
        <v>1221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129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1412</v>
      </c>
      <c r="HX122" s="2" t="s">
        <v>1855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129</v>
      </c>
      <c r="II122" s="2" t="s">
        <v>1027</v>
      </c>
      <c r="IJ122" s="2" t="s">
        <v>1856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141</v>
      </c>
      <c r="IT122" s="2" t="s">
        <v>129</v>
      </c>
      <c r="IU122" s="2" t="s">
        <v>830</v>
      </c>
      <c r="IV122" s="2" t="s">
        <v>194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212</v>
      </c>
      <c r="JF122" s="2" t="s">
        <v>129</v>
      </c>
      <c r="JG122" s="2" t="s">
        <v>132</v>
      </c>
      <c r="JH122" s="2" t="s">
        <v>132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366</v>
      </c>
      <c r="JT122" s="2" t="s">
        <v>1857</v>
      </c>
      <c r="JU122" s="2" t="s">
        <v>144</v>
      </c>
      <c r="JV122" s="2" t="s">
        <v>132</v>
      </c>
      <c r="JW122" s="4">
        <v>1</v>
      </c>
      <c r="JX122" s="8">
        <v>51.59</v>
      </c>
      <c r="JY122" s="4"/>
      <c r="JZ122" s="8"/>
      <c r="KA122" s="7"/>
      <c r="KB122" s="7"/>
      <c r="KC122" s="2" t="s">
        <v>141</v>
      </c>
      <c r="KD122" s="2" t="s">
        <v>129</v>
      </c>
      <c r="KE122" s="2" t="s">
        <v>837</v>
      </c>
      <c r="KF122" s="2" t="s">
        <v>217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141</v>
      </c>
      <c r="LB122" s="2" t="s">
        <v>129</v>
      </c>
      <c r="LC122" s="2" t="s">
        <v>168</v>
      </c>
      <c r="LD122" s="2" t="s">
        <v>132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170</v>
      </c>
      <c r="MM122" s="2" t="s">
        <v>1086</v>
      </c>
      <c r="MN122" s="2" t="s">
        <v>1738</v>
      </c>
      <c r="MO122" s="2" t="s">
        <v>144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129</v>
      </c>
      <c r="MY122" s="2" t="s">
        <v>132</v>
      </c>
      <c r="MZ122" s="2" t="s">
        <v>132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167</v>
      </c>
      <c r="NJ122" s="2" t="s">
        <v>129</v>
      </c>
      <c r="NK122" s="2" t="s">
        <v>132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167</v>
      </c>
      <c r="OH122" s="2" t="s">
        <v>129</v>
      </c>
      <c r="OI122" s="2" t="s">
        <v>132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174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174</v>
      </c>
      <c r="PS122" s="2" t="s">
        <v>559</v>
      </c>
      <c r="PT122" s="2" t="s">
        <v>497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174</v>
      </c>
      <c r="QQ122" s="2" t="s">
        <v>837</v>
      </c>
      <c r="QR122" s="2" t="s">
        <v>1351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532</v>
      </c>
      <c r="RB122" s="2" t="s">
        <v>129</v>
      </c>
      <c r="RC122" s="2" t="s">
        <v>132</v>
      </c>
      <c r="RD122" s="2" t="s">
        <v>132</v>
      </c>
      <c r="RE122" s="2" t="s">
        <v>144</v>
      </c>
      <c r="RF122" s="2" t="s">
        <v>177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174</v>
      </c>
      <c r="RO122" s="2" t="s">
        <v>370</v>
      </c>
      <c r="RP122" s="2" t="s">
        <v>1858</v>
      </c>
      <c r="RQ122" s="2" t="s">
        <v>144</v>
      </c>
      <c r="RR122" s="2" t="s">
        <v>132</v>
      </c>
    </row>
    <row r="123">
      <c r="A123" s="2" t="s">
        <v>1859</v>
      </c>
      <c r="B123" s="2" t="s">
        <v>121</v>
      </c>
      <c r="C123" s="2" t="s">
        <v>122</v>
      </c>
      <c r="D123" s="2" t="s">
        <v>954</v>
      </c>
      <c r="E123" s="2" t="s">
        <v>710</v>
      </c>
      <c r="F123" s="2" t="s">
        <v>1860</v>
      </c>
      <c r="G123" s="2" t="s">
        <v>1860</v>
      </c>
      <c r="H123" s="2" t="s">
        <v>1860</v>
      </c>
      <c r="I123" s="2" t="s">
        <v>1861</v>
      </c>
      <c r="J123" s="2" t="s">
        <v>127</v>
      </c>
      <c r="K123" s="2" t="s">
        <v>1862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913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447</v>
      </c>
      <c r="V123" s="2" t="s">
        <v>886</v>
      </c>
      <c r="W123" s="2" t="s">
        <v>1863</v>
      </c>
      <c r="X123" s="2" t="s">
        <v>185</v>
      </c>
      <c r="Y123" s="2" t="s">
        <v>1516</v>
      </c>
      <c r="Z123" s="4">
        <v>138</v>
      </c>
      <c r="AA123" s="4">
        <f>=ROUNDDOWN(34.5,0)</f>
      </c>
      <c r="AB123" s="5">
        <v>4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12</v>
      </c>
      <c r="AQ123" s="8">
        <v>215.28</v>
      </c>
      <c r="AR123" s="4"/>
      <c r="AS123" s="8"/>
      <c r="AT123" s="7"/>
      <c r="AU123" s="7"/>
      <c r="AV123" s="4">
        <v>12</v>
      </c>
      <c r="AW123" s="8">
        <v>215.28</v>
      </c>
      <c r="AX123" s="4"/>
      <c r="AY123" s="8"/>
      <c r="AZ123" s="7"/>
      <c r="BA123" s="7"/>
      <c r="BB123" s="7">
        <v>1</v>
      </c>
      <c r="BC123" s="4">
        <v>49</v>
      </c>
      <c r="BD123" s="8">
        <v>827.66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0.2601</v>
      </c>
      <c r="BJ123" s="4">
        <v>12</v>
      </c>
      <c r="BK123" s="8">
        <v>215.28</v>
      </c>
      <c r="BL123" s="2" t="s">
        <v>1644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1539</v>
      </c>
      <c r="BX123" s="2" t="s">
        <v>132</v>
      </c>
      <c r="BY123" s="2" t="s">
        <v>144</v>
      </c>
      <c r="BZ123" s="2" t="s">
        <v>132</v>
      </c>
      <c r="CA123" s="4">
        <v>8</v>
      </c>
      <c r="CB123" s="8">
        <v>128.8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132</v>
      </c>
      <c r="CJ123" s="2" t="s">
        <v>1392</v>
      </c>
      <c r="CK123" s="2" t="s">
        <v>144</v>
      </c>
      <c r="CL123" s="2" t="s">
        <v>132</v>
      </c>
      <c r="CM123" s="4">
        <v>3</v>
      </c>
      <c r="CN123" s="8">
        <v>51.49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1437</v>
      </c>
      <c r="CV123" s="2" t="s">
        <v>1864</v>
      </c>
      <c r="CW123" s="2" t="s">
        <v>144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167</v>
      </c>
      <c r="DF123" s="2" t="s">
        <v>129</v>
      </c>
      <c r="DG123" s="2" t="s">
        <v>132</v>
      </c>
      <c r="DH123" s="2" t="s">
        <v>132</v>
      </c>
      <c r="DI123" s="2" t="s">
        <v>144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162</v>
      </c>
      <c r="DR123" s="2" t="s">
        <v>129</v>
      </c>
      <c r="DS123" s="2" t="s">
        <v>132</v>
      </c>
      <c r="DT123" s="2" t="s">
        <v>132</v>
      </c>
      <c r="DU123" s="2" t="s">
        <v>144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141</v>
      </c>
      <c r="ED123" s="2" t="s">
        <v>129</v>
      </c>
      <c r="EE123" s="2" t="s">
        <v>940</v>
      </c>
      <c r="EF123" s="2" t="s">
        <v>132</v>
      </c>
      <c r="EG123" s="2" t="s">
        <v>144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161</v>
      </c>
      <c r="EP123" s="2" t="s">
        <v>129</v>
      </c>
      <c r="EQ123" s="2" t="s">
        <v>132</v>
      </c>
      <c r="ER123" s="2" t="s">
        <v>132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161</v>
      </c>
      <c r="FB123" s="2" t="s">
        <v>129</v>
      </c>
      <c r="FC123" s="2" t="s">
        <v>132</v>
      </c>
      <c r="FD123" s="2" t="s">
        <v>132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162</v>
      </c>
      <c r="FN123" s="2" t="s">
        <v>129</v>
      </c>
      <c r="FO123" s="2" t="s">
        <v>132</v>
      </c>
      <c r="FP123" s="2" t="s">
        <v>132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167</v>
      </c>
      <c r="FZ123" s="2" t="s">
        <v>129</v>
      </c>
      <c r="GA123" s="2" t="s">
        <v>132</v>
      </c>
      <c r="GB123" s="2" t="s">
        <v>132</v>
      </c>
      <c r="GC123" s="2" t="s">
        <v>144</v>
      </c>
      <c r="GD123" s="2" t="s">
        <v>132</v>
      </c>
      <c r="GE123" s="4">
        <v>1</v>
      </c>
      <c r="GF123" s="8">
        <v>34.99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1437</v>
      </c>
      <c r="GN123" s="2" t="s">
        <v>1293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161</v>
      </c>
      <c r="GX123" s="2" t="s">
        <v>129</v>
      </c>
      <c r="GY123" s="2" t="s">
        <v>132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162</v>
      </c>
      <c r="HJ123" s="2" t="s">
        <v>129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924</v>
      </c>
      <c r="HX123" s="2" t="s">
        <v>132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167</v>
      </c>
      <c r="IH123" s="2" t="s">
        <v>129</v>
      </c>
      <c r="II123" s="2" t="s">
        <v>132</v>
      </c>
      <c r="IJ123" s="2" t="s">
        <v>132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173</v>
      </c>
      <c r="IT123" s="2" t="s">
        <v>129</v>
      </c>
      <c r="IU123" s="2" t="s">
        <v>132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212</v>
      </c>
      <c r="JF123" s="2" t="s">
        <v>129</v>
      </c>
      <c r="JG123" s="2" t="s">
        <v>132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162</v>
      </c>
      <c r="JR123" s="2" t="s">
        <v>129</v>
      </c>
      <c r="JS123" s="2" t="s">
        <v>132</v>
      </c>
      <c r="JT123" s="2" t="s">
        <v>132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129</v>
      </c>
      <c r="KE123" s="2" t="s">
        <v>132</v>
      </c>
      <c r="KF123" s="2" t="s">
        <v>132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129</v>
      </c>
      <c r="KQ123" s="2" t="s">
        <v>132</v>
      </c>
      <c r="KR123" s="2" t="s">
        <v>132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141</v>
      </c>
      <c r="LB123" s="2" t="s">
        <v>129</v>
      </c>
      <c r="LC123" s="2" t="s">
        <v>168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129</v>
      </c>
      <c r="MY123" s="2" t="s">
        <v>132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167</v>
      </c>
      <c r="NJ123" s="2" t="s">
        <v>129</v>
      </c>
      <c r="NK123" s="2" t="s">
        <v>132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173</v>
      </c>
      <c r="OH123" s="2" t="s">
        <v>129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167</v>
      </c>
      <c r="PF123" s="2" t="s">
        <v>129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167</v>
      </c>
      <c r="PR123" s="2" t="s">
        <v>129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167</v>
      </c>
      <c r="QD123" s="2" t="s">
        <v>129</v>
      </c>
      <c r="QE123" s="2" t="s">
        <v>132</v>
      </c>
      <c r="QF123" s="2" t="s">
        <v>132</v>
      </c>
      <c r="QG123" s="2" t="s">
        <v>144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167</v>
      </c>
      <c r="RB123" s="2" t="s">
        <v>129</v>
      </c>
      <c r="RC123" s="2" t="s">
        <v>132</v>
      </c>
      <c r="RD123" s="2" t="s">
        <v>132</v>
      </c>
      <c r="RE123" s="2" t="s">
        <v>144</v>
      </c>
      <c r="RF123" s="2" t="s">
        <v>177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174</v>
      </c>
      <c r="RO123" s="2" t="s">
        <v>1445</v>
      </c>
      <c r="RP123" s="2" t="s">
        <v>132</v>
      </c>
      <c r="RQ123" s="2" t="s">
        <v>144</v>
      </c>
      <c r="RR123" s="2" t="s">
        <v>132</v>
      </c>
    </row>
    <row r="124">
      <c r="A124" s="2" t="s">
        <v>1865</v>
      </c>
      <c r="B124" s="2" t="s">
        <v>121</v>
      </c>
      <c r="C124" s="2" t="s">
        <v>122</v>
      </c>
      <c r="D124" s="2" t="s">
        <v>954</v>
      </c>
      <c r="E124" s="2" t="s">
        <v>710</v>
      </c>
      <c r="F124" s="2" t="s">
        <v>1860</v>
      </c>
      <c r="G124" s="2" t="s">
        <v>1860</v>
      </c>
      <c r="H124" s="2" t="s">
        <v>1860</v>
      </c>
      <c r="I124" s="2" t="s">
        <v>1866</v>
      </c>
      <c r="J124" s="2" t="s">
        <v>127</v>
      </c>
      <c r="K124" s="2" t="s">
        <v>1867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913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447</v>
      </c>
      <c r="V124" s="2" t="s">
        <v>886</v>
      </c>
      <c r="W124" s="2" t="s">
        <v>1863</v>
      </c>
      <c r="X124" s="2" t="s">
        <v>185</v>
      </c>
      <c r="Y124" s="2" t="s">
        <v>1516</v>
      </c>
      <c r="Z124" s="4">
        <v>126</v>
      </c>
      <c r="AA124" s="4">
        <f>=ROUNDDOWN(63,0)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11</v>
      </c>
      <c r="AQ124" s="8">
        <v>188.12</v>
      </c>
      <c r="AR124" s="4"/>
      <c r="AS124" s="8"/>
      <c r="AT124" s="7"/>
      <c r="AU124" s="7"/>
      <c r="AV124" s="4">
        <v>11</v>
      </c>
      <c r="AW124" s="8">
        <v>188.12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0.2273</v>
      </c>
      <c r="BJ124" s="4">
        <v>11</v>
      </c>
      <c r="BK124" s="8">
        <v>188.12</v>
      </c>
      <c r="BL124" s="2" t="s">
        <v>1868</v>
      </c>
      <c r="BM124" s="7">
        <v>1</v>
      </c>
      <c r="BN124" s="7">
        <v>1</v>
      </c>
      <c r="BO124" s="4">
        <v>3</v>
      </c>
      <c r="BP124" s="8">
        <v>40.43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1539</v>
      </c>
      <c r="BX124" s="2" t="s">
        <v>925</v>
      </c>
      <c r="BY124" s="2" t="s">
        <v>144</v>
      </c>
      <c r="BZ124" s="2" t="s">
        <v>132</v>
      </c>
      <c r="CA124" s="4">
        <v>7</v>
      </c>
      <c r="CB124" s="8">
        <v>112.7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132</v>
      </c>
      <c r="CJ124" s="2" t="s">
        <v>1392</v>
      </c>
      <c r="CK124" s="2" t="s">
        <v>144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141</v>
      </c>
      <c r="CT124" s="2" t="s">
        <v>129</v>
      </c>
      <c r="CU124" s="2" t="s">
        <v>1437</v>
      </c>
      <c r="CV124" s="2" t="s">
        <v>1517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167</v>
      </c>
      <c r="DF124" s="2" t="s">
        <v>129</v>
      </c>
      <c r="DG124" s="2" t="s">
        <v>132</v>
      </c>
      <c r="DH124" s="2" t="s">
        <v>132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162</v>
      </c>
      <c r="DR124" s="2" t="s">
        <v>129</v>
      </c>
      <c r="DS124" s="2" t="s">
        <v>132</v>
      </c>
      <c r="DT124" s="2" t="s">
        <v>132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129</v>
      </c>
      <c r="EE124" s="2" t="s">
        <v>940</v>
      </c>
      <c r="EF124" s="2" t="s">
        <v>132</v>
      </c>
      <c r="EG124" s="2" t="s">
        <v>144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161</v>
      </c>
      <c r="EP124" s="2" t="s">
        <v>129</v>
      </c>
      <c r="EQ124" s="2" t="s">
        <v>132</v>
      </c>
      <c r="ER124" s="2" t="s">
        <v>132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161</v>
      </c>
      <c r="FB124" s="2" t="s">
        <v>129</v>
      </c>
      <c r="FC124" s="2" t="s">
        <v>132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162</v>
      </c>
      <c r="FN124" s="2" t="s">
        <v>129</v>
      </c>
      <c r="FO124" s="2" t="s">
        <v>132</v>
      </c>
      <c r="FP124" s="2" t="s">
        <v>132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167</v>
      </c>
      <c r="FZ124" s="2" t="s">
        <v>129</v>
      </c>
      <c r="GA124" s="2" t="s">
        <v>132</v>
      </c>
      <c r="GB124" s="2" t="s">
        <v>132</v>
      </c>
      <c r="GC124" s="2" t="s">
        <v>144</v>
      </c>
      <c r="GD124" s="2" t="s">
        <v>132</v>
      </c>
      <c r="GE124" s="4">
        <v>1</v>
      </c>
      <c r="GF124" s="8">
        <v>34.99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1437</v>
      </c>
      <c r="GN124" s="2" t="s">
        <v>1529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161</v>
      </c>
      <c r="GX124" s="2" t="s">
        <v>129</v>
      </c>
      <c r="GY124" s="2" t="s">
        <v>132</v>
      </c>
      <c r="GZ124" s="2" t="s">
        <v>132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162</v>
      </c>
      <c r="HJ124" s="2" t="s">
        <v>129</v>
      </c>
      <c r="HK124" s="2" t="s">
        <v>132</v>
      </c>
      <c r="HL124" s="2" t="s">
        <v>132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129</v>
      </c>
      <c r="HW124" s="2" t="s">
        <v>924</v>
      </c>
      <c r="HX124" s="2" t="s">
        <v>132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167</v>
      </c>
      <c r="IH124" s="2" t="s">
        <v>129</v>
      </c>
      <c r="II124" s="2" t="s">
        <v>132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173</v>
      </c>
      <c r="IT124" s="2" t="s">
        <v>129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212</v>
      </c>
      <c r="JF124" s="2" t="s">
        <v>129</v>
      </c>
      <c r="JG124" s="2" t="s">
        <v>132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162</v>
      </c>
      <c r="JR124" s="2" t="s">
        <v>129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129</v>
      </c>
      <c r="KE124" s="2" t="s">
        <v>132</v>
      </c>
      <c r="KF124" s="2" t="s">
        <v>132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129</v>
      </c>
      <c r="KQ124" s="2" t="s">
        <v>132</v>
      </c>
      <c r="KR124" s="2" t="s">
        <v>132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141</v>
      </c>
      <c r="LB124" s="2" t="s">
        <v>129</v>
      </c>
      <c r="LC124" s="2" t="s">
        <v>168</v>
      </c>
      <c r="LD124" s="2" t="s">
        <v>132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129</v>
      </c>
      <c r="MY124" s="2" t="s">
        <v>132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129</v>
      </c>
      <c r="NK124" s="2" t="s">
        <v>132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173</v>
      </c>
      <c r="OH124" s="2" t="s">
        <v>129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167</v>
      </c>
      <c r="PF124" s="2" t="s">
        <v>129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167</v>
      </c>
      <c r="PR124" s="2" t="s">
        <v>129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167</v>
      </c>
      <c r="QD124" s="2" t="s">
        <v>129</v>
      </c>
      <c r="QE124" s="2" t="s">
        <v>132</v>
      </c>
      <c r="QF124" s="2" t="s">
        <v>132</v>
      </c>
      <c r="QG124" s="2" t="s">
        <v>144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167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177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174</v>
      </c>
      <c r="RO124" s="2" t="s">
        <v>1445</v>
      </c>
      <c r="RP124" s="2" t="s">
        <v>132</v>
      </c>
      <c r="RQ124" s="2" t="s">
        <v>144</v>
      </c>
      <c r="RR124" s="2" t="s">
        <v>132</v>
      </c>
    </row>
    <row r="125">
      <c r="A125" s="2" t="s">
        <v>1869</v>
      </c>
      <c r="B125" s="2" t="s">
        <v>121</v>
      </c>
      <c r="C125" s="2" t="s">
        <v>122</v>
      </c>
      <c r="D125" s="2" t="s">
        <v>954</v>
      </c>
      <c r="E125" s="2" t="s">
        <v>710</v>
      </c>
      <c r="F125" s="2" t="s">
        <v>1860</v>
      </c>
      <c r="G125" s="2" t="s">
        <v>1860</v>
      </c>
      <c r="H125" s="2" t="s">
        <v>1860</v>
      </c>
      <c r="I125" s="2" t="s">
        <v>1870</v>
      </c>
      <c r="J125" s="2" t="s">
        <v>127</v>
      </c>
      <c r="K125" s="2" t="s">
        <v>1871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374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447</v>
      </c>
      <c r="V125" s="2" t="s">
        <v>886</v>
      </c>
      <c r="W125" s="2" t="s">
        <v>1872</v>
      </c>
      <c r="X125" s="2" t="s">
        <v>308</v>
      </c>
      <c r="Y125" s="2" t="s">
        <v>1516</v>
      </c>
      <c r="Z125" s="4">
        <v>165</v>
      </c>
      <c r="AA125" s="4">
        <f>=ROUNDDOWN(23.5714285714286,0)</f>
      </c>
      <c r="AB125" s="5">
        <v>7</v>
      </c>
      <c r="AC125" s="2" t="s">
        <v>1076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9</v>
      </c>
      <c r="AQ125" s="8">
        <v>146.74</v>
      </c>
      <c r="AR125" s="4"/>
      <c r="AS125" s="8"/>
      <c r="AT125" s="7"/>
      <c r="AU125" s="7"/>
      <c r="AV125" s="4">
        <v>9</v>
      </c>
      <c r="AW125" s="8">
        <v>146.74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0.1773</v>
      </c>
      <c r="BJ125" s="4">
        <v>9</v>
      </c>
      <c r="BK125" s="8">
        <v>146.74</v>
      </c>
      <c r="BL125" s="2" t="s">
        <v>1873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129</v>
      </c>
      <c r="BW125" s="2" t="s">
        <v>1539</v>
      </c>
      <c r="BX125" s="2" t="s">
        <v>132</v>
      </c>
      <c r="BY125" s="2" t="s">
        <v>144</v>
      </c>
      <c r="BZ125" s="2" t="s">
        <v>132</v>
      </c>
      <c r="CA125" s="4">
        <v>6</v>
      </c>
      <c r="CB125" s="8">
        <v>96.6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132</v>
      </c>
      <c r="CJ125" s="2" t="s">
        <v>1392</v>
      </c>
      <c r="CK125" s="2" t="s">
        <v>144</v>
      </c>
      <c r="CL125" s="2" t="s">
        <v>132</v>
      </c>
      <c r="CM125" s="4">
        <v>1</v>
      </c>
      <c r="CN125" s="8">
        <v>16.61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1437</v>
      </c>
      <c r="CV125" s="2" t="s">
        <v>1544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167</v>
      </c>
      <c r="DF125" s="2" t="s">
        <v>129</v>
      </c>
      <c r="DG125" s="2" t="s">
        <v>132</v>
      </c>
      <c r="DH125" s="2" t="s">
        <v>132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162</v>
      </c>
      <c r="DR125" s="2" t="s">
        <v>129</v>
      </c>
      <c r="DS125" s="2" t="s">
        <v>132</v>
      </c>
      <c r="DT125" s="2" t="s">
        <v>132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940</v>
      </c>
      <c r="EF125" s="2" t="s">
        <v>132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161</v>
      </c>
      <c r="EP125" s="2" t="s">
        <v>129</v>
      </c>
      <c r="EQ125" s="2" t="s">
        <v>132</v>
      </c>
      <c r="ER125" s="2" t="s">
        <v>132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161</v>
      </c>
      <c r="FB125" s="2" t="s">
        <v>129</v>
      </c>
      <c r="FC125" s="2" t="s">
        <v>132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162</v>
      </c>
      <c r="FN125" s="2" t="s">
        <v>129</v>
      </c>
      <c r="FO125" s="2" t="s">
        <v>132</v>
      </c>
      <c r="FP125" s="2" t="s">
        <v>132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167</v>
      </c>
      <c r="FZ125" s="2" t="s">
        <v>129</v>
      </c>
      <c r="GA125" s="2" t="s">
        <v>132</v>
      </c>
      <c r="GB125" s="2" t="s">
        <v>132</v>
      </c>
      <c r="GC125" s="2" t="s">
        <v>144</v>
      </c>
      <c r="GD125" s="2" t="s">
        <v>132</v>
      </c>
      <c r="GE125" s="4">
        <v>1</v>
      </c>
      <c r="GF125" s="8">
        <v>28.99</v>
      </c>
      <c r="GG125" s="4"/>
      <c r="GH125" s="8"/>
      <c r="GI125" s="7"/>
      <c r="GJ125" s="7"/>
      <c r="GK125" s="2" t="s">
        <v>141</v>
      </c>
      <c r="GL125" s="2" t="s">
        <v>129</v>
      </c>
      <c r="GM125" s="2" t="s">
        <v>1437</v>
      </c>
      <c r="GN125" s="2" t="s">
        <v>1515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161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129</v>
      </c>
      <c r="HK125" s="2" t="s">
        <v>132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924</v>
      </c>
      <c r="HX125" s="2" t="s">
        <v>132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162</v>
      </c>
      <c r="IT125" s="2" t="s">
        <v>129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212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129</v>
      </c>
      <c r="KE125" s="2" t="s">
        <v>132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129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>
        <v>1</v>
      </c>
      <c r="KV125" s="8">
        <v>4.54</v>
      </c>
      <c r="KW125" s="4"/>
      <c r="KX125" s="8"/>
      <c r="KY125" s="7"/>
      <c r="KZ125" s="7"/>
      <c r="LA125" s="2" t="s">
        <v>141</v>
      </c>
      <c r="LB125" s="2" t="s">
        <v>129</v>
      </c>
      <c r="LC125" s="2" t="s">
        <v>168</v>
      </c>
      <c r="LD125" s="2" t="s">
        <v>1587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129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167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167</v>
      </c>
      <c r="OH125" s="2" t="s">
        <v>129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167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167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129</v>
      </c>
      <c r="QE125" s="2" t="s">
        <v>132</v>
      </c>
      <c r="QF125" s="2" t="s">
        <v>132</v>
      </c>
      <c r="QG125" s="2" t="s">
        <v>144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167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177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174</v>
      </c>
      <c r="RO125" s="2" t="s">
        <v>1445</v>
      </c>
      <c r="RP125" s="2" t="s">
        <v>132</v>
      </c>
      <c r="RQ125" s="2" t="s">
        <v>144</v>
      </c>
      <c r="RR125" s="2" t="s">
        <v>132</v>
      </c>
    </row>
    <row r="126">
      <c r="A126" s="2" t="s">
        <v>1874</v>
      </c>
      <c r="B126" s="2" t="s">
        <v>121</v>
      </c>
      <c r="C126" s="2" t="s">
        <v>122</v>
      </c>
      <c r="D126" s="2" t="s">
        <v>954</v>
      </c>
      <c r="E126" s="2" t="s">
        <v>710</v>
      </c>
      <c r="F126" s="2" t="s">
        <v>1860</v>
      </c>
      <c r="G126" s="2" t="s">
        <v>1860</v>
      </c>
      <c r="H126" s="2" t="s">
        <v>1860</v>
      </c>
      <c r="I126" s="2" t="s">
        <v>1875</v>
      </c>
      <c r="J126" s="2" t="s">
        <v>127</v>
      </c>
      <c r="K126" s="2" t="s">
        <v>1876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913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447</v>
      </c>
      <c r="V126" s="2" t="s">
        <v>886</v>
      </c>
      <c r="W126" s="2" t="s">
        <v>1863</v>
      </c>
      <c r="X126" s="2" t="s">
        <v>185</v>
      </c>
      <c r="Y126" s="2" t="s">
        <v>1516</v>
      </c>
      <c r="Z126" s="4">
        <v>112</v>
      </c>
      <c r="AA126" s="4">
        <f>=ROUNDDOWN(28,0)</f>
      </c>
      <c r="AB126" s="5">
        <v>4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7</v>
      </c>
      <c r="AQ126" s="8">
        <v>113.09</v>
      </c>
      <c r="AR126" s="4"/>
      <c r="AS126" s="8"/>
      <c r="AT126" s="7"/>
      <c r="AU126" s="7"/>
      <c r="AV126" s="4">
        <v>7</v>
      </c>
      <c r="AW126" s="8">
        <v>113.09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0.1366</v>
      </c>
      <c r="BJ126" s="4">
        <v>7</v>
      </c>
      <c r="BK126" s="8">
        <v>113.09</v>
      </c>
      <c r="BL126" s="2" t="s">
        <v>932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141</v>
      </c>
      <c r="BV126" s="2" t="s">
        <v>129</v>
      </c>
      <c r="BW126" s="2" t="s">
        <v>1539</v>
      </c>
      <c r="BX126" s="2" t="s">
        <v>132</v>
      </c>
      <c r="BY126" s="2" t="s">
        <v>144</v>
      </c>
      <c r="BZ126" s="2" t="s">
        <v>132</v>
      </c>
      <c r="CA126" s="4">
        <v>2</v>
      </c>
      <c r="CB126" s="8">
        <v>32.2</v>
      </c>
      <c r="CC126" s="4"/>
      <c r="CD126" s="8"/>
      <c r="CE126" s="7"/>
      <c r="CF126" s="7"/>
      <c r="CG126" s="2" t="s">
        <v>141</v>
      </c>
      <c r="CH126" s="2" t="s">
        <v>129</v>
      </c>
      <c r="CI126" s="2" t="s">
        <v>132</v>
      </c>
      <c r="CJ126" s="2" t="s">
        <v>1392</v>
      </c>
      <c r="CK126" s="2" t="s">
        <v>144</v>
      </c>
      <c r="CL126" s="2" t="s">
        <v>132</v>
      </c>
      <c r="CM126" s="4">
        <v>5</v>
      </c>
      <c r="CN126" s="8">
        <v>80.89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1437</v>
      </c>
      <c r="CV126" s="2" t="s">
        <v>1545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167</v>
      </c>
      <c r="DF126" s="2" t="s">
        <v>129</v>
      </c>
      <c r="DG126" s="2" t="s">
        <v>132</v>
      </c>
      <c r="DH126" s="2" t="s">
        <v>132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162</v>
      </c>
      <c r="DR126" s="2" t="s">
        <v>129</v>
      </c>
      <c r="DS126" s="2" t="s">
        <v>132</v>
      </c>
      <c r="DT126" s="2" t="s">
        <v>132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940</v>
      </c>
      <c r="EF126" s="2" t="s">
        <v>132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161</v>
      </c>
      <c r="EP126" s="2" t="s">
        <v>129</v>
      </c>
      <c r="EQ126" s="2" t="s">
        <v>132</v>
      </c>
      <c r="ER126" s="2" t="s">
        <v>132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161</v>
      </c>
      <c r="FB126" s="2" t="s">
        <v>129</v>
      </c>
      <c r="FC126" s="2" t="s">
        <v>132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162</v>
      </c>
      <c r="FN126" s="2" t="s">
        <v>129</v>
      </c>
      <c r="FO126" s="2" t="s">
        <v>132</v>
      </c>
      <c r="FP126" s="2" t="s">
        <v>132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167</v>
      </c>
      <c r="FZ126" s="2" t="s">
        <v>129</v>
      </c>
      <c r="GA126" s="2" t="s">
        <v>132</v>
      </c>
      <c r="GB126" s="2" t="s">
        <v>132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1437</v>
      </c>
      <c r="GN126" s="2" t="s">
        <v>132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161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162</v>
      </c>
      <c r="HJ126" s="2" t="s">
        <v>129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924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173</v>
      </c>
      <c r="IT126" s="2" t="s">
        <v>129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212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129</v>
      </c>
      <c r="KE126" s="2" t="s">
        <v>132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129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141</v>
      </c>
      <c r="LB126" s="2" t="s">
        <v>129</v>
      </c>
      <c r="LC126" s="2" t="s">
        <v>168</v>
      </c>
      <c r="LD126" s="2" t="s">
        <v>132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167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173</v>
      </c>
      <c r="OH126" s="2" t="s">
        <v>129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167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167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129</v>
      </c>
      <c r="QE126" s="2" t="s">
        <v>132</v>
      </c>
      <c r="QF126" s="2" t="s">
        <v>132</v>
      </c>
      <c r="QG126" s="2" t="s">
        <v>144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167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177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174</v>
      </c>
      <c r="RO126" s="2" t="s">
        <v>1445</v>
      </c>
      <c r="RP126" s="2" t="s">
        <v>132</v>
      </c>
      <c r="RQ126" s="2" t="s">
        <v>144</v>
      </c>
      <c r="RR126" s="2" t="s">
        <v>132</v>
      </c>
    </row>
    <row r="127">
      <c r="A127" s="2" t="s">
        <v>1877</v>
      </c>
      <c r="B127" s="2" t="s">
        <v>121</v>
      </c>
      <c r="C127" s="2" t="s">
        <v>122</v>
      </c>
      <c r="D127" s="2" t="s">
        <v>954</v>
      </c>
      <c r="E127" s="2" t="s">
        <v>710</v>
      </c>
      <c r="F127" s="2" t="s">
        <v>1860</v>
      </c>
      <c r="G127" s="2" t="s">
        <v>1860</v>
      </c>
      <c r="H127" s="2" t="s">
        <v>1860</v>
      </c>
      <c r="I127" s="2" t="s">
        <v>1878</v>
      </c>
      <c r="J127" s="2" t="s">
        <v>127</v>
      </c>
      <c r="K127" s="2" t="s">
        <v>1879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913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447</v>
      </c>
      <c r="V127" s="2" t="s">
        <v>886</v>
      </c>
      <c r="W127" s="2" t="s">
        <v>1880</v>
      </c>
      <c r="X127" s="2" t="s">
        <v>766</v>
      </c>
      <c r="Y127" s="2" t="s">
        <v>1516</v>
      </c>
      <c r="Z127" s="4">
        <v>239</v>
      </c>
      <c r="AA127" s="4">
        <f>=ROUNDDOWN(47.8,0)</f>
      </c>
      <c r="AB127" s="5">
        <v>5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6</v>
      </c>
      <c r="AQ127" s="8">
        <v>96.33</v>
      </c>
      <c r="AR127" s="4"/>
      <c r="AS127" s="8"/>
      <c r="AT127" s="7"/>
      <c r="AU127" s="7"/>
      <c r="AV127" s="4">
        <v>6</v>
      </c>
      <c r="AW127" s="8">
        <v>96.33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0.1164</v>
      </c>
      <c r="BJ127" s="4">
        <v>6</v>
      </c>
      <c r="BK127" s="8">
        <v>96.33</v>
      </c>
      <c r="BL127" s="2" t="s">
        <v>1586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1539</v>
      </c>
      <c r="BX127" s="2" t="s">
        <v>132</v>
      </c>
      <c r="BY127" s="2" t="s">
        <v>144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129</v>
      </c>
      <c r="CI127" s="2" t="s">
        <v>132</v>
      </c>
      <c r="CJ127" s="2" t="s">
        <v>1392</v>
      </c>
      <c r="CK127" s="2" t="s">
        <v>144</v>
      </c>
      <c r="CL127" s="2" t="s">
        <v>132</v>
      </c>
      <c r="CM127" s="4">
        <v>5</v>
      </c>
      <c r="CN127" s="8">
        <v>80.89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1437</v>
      </c>
      <c r="CV127" s="2" t="s">
        <v>1065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167</v>
      </c>
      <c r="DF127" s="2" t="s">
        <v>129</v>
      </c>
      <c r="DG127" s="2" t="s">
        <v>132</v>
      </c>
      <c r="DH127" s="2" t="s">
        <v>132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162</v>
      </c>
      <c r="DR127" s="2" t="s">
        <v>129</v>
      </c>
      <c r="DS127" s="2" t="s">
        <v>132</v>
      </c>
      <c r="DT127" s="2" t="s">
        <v>132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940</v>
      </c>
      <c r="EF127" s="2" t="s">
        <v>132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161</v>
      </c>
      <c r="EP127" s="2" t="s">
        <v>129</v>
      </c>
      <c r="EQ127" s="2" t="s">
        <v>132</v>
      </c>
      <c r="ER127" s="2" t="s">
        <v>132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161</v>
      </c>
      <c r="FB127" s="2" t="s">
        <v>129</v>
      </c>
      <c r="FC127" s="2" t="s">
        <v>132</v>
      </c>
      <c r="FD127" s="2" t="s">
        <v>132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162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167</v>
      </c>
      <c r="FZ127" s="2" t="s">
        <v>129</v>
      </c>
      <c r="GA127" s="2" t="s">
        <v>132</v>
      </c>
      <c r="GB127" s="2" t="s">
        <v>132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1437</v>
      </c>
      <c r="GN127" s="2" t="s">
        <v>132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161</v>
      </c>
      <c r="GX127" s="2" t="s">
        <v>129</v>
      </c>
      <c r="GY127" s="2" t="s">
        <v>132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129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>
        <v>1</v>
      </c>
      <c r="HP127" s="8">
        <v>15.44</v>
      </c>
      <c r="HQ127" s="4"/>
      <c r="HR127" s="8"/>
      <c r="HS127" s="7"/>
      <c r="HT127" s="7"/>
      <c r="HU127" s="2" t="s">
        <v>141</v>
      </c>
      <c r="HV127" s="2" t="s">
        <v>129</v>
      </c>
      <c r="HW127" s="2" t="s">
        <v>924</v>
      </c>
      <c r="HX127" s="2" t="s">
        <v>1065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173</v>
      </c>
      <c r="IT127" s="2" t="s">
        <v>129</v>
      </c>
      <c r="IU127" s="2" t="s">
        <v>132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212</v>
      </c>
      <c r="JF127" s="2" t="s">
        <v>129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162</v>
      </c>
      <c r="JR127" s="2" t="s">
        <v>129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129</v>
      </c>
      <c r="KE127" s="2" t="s">
        <v>132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129</v>
      </c>
      <c r="KQ127" s="2" t="s">
        <v>132</v>
      </c>
      <c r="KR127" s="2" t="s">
        <v>132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141</v>
      </c>
      <c r="LB127" s="2" t="s">
        <v>129</v>
      </c>
      <c r="LC127" s="2" t="s">
        <v>168</v>
      </c>
      <c r="LD127" s="2" t="s">
        <v>132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167</v>
      </c>
      <c r="NJ127" s="2" t="s">
        <v>129</v>
      </c>
      <c r="NK127" s="2" t="s">
        <v>132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173</v>
      </c>
      <c r="OH127" s="2" t="s">
        <v>129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129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129</v>
      </c>
      <c r="QE127" s="2" t="s">
        <v>132</v>
      </c>
      <c r="QF127" s="2" t="s">
        <v>132</v>
      </c>
      <c r="QG127" s="2" t="s">
        <v>144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129</v>
      </c>
      <c r="RC127" s="2" t="s">
        <v>132</v>
      </c>
      <c r="RD127" s="2" t="s">
        <v>132</v>
      </c>
      <c r="RE127" s="2" t="s">
        <v>144</v>
      </c>
      <c r="RF127" s="2" t="s">
        <v>177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174</v>
      </c>
      <c r="RO127" s="2" t="s">
        <v>1445</v>
      </c>
      <c r="RP127" s="2" t="s">
        <v>132</v>
      </c>
      <c r="RQ127" s="2" t="s">
        <v>144</v>
      </c>
      <c r="RR127" s="2" t="s">
        <v>132</v>
      </c>
    </row>
    <row r="128">
      <c r="A128" s="2" t="s">
        <v>1881</v>
      </c>
      <c r="B128" s="2" t="s">
        <v>121</v>
      </c>
      <c r="C128" s="2" t="s">
        <v>122</v>
      </c>
      <c r="D128" s="2" t="s">
        <v>954</v>
      </c>
      <c r="E128" s="2" t="s">
        <v>710</v>
      </c>
      <c r="F128" s="2" t="s">
        <v>1860</v>
      </c>
      <c r="G128" s="2" t="s">
        <v>1860</v>
      </c>
      <c r="H128" s="2" t="s">
        <v>1860</v>
      </c>
      <c r="I128" s="2" t="s">
        <v>1882</v>
      </c>
      <c r="J128" s="2" t="s">
        <v>127</v>
      </c>
      <c r="K128" s="2" t="s">
        <v>1883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913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447</v>
      </c>
      <c r="V128" s="2" t="s">
        <v>886</v>
      </c>
      <c r="W128" s="2" t="s">
        <v>1863</v>
      </c>
      <c r="X128" s="2" t="s">
        <v>185</v>
      </c>
      <c r="Y128" s="2" t="s">
        <v>1516</v>
      </c>
      <c r="Z128" s="4">
        <v>126</v>
      </c>
      <c r="AA128" s="4">
        <f>=ROUNDDOWN(42,0)</f>
      </c>
      <c r="AB128" s="5">
        <v>3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4</v>
      </c>
      <c r="AQ128" s="8">
        <v>68.1</v>
      </c>
      <c r="AR128" s="4"/>
      <c r="AS128" s="8"/>
      <c r="AT128" s="7"/>
      <c r="AU128" s="7"/>
      <c r="AV128" s="4">
        <v>4</v>
      </c>
      <c r="AW128" s="8">
        <v>68.1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0.0823</v>
      </c>
      <c r="BJ128" s="4">
        <v>4</v>
      </c>
      <c r="BK128" s="8">
        <v>68.1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129</v>
      </c>
      <c r="BW128" s="2" t="s">
        <v>1539</v>
      </c>
      <c r="BX128" s="2" t="s">
        <v>132</v>
      </c>
      <c r="BY128" s="2" t="s">
        <v>144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132</v>
      </c>
      <c r="CJ128" s="2" t="s">
        <v>1392</v>
      </c>
      <c r="CK128" s="2" t="s">
        <v>144</v>
      </c>
      <c r="CL128" s="2" t="s">
        <v>132</v>
      </c>
      <c r="CM128" s="4">
        <v>4</v>
      </c>
      <c r="CN128" s="8">
        <v>68.1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1437</v>
      </c>
      <c r="CV128" s="2" t="s">
        <v>1545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167</v>
      </c>
      <c r="DF128" s="2" t="s">
        <v>129</v>
      </c>
      <c r="DG128" s="2" t="s">
        <v>132</v>
      </c>
      <c r="DH128" s="2" t="s">
        <v>132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162</v>
      </c>
      <c r="DR128" s="2" t="s">
        <v>129</v>
      </c>
      <c r="DS128" s="2" t="s">
        <v>132</v>
      </c>
      <c r="DT128" s="2" t="s">
        <v>132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129</v>
      </c>
      <c r="EE128" s="2" t="s">
        <v>940</v>
      </c>
      <c r="EF128" s="2" t="s">
        <v>132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161</v>
      </c>
      <c r="EP128" s="2" t="s">
        <v>129</v>
      </c>
      <c r="EQ128" s="2" t="s">
        <v>132</v>
      </c>
      <c r="ER128" s="2" t="s">
        <v>132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161</v>
      </c>
      <c r="FB128" s="2" t="s">
        <v>129</v>
      </c>
      <c r="FC128" s="2" t="s">
        <v>132</v>
      </c>
      <c r="FD128" s="2" t="s">
        <v>132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162</v>
      </c>
      <c r="FN128" s="2" t="s">
        <v>129</v>
      </c>
      <c r="FO128" s="2" t="s">
        <v>132</v>
      </c>
      <c r="FP128" s="2" t="s">
        <v>132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167</v>
      </c>
      <c r="FZ128" s="2" t="s">
        <v>129</v>
      </c>
      <c r="GA128" s="2" t="s">
        <v>132</v>
      </c>
      <c r="GB128" s="2" t="s">
        <v>132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1437</v>
      </c>
      <c r="GN128" s="2" t="s">
        <v>132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161</v>
      </c>
      <c r="GX128" s="2" t="s">
        <v>129</v>
      </c>
      <c r="GY128" s="2" t="s">
        <v>132</v>
      </c>
      <c r="GZ128" s="2" t="s">
        <v>132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129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924</v>
      </c>
      <c r="HX128" s="2" t="s">
        <v>132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173</v>
      </c>
      <c r="IT128" s="2" t="s">
        <v>129</v>
      </c>
      <c r="IU128" s="2" t="s">
        <v>132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212</v>
      </c>
      <c r="JF128" s="2" t="s">
        <v>129</v>
      </c>
      <c r="JG128" s="2" t="s">
        <v>132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162</v>
      </c>
      <c r="JR128" s="2" t="s">
        <v>129</v>
      </c>
      <c r="JS128" s="2" t="s">
        <v>132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129</v>
      </c>
      <c r="KE128" s="2" t="s">
        <v>132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129</v>
      </c>
      <c r="KQ128" s="2" t="s">
        <v>132</v>
      </c>
      <c r="KR128" s="2" t="s">
        <v>132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141</v>
      </c>
      <c r="LB128" s="2" t="s">
        <v>129</v>
      </c>
      <c r="LC128" s="2" t="s">
        <v>168</v>
      </c>
      <c r="LD128" s="2" t="s">
        <v>132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129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129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167</v>
      </c>
      <c r="NJ128" s="2" t="s">
        <v>129</v>
      </c>
      <c r="NK128" s="2" t="s">
        <v>132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173</v>
      </c>
      <c r="OH128" s="2" t="s">
        <v>129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167</v>
      </c>
      <c r="PF128" s="2" t="s">
        <v>129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167</v>
      </c>
      <c r="PR128" s="2" t="s">
        <v>129</v>
      </c>
      <c r="PS128" s="2" t="s">
        <v>132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167</v>
      </c>
      <c r="QD128" s="2" t="s">
        <v>129</v>
      </c>
      <c r="QE128" s="2" t="s">
        <v>132</v>
      </c>
      <c r="QF128" s="2" t="s">
        <v>132</v>
      </c>
      <c r="QG128" s="2" t="s">
        <v>144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129</v>
      </c>
      <c r="RC128" s="2" t="s">
        <v>132</v>
      </c>
      <c r="RD128" s="2" t="s">
        <v>132</v>
      </c>
      <c r="RE128" s="2" t="s">
        <v>144</v>
      </c>
      <c r="RF128" s="2" t="s">
        <v>177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174</v>
      </c>
      <c r="RO128" s="2" t="s">
        <v>1445</v>
      </c>
      <c r="RP128" s="2" t="s">
        <v>132</v>
      </c>
      <c r="RQ128" s="2" t="s">
        <v>144</v>
      </c>
      <c r="RR128" s="2" t="s">
        <v>132</v>
      </c>
    </row>
    <row r="129">
      <c r="A129" s="2" t="s">
        <v>1884</v>
      </c>
      <c r="B129" s="2" t="s">
        <v>121</v>
      </c>
      <c r="C129" s="2" t="s">
        <v>122</v>
      </c>
      <c r="D129" s="2" t="s">
        <v>954</v>
      </c>
      <c r="E129" s="2" t="s">
        <v>710</v>
      </c>
      <c r="F129" s="2" t="s">
        <v>1860</v>
      </c>
      <c r="G129" s="2" t="s">
        <v>1860</v>
      </c>
      <c r="H129" s="2" t="s">
        <v>1860</v>
      </c>
      <c r="I129" s="2" t="s">
        <v>1885</v>
      </c>
      <c r="J129" s="2" t="s">
        <v>127</v>
      </c>
      <c r="K129" s="2" t="s">
        <v>1886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913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447</v>
      </c>
      <c r="V129" s="2" t="s">
        <v>886</v>
      </c>
      <c r="W129" s="2" t="s">
        <v>1887</v>
      </c>
      <c r="X129" s="2" t="s">
        <v>136</v>
      </c>
      <c r="Y129" s="2" t="s">
        <v>1516</v>
      </c>
      <c r="Z129" s="4">
        <v>148</v>
      </c>
      <c r="AA129" s="4">
        <f>=ROUNDDOWN(49.3333333333333,0)</f>
      </c>
      <c r="AB129" s="5">
        <v>3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1539</v>
      </c>
      <c r="BX129" s="2" t="s">
        <v>132</v>
      </c>
      <c r="BY129" s="2" t="s">
        <v>144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132</v>
      </c>
      <c r="CJ129" s="2" t="s">
        <v>1392</v>
      </c>
      <c r="CK129" s="2" t="s">
        <v>144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141</v>
      </c>
      <c r="CT129" s="2" t="s">
        <v>129</v>
      </c>
      <c r="CU129" s="2" t="s">
        <v>1437</v>
      </c>
      <c r="CV129" s="2" t="s">
        <v>132</v>
      </c>
      <c r="CW129" s="2" t="s">
        <v>144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167</v>
      </c>
      <c r="DF129" s="2" t="s">
        <v>129</v>
      </c>
      <c r="DG129" s="2" t="s">
        <v>132</v>
      </c>
      <c r="DH129" s="2" t="s">
        <v>132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162</v>
      </c>
      <c r="DR129" s="2" t="s">
        <v>129</v>
      </c>
      <c r="DS129" s="2" t="s">
        <v>132</v>
      </c>
      <c r="DT129" s="2" t="s">
        <v>132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141</v>
      </c>
      <c r="ED129" s="2" t="s">
        <v>129</v>
      </c>
      <c r="EE129" s="2" t="s">
        <v>940</v>
      </c>
      <c r="EF129" s="2" t="s">
        <v>132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161</v>
      </c>
      <c r="EP129" s="2" t="s">
        <v>129</v>
      </c>
      <c r="EQ129" s="2" t="s">
        <v>132</v>
      </c>
      <c r="ER129" s="2" t="s">
        <v>132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161</v>
      </c>
      <c r="FB129" s="2" t="s">
        <v>129</v>
      </c>
      <c r="FC129" s="2" t="s">
        <v>132</v>
      </c>
      <c r="FD129" s="2" t="s">
        <v>132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162</v>
      </c>
      <c r="FN129" s="2" t="s">
        <v>129</v>
      </c>
      <c r="FO129" s="2" t="s">
        <v>132</v>
      </c>
      <c r="FP129" s="2" t="s">
        <v>132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167</v>
      </c>
      <c r="FZ129" s="2" t="s">
        <v>129</v>
      </c>
      <c r="GA129" s="2" t="s">
        <v>132</v>
      </c>
      <c r="GB129" s="2" t="s">
        <v>132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1437</v>
      </c>
      <c r="GN129" s="2" t="s">
        <v>132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161</v>
      </c>
      <c r="GX129" s="2" t="s">
        <v>129</v>
      </c>
      <c r="GY129" s="2" t="s">
        <v>132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129</v>
      </c>
      <c r="HK129" s="2" t="s">
        <v>132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924</v>
      </c>
      <c r="HX129" s="2" t="s">
        <v>132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173</v>
      </c>
      <c r="IT129" s="2" t="s">
        <v>129</v>
      </c>
      <c r="IU129" s="2" t="s">
        <v>132</v>
      </c>
      <c r="IV129" s="2" t="s">
        <v>132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212</v>
      </c>
      <c r="JF129" s="2" t="s">
        <v>129</v>
      </c>
      <c r="JG129" s="2" t="s">
        <v>132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162</v>
      </c>
      <c r="JR129" s="2" t="s">
        <v>129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129</v>
      </c>
      <c r="KE129" s="2" t="s">
        <v>132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129</v>
      </c>
      <c r="KQ129" s="2" t="s">
        <v>132</v>
      </c>
      <c r="KR129" s="2" t="s">
        <v>132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141</v>
      </c>
      <c r="LB129" s="2" t="s">
        <v>129</v>
      </c>
      <c r="LC129" s="2" t="s">
        <v>168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167</v>
      </c>
      <c r="NJ129" s="2" t="s">
        <v>129</v>
      </c>
      <c r="NK129" s="2" t="s">
        <v>132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167</v>
      </c>
      <c r="PF129" s="2" t="s">
        <v>129</v>
      </c>
      <c r="PG129" s="2" t="s">
        <v>132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167</v>
      </c>
      <c r="PR129" s="2" t="s">
        <v>129</v>
      </c>
      <c r="PS129" s="2" t="s">
        <v>132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129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129</v>
      </c>
      <c r="RC129" s="2" t="s">
        <v>132</v>
      </c>
      <c r="RD129" s="2" t="s">
        <v>132</v>
      </c>
      <c r="RE129" s="2" t="s">
        <v>144</v>
      </c>
      <c r="RF129" s="2" t="s">
        <v>177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174</v>
      </c>
      <c r="RO129" s="2" t="s">
        <v>1445</v>
      </c>
      <c r="RP129" s="2" t="s">
        <v>132</v>
      </c>
      <c r="RQ129" s="2" t="s">
        <v>144</v>
      </c>
      <c r="RR129" s="2" t="s">
        <v>132</v>
      </c>
    </row>
    <row r="130">
      <c r="A130" s="2" t="s">
        <v>1888</v>
      </c>
      <c r="B130" s="2" t="s">
        <v>121</v>
      </c>
      <c r="C130" s="2" t="s">
        <v>122</v>
      </c>
      <c r="D130" s="2" t="s">
        <v>954</v>
      </c>
      <c r="E130" s="2" t="s">
        <v>710</v>
      </c>
      <c r="F130" s="2" t="s">
        <v>1889</v>
      </c>
      <c r="G130" s="2" t="s">
        <v>1889</v>
      </c>
      <c r="H130" s="2" t="s">
        <v>1889</v>
      </c>
      <c r="I130" s="2" t="s">
        <v>1890</v>
      </c>
      <c r="J130" s="2" t="s">
        <v>127</v>
      </c>
      <c r="K130" s="2" t="s">
        <v>1891</v>
      </c>
      <c r="L130" s="3">
        <v>42.18</v>
      </c>
      <c r="M130" s="3">
        <v>44.29</v>
      </c>
      <c r="N130" s="3">
        <v>84.99</v>
      </c>
      <c r="O130" s="2" t="s">
        <v>129</v>
      </c>
      <c r="P130" s="2" t="s">
        <v>374</v>
      </c>
      <c r="Q130" s="2" t="s">
        <v>131</v>
      </c>
      <c r="R130" s="2" t="s">
        <v>132</v>
      </c>
      <c r="S130" s="2" t="s">
        <v>1892</v>
      </c>
      <c r="T130" s="2" t="s">
        <v>132</v>
      </c>
      <c r="U130" s="2" t="s">
        <v>447</v>
      </c>
      <c r="V130" s="2" t="s">
        <v>886</v>
      </c>
      <c r="W130" s="2" t="s">
        <v>915</v>
      </c>
      <c r="X130" s="2" t="s">
        <v>185</v>
      </c>
      <c r="Y130" s="2" t="s">
        <v>1893</v>
      </c>
      <c r="Z130" s="4">
        <v>85</v>
      </c>
      <c r="AA130" s="4">
        <f>=ROUNDDOWN(28.3333333333333,0)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0.3651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14</v>
      </c>
      <c r="AQ130" s="8">
        <v>714.51</v>
      </c>
      <c r="AR130" s="4"/>
      <c r="AS130" s="8"/>
      <c r="AT130" s="7"/>
      <c r="AU130" s="7"/>
      <c r="AV130" s="4">
        <v>14</v>
      </c>
      <c r="AW130" s="8">
        <v>714.51</v>
      </c>
      <c r="AX130" s="4"/>
      <c r="AY130" s="8"/>
      <c r="AZ130" s="7"/>
      <c r="BA130" s="7"/>
      <c r="BB130" s="7">
        <v>1</v>
      </c>
      <c r="BC130" s="4">
        <v>14</v>
      </c>
      <c r="BD130" s="8">
        <v>714.51</v>
      </c>
      <c r="BE130" s="4"/>
      <c r="BF130" s="8"/>
      <c r="BG130" s="7"/>
      <c r="BH130" s="7"/>
      <c r="BI130" s="7">
        <v>1</v>
      </c>
      <c r="BJ130" s="4">
        <v>14</v>
      </c>
      <c r="BK130" s="8">
        <v>714.51</v>
      </c>
      <c r="BL130" s="2" t="s">
        <v>1894</v>
      </c>
      <c r="BM130" s="7">
        <v>1</v>
      </c>
      <c r="BN130" s="7">
        <v>1</v>
      </c>
      <c r="BO130" s="4">
        <v>1</v>
      </c>
      <c r="BP130" s="8">
        <v>45.38</v>
      </c>
      <c r="BQ130" s="4"/>
      <c r="BR130" s="8"/>
      <c r="BS130" s="7"/>
      <c r="BT130" s="7"/>
      <c r="BU130" s="2" t="s">
        <v>141</v>
      </c>
      <c r="BV130" s="2" t="s">
        <v>129</v>
      </c>
      <c r="BW130" s="2" t="s">
        <v>1895</v>
      </c>
      <c r="BX130" s="2" t="s">
        <v>1307</v>
      </c>
      <c r="BY130" s="2" t="s">
        <v>144</v>
      </c>
      <c r="BZ130" s="2" t="s">
        <v>132</v>
      </c>
      <c r="CA130" s="4">
        <v>7</v>
      </c>
      <c r="CB130" s="8">
        <v>375.55</v>
      </c>
      <c r="CC130" s="4"/>
      <c r="CD130" s="8"/>
      <c r="CE130" s="7"/>
      <c r="CF130" s="7"/>
      <c r="CG130" s="2" t="s">
        <v>141</v>
      </c>
      <c r="CH130" s="2" t="s">
        <v>129</v>
      </c>
      <c r="CI130" s="2" t="s">
        <v>132</v>
      </c>
      <c r="CJ130" s="2" t="s">
        <v>1232</v>
      </c>
      <c r="CK130" s="2" t="s">
        <v>144</v>
      </c>
      <c r="CL130" s="2" t="s">
        <v>132</v>
      </c>
      <c r="CM130" s="4">
        <v>1</v>
      </c>
      <c r="CN130" s="8">
        <v>44.29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1896</v>
      </c>
      <c r="CV130" s="2" t="s">
        <v>1897</v>
      </c>
      <c r="CW130" s="2" t="s">
        <v>144</v>
      </c>
      <c r="CX130" s="2" t="s">
        <v>132</v>
      </c>
      <c r="CY130" s="4">
        <v>2</v>
      </c>
      <c r="CZ130" s="8">
        <v>101.94</v>
      </c>
      <c r="DA130" s="4"/>
      <c r="DB130" s="8"/>
      <c r="DC130" s="7"/>
      <c r="DD130" s="7"/>
      <c r="DE130" s="2" t="s">
        <v>141</v>
      </c>
      <c r="DF130" s="2" t="s">
        <v>129</v>
      </c>
      <c r="DG130" s="2" t="s">
        <v>1242</v>
      </c>
      <c r="DH130" s="2" t="s">
        <v>1898</v>
      </c>
      <c r="DI130" s="2" t="s">
        <v>144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141</v>
      </c>
      <c r="DR130" s="2" t="s">
        <v>129</v>
      </c>
      <c r="DS130" s="2" t="s">
        <v>318</v>
      </c>
      <c r="DT130" s="2" t="s">
        <v>1899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1900</v>
      </c>
      <c r="EF130" s="2" t="s">
        <v>566</v>
      </c>
      <c r="EG130" s="2" t="s">
        <v>144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199</v>
      </c>
      <c r="ER130" s="2" t="s">
        <v>1901</v>
      </c>
      <c r="ES130" s="2" t="s">
        <v>144</v>
      </c>
      <c r="ET130" s="2" t="s">
        <v>132</v>
      </c>
      <c r="EU130" s="4">
        <v>2</v>
      </c>
      <c r="EV130" s="8">
        <v>95.68</v>
      </c>
      <c r="EW130" s="4"/>
      <c r="EX130" s="8"/>
      <c r="EY130" s="7"/>
      <c r="EZ130" s="7"/>
      <c r="FA130" s="2" t="s">
        <v>141</v>
      </c>
      <c r="FB130" s="2" t="s">
        <v>129</v>
      </c>
      <c r="FC130" s="2" t="s">
        <v>201</v>
      </c>
      <c r="FD130" s="2" t="s">
        <v>1057</v>
      </c>
      <c r="FE130" s="2" t="s">
        <v>144</v>
      </c>
      <c r="FF130" s="2" t="s">
        <v>132</v>
      </c>
      <c r="FG130" s="4">
        <v>1</v>
      </c>
      <c r="FH130" s="8">
        <v>51.67</v>
      </c>
      <c r="FI130" s="4"/>
      <c r="FJ130" s="8"/>
      <c r="FK130" s="7"/>
      <c r="FL130" s="7"/>
      <c r="FM130" s="2" t="s">
        <v>141</v>
      </c>
      <c r="FN130" s="2" t="s">
        <v>129</v>
      </c>
      <c r="FO130" s="2" t="s">
        <v>203</v>
      </c>
      <c r="FP130" s="2" t="s">
        <v>703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129</v>
      </c>
      <c r="GA130" s="2" t="s">
        <v>158</v>
      </c>
      <c r="GB130" s="2" t="s">
        <v>132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1893</v>
      </c>
      <c r="GN130" s="2" t="s">
        <v>1902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129</v>
      </c>
      <c r="GY130" s="2" t="s">
        <v>289</v>
      </c>
      <c r="GZ130" s="2" t="s">
        <v>1903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162</v>
      </c>
      <c r="HJ130" s="2" t="s">
        <v>129</v>
      </c>
      <c r="HK130" s="2" t="s">
        <v>132</v>
      </c>
      <c r="HL130" s="2" t="s">
        <v>132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750</v>
      </c>
      <c r="HX130" s="2" t="s">
        <v>208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141</v>
      </c>
      <c r="IH130" s="2" t="s">
        <v>129</v>
      </c>
      <c r="II130" s="2" t="s">
        <v>578</v>
      </c>
      <c r="IJ130" s="2" t="s">
        <v>257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141</v>
      </c>
      <c r="IT130" s="2" t="s">
        <v>129</v>
      </c>
      <c r="IU130" s="2" t="s">
        <v>267</v>
      </c>
      <c r="IV130" s="2" t="s">
        <v>969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212</v>
      </c>
      <c r="JF130" s="2" t="s">
        <v>129</v>
      </c>
      <c r="JG130" s="2" t="s">
        <v>132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294</v>
      </c>
      <c r="JT130" s="2" t="s">
        <v>132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129</v>
      </c>
      <c r="KE130" s="2" t="s">
        <v>1039</v>
      </c>
      <c r="KF130" s="2" t="s">
        <v>1904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132</v>
      </c>
      <c r="KP130" s="2" t="s">
        <v>132</v>
      </c>
      <c r="KQ130" s="2" t="s">
        <v>132</v>
      </c>
      <c r="KR130" s="2" t="s">
        <v>132</v>
      </c>
      <c r="KS130" s="2" t="s">
        <v>132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129</v>
      </c>
      <c r="LC130" s="2" t="s">
        <v>1330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170</v>
      </c>
      <c r="MM130" s="2" t="s">
        <v>295</v>
      </c>
      <c r="MN130" s="2" t="s">
        <v>1905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129</v>
      </c>
      <c r="MY130" s="2" t="s">
        <v>132</v>
      </c>
      <c r="MZ130" s="2" t="s">
        <v>132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167</v>
      </c>
      <c r="NJ130" s="2" t="s">
        <v>129</v>
      </c>
      <c r="NK130" s="2" t="s">
        <v>132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167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167</v>
      </c>
      <c r="OT130" s="2" t="s">
        <v>174</v>
      </c>
      <c r="OU130" s="2" t="s">
        <v>132</v>
      </c>
      <c r="OV130" s="2" t="s">
        <v>132</v>
      </c>
      <c r="OW130" s="2" t="s">
        <v>144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174</v>
      </c>
      <c r="PS130" s="2" t="s">
        <v>175</v>
      </c>
      <c r="PT130" s="2" t="s">
        <v>1174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162</v>
      </c>
      <c r="QP130" s="2" t="s">
        <v>174</v>
      </c>
      <c r="QQ130" s="2" t="s">
        <v>132</v>
      </c>
      <c r="QR130" s="2" t="s">
        <v>132</v>
      </c>
      <c r="QS130" s="2" t="s">
        <v>144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167</v>
      </c>
      <c r="RB130" s="2" t="s">
        <v>129</v>
      </c>
      <c r="RC130" s="2" t="s">
        <v>132</v>
      </c>
      <c r="RD130" s="2" t="s">
        <v>132</v>
      </c>
      <c r="RE130" s="2" t="s">
        <v>144</v>
      </c>
      <c r="RF130" s="2" t="s">
        <v>177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174</v>
      </c>
      <c r="RO130" s="2" t="s">
        <v>216</v>
      </c>
      <c r="RP130" s="2" t="s">
        <v>621</v>
      </c>
      <c r="RQ130" s="2" t="s">
        <v>144</v>
      </c>
      <c r="RR130" s="2" t="s">
        <v>132</v>
      </c>
    </row>
    <row r="131">
      <c r="A131" s="2" t="s">
        <v>1906</v>
      </c>
      <c r="B131" s="2" t="s">
        <v>121</v>
      </c>
      <c r="C131" s="2" t="s">
        <v>122</v>
      </c>
      <c r="D131" s="2" t="s">
        <v>954</v>
      </c>
      <c r="E131" s="2" t="s">
        <v>710</v>
      </c>
      <c r="F131" s="2" t="s">
        <v>1907</v>
      </c>
      <c r="G131" s="2" t="s">
        <v>1907</v>
      </c>
      <c r="H131" s="2" t="s">
        <v>1907</v>
      </c>
      <c r="I131" s="2" t="s">
        <v>1908</v>
      </c>
      <c r="J131" s="2" t="s">
        <v>127</v>
      </c>
      <c r="K131" s="2" t="s">
        <v>1909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913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447</v>
      </c>
      <c r="V131" s="2" t="s">
        <v>914</v>
      </c>
      <c r="W131" s="2" t="s">
        <v>137</v>
      </c>
      <c r="X131" s="2" t="s">
        <v>185</v>
      </c>
      <c r="Y131" s="2" t="s">
        <v>1910</v>
      </c>
      <c r="Z131" s="4">
        <v>81</v>
      </c>
      <c r="AA131" s="4">
        <f>=ROUNDDOWN(27,0)</f>
      </c>
      <c r="AB131" s="5">
        <v>3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9</v>
      </c>
      <c r="AQ131" s="8">
        <v>708.29</v>
      </c>
      <c r="AR131" s="4"/>
      <c r="AS131" s="8"/>
      <c r="AT131" s="7"/>
      <c r="AU131" s="7"/>
      <c r="AV131" s="4">
        <v>9</v>
      </c>
      <c r="AW131" s="8">
        <v>708.29</v>
      </c>
      <c r="AX131" s="4"/>
      <c r="AY131" s="8"/>
      <c r="AZ131" s="7"/>
      <c r="BA131" s="7"/>
      <c r="BB131" s="7">
        <v>1</v>
      </c>
      <c r="BC131" s="4">
        <v>9</v>
      </c>
      <c r="BD131" s="8">
        <v>708.29</v>
      </c>
      <c r="BE131" s="4"/>
      <c r="BF131" s="8"/>
      <c r="BG131" s="7"/>
      <c r="BH131" s="7"/>
      <c r="BI131" s="7">
        <v>1</v>
      </c>
      <c r="BJ131" s="4">
        <v>9</v>
      </c>
      <c r="BK131" s="8">
        <v>708.29</v>
      </c>
      <c r="BL131" s="2" t="s">
        <v>1911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1912</v>
      </c>
      <c r="BX131" s="2" t="s">
        <v>132</v>
      </c>
      <c r="BY131" s="2" t="s">
        <v>144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162</v>
      </c>
      <c r="CH131" s="2" t="s">
        <v>129</v>
      </c>
      <c r="CI131" s="2" t="s">
        <v>132</v>
      </c>
      <c r="CJ131" s="2" t="s">
        <v>132</v>
      </c>
      <c r="CK131" s="2" t="s">
        <v>144</v>
      </c>
      <c r="CL131" s="2" t="s">
        <v>132</v>
      </c>
      <c r="CM131" s="4">
        <v>6</v>
      </c>
      <c r="CN131" s="8">
        <v>417.81</v>
      </c>
      <c r="CO131" s="4"/>
      <c r="CP131" s="8"/>
      <c r="CQ131" s="7"/>
      <c r="CR131" s="7"/>
      <c r="CS131" s="2" t="s">
        <v>141</v>
      </c>
      <c r="CT131" s="2" t="s">
        <v>129</v>
      </c>
      <c r="CU131" s="2" t="s">
        <v>1444</v>
      </c>
      <c r="CV131" s="2" t="s">
        <v>1913</v>
      </c>
      <c r="CW131" s="2" t="s">
        <v>144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167</v>
      </c>
      <c r="DF131" s="2" t="s">
        <v>129</v>
      </c>
      <c r="DG131" s="2" t="s">
        <v>132</v>
      </c>
      <c r="DH131" s="2" t="s">
        <v>132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162</v>
      </c>
      <c r="DR131" s="2" t="s">
        <v>129</v>
      </c>
      <c r="DS131" s="2" t="s">
        <v>132</v>
      </c>
      <c r="DT131" s="2" t="s">
        <v>132</v>
      </c>
      <c r="DU131" s="2" t="s">
        <v>144</v>
      </c>
      <c r="DV131" s="2" t="s">
        <v>132</v>
      </c>
      <c r="DW131" s="4">
        <v>1</v>
      </c>
      <c r="DX131" s="8">
        <v>60.5</v>
      </c>
      <c r="DY131" s="4"/>
      <c r="DZ131" s="8"/>
      <c r="EA131" s="7"/>
      <c r="EB131" s="7"/>
      <c r="EC131" s="2" t="s">
        <v>141</v>
      </c>
      <c r="ED131" s="2" t="s">
        <v>129</v>
      </c>
      <c r="EE131" s="2" t="s">
        <v>1544</v>
      </c>
      <c r="EF131" s="2" t="s">
        <v>1914</v>
      </c>
      <c r="EG131" s="2" t="s">
        <v>144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161</v>
      </c>
      <c r="EP131" s="2" t="s">
        <v>129</v>
      </c>
      <c r="EQ131" s="2" t="s">
        <v>132</v>
      </c>
      <c r="ER131" s="2" t="s">
        <v>132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161</v>
      </c>
      <c r="FB131" s="2" t="s">
        <v>129</v>
      </c>
      <c r="FC131" s="2" t="s">
        <v>132</v>
      </c>
      <c r="FD131" s="2" t="s">
        <v>132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162</v>
      </c>
      <c r="FN131" s="2" t="s">
        <v>129</v>
      </c>
      <c r="FO131" s="2" t="s">
        <v>132</v>
      </c>
      <c r="FP131" s="2" t="s">
        <v>132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167</v>
      </c>
      <c r="FZ131" s="2" t="s">
        <v>129</v>
      </c>
      <c r="GA131" s="2" t="s">
        <v>132</v>
      </c>
      <c r="GB131" s="2" t="s">
        <v>132</v>
      </c>
      <c r="GC131" s="2" t="s">
        <v>144</v>
      </c>
      <c r="GD131" s="2" t="s">
        <v>132</v>
      </c>
      <c r="GE131" s="4">
        <v>2</v>
      </c>
      <c r="GF131" s="8">
        <v>229.98</v>
      </c>
      <c r="GG131" s="4"/>
      <c r="GH131" s="8"/>
      <c r="GI131" s="7"/>
      <c r="GJ131" s="7"/>
      <c r="GK131" s="2" t="s">
        <v>141</v>
      </c>
      <c r="GL131" s="2" t="s">
        <v>129</v>
      </c>
      <c r="GM131" s="2" t="s">
        <v>1915</v>
      </c>
      <c r="GN131" s="2" t="s">
        <v>1293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161</v>
      </c>
      <c r="GX131" s="2" t="s">
        <v>129</v>
      </c>
      <c r="GY131" s="2" t="s">
        <v>132</v>
      </c>
      <c r="GZ131" s="2" t="s">
        <v>132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129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924</v>
      </c>
      <c r="HX131" s="2" t="s">
        <v>132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129</v>
      </c>
      <c r="II131" s="2" t="s">
        <v>132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173</v>
      </c>
      <c r="IT131" s="2" t="s">
        <v>129</v>
      </c>
      <c r="IU131" s="2" t="s">
        <v>132</v>
      </c>
      <c r="IV131" s="2" t="s">
        <v>132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167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926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129</v>
      </c>
      <c r="KE131" s="2" t="s">
        <v>132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129</v>
      </c>
      <c r="KQ131" s="2" t="s">
        <v>132</v>
      </c>
      <c r="KR131" s="2" t="s">
        <v>132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141</v>
      </c>
      <c r="LB131" s="2" t="s">
        <v>129</v>
      </c>
      <c r="LC131" s="2" t="s">
        <v>168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129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167</v>
      </c>
      <c r="NJ131" s="2" t="s">
        <v>129</v>
      </c>
      <c r="NK131" s="2" t="s">
        <v>132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173</v>
      </c>
      <c r="OH131" s="2" t="s">
        <v>129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129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129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129</v>
      </c>
      <c r="RC131" s="2" t="s">
        <v>132</v>
      </c>
      <c r="RD131" s="2" t="s">
        <v>132</v>
      </c>
      <c r="RE131" s="2" t="s">
        <v>144</v>
      </c>
      <c r="RF131" s="2" t="s">
        <v>177</v>
      </c>
      <c r="RG131" s="4"/>
      <c r="RH131" s="8"/>
      <c r="RI131" s="4"/>
      <c r="RJ131" s="8"/>
      <c r="RK131" s="7"/>
      <c r="RL131" s="7"/>
      <c r="RM131" s="2" t="s">
        <v>167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132</v>
      </c>
    </row>
    <row r="132">
      <c r="A132" s="2" t="s">
        <v>1916</v>
      </c>
      <c r="B132" s="2" t="s">
        <v>121</v>
      </c>
      <c r="C132" s="2" t="s">
        <v>122</v>
      </c>
      <c r="D132" s="2" t="s">
        <v>954</v>
      </c>
      <c r="E132" s="2" t="s">
        <v>710</v>
      </c>
      <c r="F132" s="2" t="s">
        <v>1917</v>
      </c>
      <c r="G132" s="2" t="s">
        <v>132</v>
      </c>
      <c r="H132" s="2" t="s">
        <v>132</v>
      </c>
      <c r="I132" s="2" t="s">
        <v>1918</v>
      </c>
      <c r="J132" s="2" t="s">
        <v>127</v>
      </c>
      <c r="K132" s="2" t="s">
        <v>912</v>
      </c>
      <c r="L132" s="3">
        <v>26.97</v>
      </c>
      <c r="M132" s="3">
        <v>28.32</v>
      </c>
      <c r="N132" s="3">
        <v>59.99</v>
      </c>
      <c r="O132" s="2" t="s">
        <v>1656</v>
      </c>
      <c r="P132" s="2" t="s">
        <v>527</v>
      </c>
      <c r="Q132" s="2" t="s">
        <v>131</v>
      </c>
      <c r="R132" s="2" t="s">
        <v>132</v>
      </c>
      <c r="S132" s="2" t="s">
        <v>1919</v>
      </c>
      <c r="T132" s="2" t="s">
        <v>132</v>
      </c>
      <c r="U132" s="2" t="s">
        <v>640</v>
      </c>
      <c r="V132" s="2" t="s">
        <v>135</v>
      </c>
      <c r="W132" s="2" t="s">
        <v>185</v>
      </c>
      <c r="X132" s="2" t="s">
        <v>132</v>
      </c>
      <c r="Y132" s="2" t="s">
        <v>806</v>
      </c>
      <c r="Z132" s="4"/>
      <c r="AA132" s="4">
        <f>=ROUNDDOWN({0},0)</f>
      </c>
      <c r="AB132" s="5">
        <v>0.7</v>
      </c>
      <c r="AC132" s="2" t="s">
        <v>132</v>
      </c>
      <c r="AD132" s="4"/>
      <c r="AE132" s="4"/>
      <c r="AF132" s="6">
        <v>63</v>
      </c>
      <c r="AG132" s="6"/>
      <c r="AH132" s="7">
        <v>0.5873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28.32</v>
      </c>
      <c r="AR132" s="4"/>
      <c r="AS132" s="8"/>
      <c r="AT132" s="7"/>
      <c r="AU132" s="7"/>
      <c r="AV132" s="4">
        <v>1</v>
      </c>
      <c r="AW132" s="8">
        <v>28.32</v>
      </c>
      <c r="AX132" s="4"/>
      <c r="AY132" s="8"/>
      <c r="AZ132" s="7"/>
      <c r="BA132" s="7"/>
      <c r="BB132" s="7">
        <v>1</v>
      </c>
      <c r="BC132" s="4">
        <v>1</v>
      </c>
      <c r="BD132" s="8">
        <v>28.32</v>
      </c>
      <c r="BE132" s="4"/>
      <c r="BF132" s="8"/>
      <c r="BG132" s="7"/>
      <c r="BH132" s="7"/>
      <c r="BI132" s="7">
        <v>1</v>
      </c>
      <c r="BJ132" s="4">
        <v>1</v>
      </c>
      <c r="BK132" s="8">
        <v>28.32</v>
      </c>
      <c r="BL132" s="2" t="s">
        <v>18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141</v>
      </c>
      <c r="BV132" s="2" t="s">
        <v>174</v>
      </c>
      <c r="BW132" s="2" t="s">
        <v>1090</v>
      </c>
      <c r="BX132" s="2" t="s">
        <v>822</v>
      </c>
      <c r="BY132" s="2" t="s">
        <v>144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593</v>
      </c>
      <c r="CH132" s="2" t="s">
        <v>174</v>
      </c>
      <c r="CI132" s="2" t="s">
        <v>132</v>
      </c>
      <c r="CJ132" s="2" t="s">
        <v>810</v>
      </c>
      <c r="CK132" s="2" t="s">
        <v>144</v>
      </c>
      <c r="CL132" s="2" t="s">
        <v>132</v>
      </c>
      <c r="CM132" s="4">
        <v>1</v>
      </c>
      <c r="CN132" s="8">
        <v>28.32</v>
      </c>
      <c r="CO132" s="4"/>
      <c r="CP132" s="8"/>
      <c r="CQ132" s="7"/>
      <c r="CR132" s="7"/>
      <c r="CS132" s="2" t="s">
        <v>141</v>
      </c>
      <c r="CT132" s="2" t="s">
        <v>174</v>
      </c>
      <c r="CU132" s="2" t="s">
        <v>811</v>
      </c>
      <c r="CV132" s="2" t="s">
        <v>1920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174</v>
      </c>
      <c r="DG132" s="2" t="s">
        <v>1050</v>
      </c>
      <c r="DH132" s="2" t="s">
        <v>982</v>
      </c>
      <c r="DI132" s="2" t="s">
        <v>144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174</v>
      </c>
      <c r="DS132" s="2" t="s">
        <v>1161</v>
      </c>
      <c r="DT132" s="2" t="s">
        <v>1749</v>
      </c>
      <c r="DU132" s="2" t="s">
        <v>177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174</v>
      </c>
      <c r="EE132" s="2" t="s">
        <v>1605</v>
      </c>
      <c r="EF132" s="2" t="s">
        <v>1090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174</v>
      </c>
      <c r="EQ132" s="2" t="s">
        <v>818</v>
      </c>
      <c r="ER132" s="2" t="s">
        <v>1921</v>
      </c>
      <c r="ES132" s="2" t="s">
        <v>144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167</v>
      </c>
      <c r="FB132" s="2" t="s">
        <v>174</v>
      </c>
      <c r="FC132" s="2" t="s">
        <v>132</v>
      </c>
      <c r="FD132" s="2" t="s">
        <v>132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174</v>
      </c>
      <c r="FO132" s="2" t="s">
        <v>1114</v>
      </c>
      <c r="FP132" s="2" t="s">
        <v>1922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174</v>
      </c>
      <c r="GA132" s="2" t="s">
        <v>326</v>
      </c>
      <c r="GB132" s="2" t="s">
        <v>1115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174</v>
      </c>
      <c r="GM132" s="2" t="s">
        <v>811</v>
      </c>
      <c r="GN132" s="2" t="s">
        <v>1923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174</v>
      </c>
      <c r="GY132" s="2" t="s">
        <v>359</v>
      </c>
      <c r="GZ132" s="2" t="s">
        <v>1924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167</v>
      </c>
      <c r="HJ132" s="2" t="s">
        <v>174</v>
      </c>
      <c r="HK132" s="2" t="s">
        <v>132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174</v>
      </c>
      <c r="HW132" s="2" t="s">
        <v>826</v>
      </c>
      <c r="HX132" s="2" t="s">
        <v>1556</v>
      </c>
      <c r="HY132" s="2" t="s">
        <v>177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174</v>
      </c>
      <c r="II132" s="2" t="s">
        <v>578</v>
      </c>
      <c r="IJ132" s="2" t="s">
        <v>1314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141</v>
      </c>
      <c r="IT132" s="2" t="s">
        <v>174</v>
      </c>
      <c r="IU132" s="2" t="s">
        <v>830</v>
      </c>
      <c r="IV132" s="2" t="s">
        <v>664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212</v>
      </c>
      <c r="JF132" s="2" t="s">
        <v>174</v>
      </c>
      <c r="JG132" s="2" t="s">
        <v>132</v>
      </c>
      <c r="JH132" s="2" t="s">
        <v>132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174</v>
      </c>
      <c r="JS132" s="2" t="s">
        <v>366</v>
      </c>
      <c r="JT132" s="2" t="s">
        <v>1925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174</v>
      </c>
      <c r="KE132" s="2" t="s">
        <v>837</v>
      </c>
      <c r="KF132" s="2" t="s">
        <v>1026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174</v>
      </c>
      <c r="KQ132" s="2" t="s">
        <v>782</v>
      </c>
      <c r="KR132" s="2" t="s">
        <v>132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174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141</v>
      </c>
      <c r="ML132" s="2" t="s">
        <v>174</v>
      </c>
      <c r="MM132" s="2" t="s">
        <v>1766</v>
      </c>
      <c r="MN132" s="2" t="s">
        <v>1926</v>
      </c>
      <c r="MO132" s="2" t="s">
        <v>177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174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173</v>
      </c>
      <c r="OH132" s="2" t="s">
        <v>174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167</v>
      </c>
      <c r="OT132" s="2" t="s">
        <v>174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174</v>
      </c>
      <c r="PS132" s="2" t="s">
        <v>559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174</v>
      </c>
      <c r="QQ132" s="2" t="s">
        <v>837</v>
      </c>
      <c r="QR132" s="2" t="s">
        <v>1802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167</v>
      </c>
      <c r="RB132" s="2" t="s">
        <v>174</v>
      </c>
      <c r="RC132" s="2" t="s">
        <v>132</v>
      </c>
      <c r="RD132" s="2" t="s">
        <v>132</v>
      </c>
      <c r="RE132" s="2" t="s">
        <v>144</v>
      </c>
      <c r="RF132" s="2" t="s">
        <v>177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174</v>
      </c>
      <c r="RO132" s="2" t="s">
        <v>1124</v>
      </c>
      <c r="RP132" s="2" t="s">
        <v>356</v>
      </c>
      <c r="RQ132" s="2" t="s">
        <v>144</v>
      </c>
      <c r="RR132" s="2" t="s">
        <v>132</v>
      </c>
    </row>
    <row r="133">
      <c r="A133" s="2" t="s">
        <v>1927</v>
      </c>
      <c r="B133" s="2" t="s">
        <v>121</v>
      </c>
      <c r="C133" s="2" t="s">
        <v>122</v>
      </c>
      <c r="D133" s="2" t="s">
        <v>954</v>
      </c>
      <c r="E133" s="2" t="s">
        <v>124</v>
      </c>
      <c r="F133" s="2" t="s">
        <v>1928</v>
      </c>
      <c r="G133" s="2" t="s">
        <v>1928</v>
      </c>
      <c r="H133" s="2" t="s">
        <v>1928</v>
      </c>
      <c r="I133" s="2" t="s">
        <v>1929</v>
      </c>
      <c r="J133" s="2" t="s">
        <v>127</v>
      </c>
      <c r="K133" s="2" t="s">
        <v>304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658</v>
      </c>
      <c r="Q133" s="2" t="s">
        <v>131</v>
      </c>
      <c r="R133" s="2" t="s">
        <v>132</v>
      </c>
      <c r="S133" s="2" t="s">
        <v>1930</v>
      </c>
      <c r="T133" s="2" t="s">
        <v>132</v>
      </c>
      <c r="U133" s="2" t="s">
        <v>1477</v>
      </c>
      <c r="V133" s="2" t="s">
        <v>846</v>
      </c>
      <c r="W133" s="2" t="s">
        <v>136</v>
      </c>
      <c r="X133" s="2" t="s">
        <v>915</v>
      </c>
      <c r="Y133" s="2" t="s">
        <v>1931</v>
      </c>
      <c r="Z133" s="4">
        <v>88</v>
      </c>
      <c r="AA133" s="4">
        <f>=ROUNDDOWN(44,0)</f>
      </c>
      <c r="AB133" s="5">
        <v>2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13</v>
      </c>
      <c r="AQ133" s="8">
        <v>1360.22</v>
      </c>
      <c r="AR133" s="4"/>
      <c r="AS133" s="8"/>
      <c r="AT133" s="7"/>
      <c r="AU133" s="7"/>
      <c r="AV133" s="4">
        <v>13</v>
      </c>
      <c r="AW133" s="8">
        <v>1360.22</v>
      </c>
      <c r="AX133" s="4"/>
      <c r="AY133" s="8"/>
      <c r="AZ133" s="7"/>
      <c r="BA133" s="7"/>
      <c r="BB133" s="7">
        <v>1</v>
      </c>
      <c r="BC133" s="4">
        <v>13</v>
      </c>
      <c r="BD133" s="8">
        <v>1360.22</v>
      </c>
      <c r="BE133" s="4"/>
      <c r="BF133" s="8"/>
      <c r="BG133" s="7"/>
      <c r="BH133" s="7"/>
      <c r="BI133" s="7">
        <v>1</v>
      </c>
      <c r="BJ133" s="4">
        <v>13</v>
      </c>
      <c r="BK133" s="8">
        <v>1360.22</v>
      </c>
      <c r="BL133" s="2" t="s">
        <v>1932</v>
      </c>
      <c r="BM133" s="7">
        <v>1</v>
      </c>
      <c r="BN133" s="7">
        <v>1</v>
      </c>
      <c r="BO133" s="4">
        <v>1</v>
      </c>
      <c r="BP133" s="8">
        <v>61.19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399</v>
      </c>
      <c r="BX133" s="2" t="s">
        <v>1933</v>
      </c>
      <c r="BY133" s="2" t="s">
        <v>144</v>
      </c>
      <c r="BZ133" s="2" t="s">
        <v>132</v>
      </c>
      <c r="CA133" s="4">
        <v>3</v>
      </c>
      <c r="CB133" s="8">
        <v>315.39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132</v>
      </c>
      <c r="CJ133" s="2" t="s">
        <v>132</v>
      </c>
      <c r="CK133" s="2" t="s">
        <v>144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141</v>
      </c>
      <c r="CT133" s="2" t="s">
        <v>129</v>
      </c>
      <c r="CU133" s="2" t="s">
        <v>1931</v>
      </c>
      <c r="CV133" s="2" t="s">
        <v>396</v>
      </c>
      <c r="CW133" s="2" t="s">
        <v>144</v>
      </c>
      <c r="CX133" s="2" t="s">
        <v>132</v>
      </c>
      <c r="CY133" s="4">
        <v>5</v>
      </c>
      <c r="CZ133" s="8">
        <v>503.95</v>
      </c>
      <c r="DA133" s="4"/>
      <c r="DB133" s="8"/>
      <c r="DC133" s="7"/>
      <c r="DD133" s="7"/>
      <c r="DE133" s="2" t="s">
        <v>141</v>
      </c>
      <c r="DF133" s="2" t="s">
        <v>129</v>
      </c>
      <c r="DG133" s="2" t="s">
        <v>753</v>
      </c>
      <c r="DH133" s="2" t="s">
        <v>399</v>
      </c>
      <c r="DI133" s="2" t="s">
        <v>144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141</v>
      </c>
      <c r="DR133" s="2" t="s">
        <v>129</v>
      </c>
      <c r="DS133" s="2" t="s">
        <v>397</v>
      </c>
      <c r="DT133" s="2" t="s">
        <v>132</v>
      </c>
      <c r="DU133" s="2" t="s">
        <v>144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392</v>
      </c>
      <c r="EF133" s="2" t="s">
        <v>730</v>
      </c>
      <c r="EG133" s="2" t="s">
        <v>144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141</v>
      </c>
      <c r="EP133" s="2" t="s">
        <v>129</v>
      </c>
      <c r="EQ133" s="2" t="s">
        <v>400</v>
      </c>
      <c r="ER133" s="2" t="s">
        <v>1934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1392</v>
      </c>
      <c r="FD133" s="2" t="s">
        <v>132</v>
      </c>
      <c r="FE133" s="2" t="s">
        <v>144</v>
      </c>
      <c r="FF133" s="2" t="s">
        <v>132</v>
      </c>
      <c r="FG133" s="4">
        <v>1</v>
      </c>
      <c r="FH133" s="8">
        <v>100.79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266</v>
      </c>
      <c r="FP133" s="2" t="s">
        <v>408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129</v>
      </c>
      <c r="GA133" s="2" t="s">
        <v>158</v>
      </c>
      <c r="GB133" s="2" t="s">
        <v>132</v>
      </c>
      <c r="GC133" s="2" t="s">
        <v>144</v>
      </c>
      <c r="GD133" s="2" t="s">
        <v>132</v>
      </c>
      <c r="GE133" s="4">
        <v>1</v>
      </c>
      <c r="GF133" s="8">
        <v>189.99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753</v>
      </c>
      <c r="GN133" s="2" t="s">
        <v>1935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167</v>
      </c>
      <c r="GX133" s="2" t="s">
        <v>129</v>
      </c>
      <c r="GY133" s="2" t="s">
        <v>132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631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404</v>
      </c>
      <c r="HX133" s="2" t="s">
        <v>164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243</v>
      </c>
      <c r="IJ133" s="2" t="s">
        <v>132</v>
      </c>
      <c r="IK133" s="2" t="s">
        <v>144</v>
      </c>
      <c r="IL133" s="2" t="s">
        <v>132</v>
      </c>
      <c r="IM133" s="4">
        <v>1</v>
      </c>
      <c r="IN133" s="8">
        <v>100.79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406</v>
      </c>
      <c r="IV133" s="2" t="s">
        <v>1544</v>
      </c>
      <c r="IW133" s="2" t="s">
        <v>144</v>
      </c>
      <c r="IX133" s="2" t="s">
        <v>132</v>
      </c>
      <c r="IY133" s="4">
        <v>1</v>
      </c>
      <c r="IZ133" s="8">
        <v>88.12</v>
      </c>
      <c r="JA133" s="4"/>
      <c r="JB133" s="8"/>
      <c r="JC133" s="7"/>
      <c r="JD133" s="7"/>
      <c r="JE133" s="2" t="s">
        <v>141</v>
      </c>
      <c r="JF133" s="2" t="s">
        <v>129</v>
      </c>
      <c r="JG133" s="2" t="s">
        <v>496</v>
      </c>
      <c r="JH133" s="2" t="s">
        <v>1936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497</v>
      </c>
      <c r="JT133" s="2" t="s">
        <v>132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1039</v>
      </c>
      <c r="KF133" s="2" t="s">
        <v>132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212</v>
      </c>
      <c r="KP133" s="2" t="s">
        <v>129</v>
      </c>
      <c r="KQ133" s="2" t="s">
        <v>132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141</v>
      </c>
      <c r="LB133" s="2" t="s">
        <v>129</v>
      </c>
      <c r="LC133" s="2" t="s">
        <v>168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170</v>
      </c>
      <c r="MM133" s="2" t="s">
        <v>411</v>
      </c>
      <c r="MN133" s="2" t="s">
        <v>1937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129</v>
      </c>
      <c r="MY133" s="2" t="s">
        <v>132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167</v>
      </c>
      <c r="NJ133" s="2" t="s">
        <v>129</v>
      </c>
      <c r="NK133" s="2" t="s">
        <v>132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129</v>
      </c>
      <c r="NW133" s="2" t="s">
        <v>132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167</v>
      </c>
      <c r="OH133" s="2" t="s">
        <v>129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167</v>
      </c>
      <c r="PF133" s="2" t="s">
        <v>129</v>
      </c>
      <c r="PG133" s="2" t="s">
        <v>132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174</v>
      </c>
      <c r="PS133" s="2" t="s">
        <v>297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167</v>
      </c>
      <c r="QD133" s="2" t="s">
        <v>129</v>
      </c>
      <c r="QE133" s="2" t="s">
        <v>132</v>
      </c>
      <c r="QF133" s="2" t="s">
        <v>132</v>
      </c>
      <c r="QG133" s="2" t="s">
        <v>144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129</v>
      </c>
      <c r="RC133" s="2" t="s">
        <v>132</v>
      </c>
      <c r="RD133" s="2" t="s">
        <v>132</v>
      </c>
      <c r="RE133" s="2" t="s">
        <v>144</v>
      </c>
      <c r="RF133" s="2" t="s">
        <v>177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174</v>
      </c>
      <c r="RO133" s="2" t="s">
        <v>396</v>
      </c>
      <c r="RP133" s="2" t="s">
        <v>1138</v>
      </c>
      <c r="RQ133" s="2" t="s">
        <v>144</v>
      </c>
      <c r="RR133" s="2" t="s">
        <v>132</v>
      </c>
    </row>
    <row r="134">
      <c r="A134" s="2" t="s">
        <v>1938</v>
      </c>
      <c r="B134" s="2" t="s">
        <v>121</v>
      </c>
      <c r="C134" s="2" t="s">
        <v>122</v>
      </c>
      <c r="D134" s="2" t="s">
        <v>954</v>
      </c>
      <c r="E134" s="2" t="s">
        <v>124</v>
      </c>
      <c r="F134" s="2" t="s">
        <v>1939</v>
      </c>
      <c r="G134" s="2" t="s">
        <v>1939</v>
      </c>
      <c r="H134" s="2" t="s">
        <v>1939</v>
      </c>
      <c r="I134" s="2" t="s">
        <v>1940</v>
      </c>
      <c r="J134" s="2" t="s">
        <v>127</v>
      </c>
      <c r="K134" s="2" t="s">
        <v>858</v>
      </c>
      <c r="L134" s="3">
        <v>21.85</v>
      </c>
      <c r="M134" s="3">
        <v>22.94</v>
      </c>
      <c r="N134" s="3">
        <v>50.99</v>
      </c>
      <c r="O134" s="2" t="s">
        <v>129</v>
      </c>
      <c r="P134" s="2" t="s">
        <v>527</v>
      </c>
      <c r="Q134" s="2" t="s">
        <v>131</v>
      </c>
      <c r="R134" s="2" t="s">
        <v>132</v>
      </c>
      <c r="S134" s="2" t="s">
        <v>1941</v>
      </c>
      <c r="T134" s="2" t="s">
        <v>132</v>
      </c>
      <c r="U134" s="2" t="s">
        <v>134</v>
      </c>
      <c r="V134" s="2" t="s">
        <v>765</v>
      </c>
      <c r="W134" s="2" t="s">
        <v>421</v>
      </c>
      <c r="X134" s="2" t="s">
        <v>136</v>
      </c>
      <c r="Y134" s="2" t="s">
        <v>237</v>
      </c>
      <c r="Z134" s="4">
        <v>49</v>
      </c>
      <c r="AA134" s="4">
        <f>=ROUNDDOWN(16.8965517241379,0)</f>
      </c>
      <c r="AB134" s="5">
        <v>2.9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31</v>
      </c>
      <c r="AQ134" s="8">
        <v>927.11</v>
      </c>
      <c r="AR134" s="4"/>
      <c r="AS134" s="8"/>
      <c r="AT134" s="7"/>
      <c r="AU134" s="7"/>
      <c r="AV134" s="4">
        <v>31</v>
      </c>
      <c r="AW134" s="8">
        <v>927.11</v>
      </c>
      <c r="AX134" s="4"/>
      <c r="AY134" s="8"/>
      <c r="AZ134" s="7"/>
      <c r="BA134" s="7"/>
      <c r="BB134" s="7">
        <v>1</v>
      </c>
      <c r="BC134" s="4">
        <v>31</v>
      </c>
      <c r="BD134" s="8">
        <v>927.11</v>
      </c>
      <c r="BE134" s="4"/>
      <c r="BF134" s="8"/>
      <c r="BG134" s="7"/>
      <c r="BH134" s="7"/>
      <c r="BI134" s="7">
        <v>1</v>
      </c>
      <c r="BJ134" s="4">
        <v>31</v>
      </c>
      <c r="BK134" s="8">
        <v>927.11</v>
      </c>
      <c r="BL134" s="2" t="s">
        <v>1942</v>
      </c>
      <c r="BM134" s="7">
        <v>1</v>
      </c>
      <c r="BN134" s="7">
        <v>1</v>
      </c>
      <c r="BO134" s="4">
        <v>3</v>
      </c>
      <c r="BP134" s="8">
        <v>62.64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226</v>
      </c>
      <c r="BX134" s="2" t="s">
        <v>331</v>
      </c>
      <c r="BY134" s="2" t="s">
        <v>144</v>
      </c>
      <c r="BZ134" s="2" t="s">
        <v>132</v>
      </c>
      <c r="CA134" s="4">
        <v>1</v>
      </c>
      <c r="CB134" s="8">
        <v>36.96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132</v>
      </c>
      <c r="CJ134" s="2" t="s">
        <v>132</v>
      </c>
      <c r="CK134" s="2" t="s">
        <v>144</v>
      </c>
      <c r="CL134" s="2" t="s">
        <v>132</v>
      </c>
      <c r="CM134" s="4">
        <v>11</v>
      </c>
      <c r="CN134" s="8">
        <v>357.32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237</v>
      </c>
      <c r="CV134" s="2" t="s">
        <v>851</v>
      </c>
      <c r="CW134" s="2" t="s">
        <v>144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141</v>
      </c>
      <c r="DF134" s="2" t="s">
        <v>174</v>
      </c>
      <c r="DG134" s="2" t="s">
        <v>261</v>
      </c>
      <c r="DH134" s="2" t="s">
        <v>330</v>
      </c>
      <c r="DI134" s="2" t="s">
        <v>144</v>
      </c>
      <c r="DJ134" s="2" t="s">
        <v>132</v>
      </c>
      <c r="DK134" s="4">
        <v>12</v>
      </c>
      <c r="DL134" s="8">
        <v>362.76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397</v>
      </c>
      <c r="DT134" s="2" t="s">
        <v>1439</v>
      </c>
      <c r="DU134" s="2" t="s">
        <v>144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141</v>
      </c>
      <c r="ED134" s="2" t="s">
        <v>129</v>
      </c>
      <c r="EE134" s="2" t="s">
        <v>1457</v>
      </c>
      <c r="EF134" s="2" t="s">
        <v>707</v>
      </c>
      <c r="EG134" s="2" t="s">
        <v>144</v>
      </c>
      <c r="EH134" s="2" t="s">
        <v>132</v>
      </c>
      <c r="EI134" s="4">
        <v>3</v>
      </c>
      <c r="EJ134" s="8">
        <v>82.65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400</v>
      </c>
      <c r="ER134" s="2" t="s">
        <v>401</v>
      </c>
      <c r="ES134" s="2" t="s">
        <v>144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167</v>
      </c>
      <c r="FB134" s="2" t="s">
        <v>129</v>
      </c>
      <c r="FC134" s="2" t="s">
        <v>132</v>
      </c>
      <c r="FD134" s="2" t="s">
        <v>132</v>
      </c>
      <c r="FE134" s="2" t="s">
        <v>144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141</v>
      </c>
      <c r="FN134" s="2" t="s">
        <v>129</v>
      </c>
      <c r="FO134" s="2" t="s">
        <v>266</v>
      </c>
      <c r="FP134" s="2" t="s">
        <v>1943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129</v>
      </c>
      <c r="GA134" s="2" t="s">
        <v>1944</v>
      </c>
      <c r="GB134" s="2" t="s">
        <v>132</v>
      </c>
      <c r="GC134" s="2" t="s">
        <v>144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141</v>
      </c>
      <c r="GL134" s="2" t="s">
        <v>129</v>
      </c>
      <c r="GM134" s="2" t="s">
        <v>702</v>
      </c>
      <c r="GN134" s="2" t="s">
        <v>629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167</v>
      </c>
      <c r="GX134" s="2" t="s">
        <v>129</v>
      </c>
      <c r="GY134" s="2" t="s">
        <v>132</v>
      </c>
      <c r="GZ134" s="2" t="s">
        <v>132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129</v>
      </c>
      <c r="HK134" s="2" t="s">
        <v>132</v>
      </c>
      <c r="HL134" s="2" t="s">
        <v>132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404</v>
      </c>
      <c r="HX134" s="2" t="s">
        <v>648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129</v>
      </c>
      <c r="II134" s="2" t="s">
        <v>243</v>
      </c>
      <c r="IJ134" s="2" t="s">
        <v>1945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141</v>
      </c>
      <c r="IT134" s="2" t="s">
        <v>129</v>
      </c>
      <c r="IU134" s="2" t="s">
        <v>406</v>
      </c>
      <c r="IV134" s="2" t="s">
        <v>132</v>
      </c>
      <c r="IW134" s="2" t="s">
        <v>144</v>
      </c>
      <c r="IX134" s="2" t="s">
        <v>132</v>
      </c>
      <c r="IY134" s="4">
        <v>1</v>
      </c>
      <c r="IZ134" s="8">
        <v>24.78</v>
      </c>
      <c r="JA134" s="4"/>
      <c r="JB134" s="8"/>
      <c r="JC134" s="7"/>
      <c r="JD134" s="7"/>
      <c r="JE134" s="2" t="s">
        <v>141</v>
      </c>
      <c r="JF134" s="2" t="s">
        <v>129</v>
      </c>
      <c r="JG134" s="2" t="s">
        <v>496</v>
      </c>
      <c r="JH134" s="2" t="s">
        <v>407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497</v>
      </c>
      <c r="JT134" s="2" t="s">
        <v>1946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129</v>
      </c>
      <c r="KE134" s="2" t="s">
        <v>132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129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141</v>
      </c>
      <c r="LB134" s="2" t="s">
        <v>129</v>
      </c>
      <c r="LC134" s="2" t="s">
        <v>168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170</v>
      </c>
      <c r="MM134" s="2" t="s">
        <v>411</v>
      </c>
      <c r="MN134" s="2" t="s">
        <v>554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129</v>
      </c>
      <c r="MY134" s="2" t="s">
        <v>132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129</v>
      </c>
      <c r="NK134" s="2" t="s">
        <v>132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173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141</v>
      </c>
      <c r="PR134" s="2" t="s">
        <v>174</v>
      </c>
      <c r="PS134" s="2" t="s">
        <v>175</v>
      </c>
      <c r="PT134" s="2" t="s">
        <v>757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129</v>
      </c>
      <c r="QE134" s="2" t="s">
        <v>132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167</v>
      </c>
      <c r="RB134" s="2" t="s">
        <v>129</v>
      </c>
      <c r="RC134" s="2" t="s">
        <v>132</v>
      </c>
      <c r="RD134" s="2" t="s">
        <v>132</v>
      </c>
      <c r="RE134" s="2" t="s">
        <v>144</v>
      </c>
      <c r="RF134" s="2" t="s">
        <v>177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174</v>
      </c>
      <c r="RO134" s="2" t="s">
        <v>439</v>
      </c>
      <c r="RP134" s="2" t="s">
        <v>1947</v>
      </c>
      <c r="RQ134" s="2" t="s">
        <v>144</v>
      </c>
      <c r="RR134" s="2" t="s">
        <v>132</v>
      </c>
    </row>
    <row r="135">
      <c r="A135" s="2" t="s">
        <v>1948</v>
      </c>
      <c r="B135" s="2" t="s">
        <v>121</v>
      </c>
      <c r="C135" s="2" t="s">
        <v>122</v>
      </c>
      <c r="D135" s="2" t="s">
        <v>954</v>
      </c>
      <c r="E135" s="2" t="s">
        <v>124</v>
      </c>
      <c r="F135" s="2" t="s">
        <v>1949</v>
      </c>
      <c r="G135" s="2" t="s">
        <v>1949</v>
      </c>
      <c r="H135" s="2" t="s">
        <v>1949</v>
      </c>
      <c r="I135" s="2" t="s">
        <v>1950</v>
      </c>
      <c r="J135" s="2" t="s">
        <v>127</v>
      </c>
      <c r="K135" s="2" t="s">
        <v>304</v>
      </c>
      <c r="L135" s="3">
        <v>38.67</v>
      </c>
      <c r="M135" s="3">
        <v>40.6</v>
      </c>
      <c r="N135" s="3">
        <v>79.99</v>
      </c>
      <c r="O135" s="2" t="s">
        <v>526</v>
      </c>
      <c r="P135" s="2" t="s">
        <v>527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134</v>
      </c>
      <c r="V135" s="2" t="s">
        <v>135</v>
      </c>
      <c r="W135" s="2" t="s">
        <v>421</v>
      </c>
      <c r="X135" s="2" t="s">
        <v>308</v>
      </c>
      <c r="Y135" s="2" t="s">
        <v>1951</v>
      </c>
      <c r="Z135" s="4">
        <v>42</v>
      </c>
      <c r="AA135" s="4">
        <f>=ROUNDDOWN(30,0)</f>
      </c>
      <c r="AB135" s="5">
        <v>1.4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18</v>
      </c>
      <c r="AQ135" s="8">
        <v>854.12</v>
      </c>
      <c r="AR135" s="4"/>
      <c r="AS135" s="8"/>
      <c r="AT135" s="7"/>
      <c r="AU135" s="7"/>
      <c r="AV135" s="4">
        <v>18</v>
      </c>
      <c r="AW135" s="8">
        <v>854.12</v>
      </c>
      <c r="AX135" s="4"/>
      <c r="AY135" s="8"/>
      <c r="AZ135" s="7"/>
      <c r="BA135" s="7"/>
      <c r="BB135" s="7">
        <v>1</v>
      </c>
      <c r="BC135" s="4">
        <v>18</v>
      </c>
      <c r="BD135" s="8">
        <v>854.12</v>
      </c>
      <c r="BE135" s="4"/>
      <c r="BF135" s="8"/>
      <c r="BG135" s="7"/>
      <c r="BH135" s="7"/>
      <c r="BI135" s="7">
        <v>1</v>
      </c>
      <c r="BJ135" s="4">
        <v>18</v>
      </c>
      <c r="BK135" s="8">
        <v>854.12</v>
      </c>
      <c r="BL135" s="2" t="s">
        <v>1952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141</v>
      </c>
      <c r="BV135" s="2" t="s">
        <v>129</v>
      </c>
      <c r="BW135" s="2" t="s">
        <v>261</v>
      </c>
      <c r="BX135" s="2" t="s">
        <v>1953</v>
      </c>
      <c r="BY135" s="2" t="s">
        <v>144</v>
      </c>
      <c r="BZ135" s="2" t="s">
        <v>132</v>
      </c>
      <c r="CA135" s="4">
        <v>2</v>
      </c>
      <c r="CB135" s="8">
        <v>93.64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132</v>
      </c>
      <c r="CJ135" s="2" t="s">
        <v>132</v>
      </c>
      <c r="CK135" s="2" t="s">
        <v>144</v>
      </c>
      <c r="CL135" s="2" t="s">
        <v>132</v>
      </c>
      <c r="CM135" s="4">
        <v>8</v>
      </c>
      <c r="CN135" s="8">
        <v>418.49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1951</v>
      </c>
      <c r="CV135" s="2" t="s">
        <v>703</v>
      </c>
      <c r="CW135" s="2" t="s">
        <v>144</v>
      </c>
      <c r="CX135" s="2" t="s">
        <v>132</v>
      </c>
      <c r="CY135" s="4">
        <v>4</v>
      </c>
      <c r="CZ135" s="8">
        <v>170.56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261</v>
      </c>
      <c r="DH135" s="2" t="s">
        <v>392</v>
      </c>
      <c r="DI135" s="2" t="s">
        <v>144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167</v>
      </c>
      <c r="DR135" s="2" t="s">
        <v>129</v>
      </c>
      <c r="DS135" s="2" t="s">
        <v>132</v>
      </c>
      <c r="DT135" s="2" t="s">
        <v>132</v>
      </c>
      <c r="DU135" s="2" t="s">
        <v>144</v>
      </c>
      <c r="DV135" s="2" t="s">
        <v>132</v>
      </c>
      <c r="DW135" s="4">
        <v>1</v>
      </c>
      <c r="DX135" s="8">
        <v>42.32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1954</v>
      </c>
      <c r="EF135" s="2" t="s">
        <v>1955</v>
      </c>
      <c r="EG135" s="2" t="s">
        <v>144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400</v>
      </c>
      <c r="ER135" s="2" t="s">
        <v>1956</v>
      </c>
      <c r="ES135" s="2" t="s">
        <v>144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167</v>
      </c>
      <c r="FB135" s="2" t="s">
        <v>129</v>
      </c>
      <c r="FC135" s="2" t="s">
        <v>132</v>
      </c>
      <c r="FD135" s="2" t="s">
        <v>132</v>
      </c>
      <c r="FE135" s="2" t="s">
        <v>144</v>
      </c>
      <c r="FF135" s="2" t="s">
        <v>132</v>
      </c>
      <c r="FG135" s="4">
        <v>2</v>
      </c>
      <c r="FH135" s="8">
        <v>85.26</v>
      </c>
      <c r="FI135" s="4"/>
      <c r="FJ135" s="8"/>
      <c r="FK135" s="7"/>
      <c r="FL135" s="7"/>
      <c r="FM135" s="2" t="s">
        <v>141</v>
      </c>
      <c r="FN135" s="2" t="s">
        <v>129</v>
      </c>
      <c r="FO135" s="2" t="s">
        <v>266</v>
      </c>
      <c r="FP135" s="2" t="s">
        <v>492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141</v>
      </c>
      <c r="FZ135" s="2" t="s">
        <v>129</v>
      </c>
      <c r="GA135" s="2" t="s">
        <v>158</v>
      </c>
      <c r="GB135" s="2" t="s">
        <v>132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905</v>
      </c>
      <c r="GN135" s="2" t="s">
        <v>132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167</v>
      </c>
      <c r="GX135" s="2" t="s">
        <v>129</v>
      </c>
      <c r="GY135" s="2" t="s">
        <v>132</v>
      </c>
      <c r="GZ135" s="2" t="s">
        <v>132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162</v>
      </c>
      <c r="HJ135" s="2" t="s">
        <v>129</v>
      </c>
      <c r="HK135" s="2" t="s">
        <v>132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404</v>
      </c>
      <c r="HX135" s="2" t="s">
        <v>496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243</v>
      </c>
      <c r="IJ135" s="2" t="s">
        <v>132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173</v>
      </c>
      <c r="IT135" s="2" t="s">
        <v>129</v>
      </c>
      <c r="IU135" s="2" t="s">
        <v>132</v>
      </c>
      <c r="IV135" s="2" t="s">
        <v>132</v>
      </c>
      <c r="IW135" s="2" t="s">
        <v>144</v>
      </c>
      <c r="IX135" s="2" t="s">
        <v>132</v>
      </c>
      <c r="IY135" s="4">
        <v>1</v>
      </c>
      <c r="IZ135" s="8">
        <v>43.85</v>
      </c>
      <c r="JA135" s="4"/>
      <c r="JB135" s="8"/>
      <c r="JC135" s="7"/>
      <c r="JD135" s="7"/>
      <c r="JE135" s="2" t="s">
        <v>141</v>
      </c>
      <c r="JF135" s="2" t="s">
        <v>129</v>
      </c>
      <c r="JG135" s="2" t="s">
        <v>496</v>
      </c>
      <c r="JH135" s="2" t="s">
        <v>1957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497</v>
      </c>
      <c r="JT135" s="2" t="s">
        <v>132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129</v>
      </c>
      <c r="KE135" s="2" t="s">
        <v>132</v>
      </c>
      <c r="KF135" s="2" t="s">
        <v>132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129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170</v>
      </c>
      <c r="MM135" s="2" t="s">
        <v>411</v>
      </c>
      <c r="MN135" s="2" t="s">
        <v>719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173</v>
      </c>
      <c r="OH135" s="2" t="s">
        <v>129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167</v>
      </c>
      <c r="PR135" s="2" t="s">
        <v>129</v>
      </c>
      <c r="PS135" s="2" t="s">
        <v>132</v>
      </c>
      <c r="PT135" s="2" t="s">
        <v>132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167</v>
      </c>
      <c r="QD135" s="2" t="s">
        <v>129</v>
      </c>
      <c r="QE135" s="2" t="s">
        <v>132</v>
      </c>
      <c r="QF135" s="2" t="s">
        <v>132</v>
      </c>
      <c r="QG135" s="2" t="s">
        <v>144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167</v>
      </c>
      <c r="RB135" s="2" t="s">
        <v>129</v>
      </c>
      <c r="RC135" s="2" t="s">
        <v>132</v>
      </c>
      <c r="RD135" s="2" t="s">
        <v>132</v>
      </c>
      <c r="RE135" s="2" t="s">
        <v>144</v>
      </c>
      <c r="RF135" s="2" t="s">
        <v>177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174</v>
      </c>
      <c r="RO135" s="2" t="s">
        <v>439</v>
      </c>
      <c r="RP135" s="2" t="s">
        <v>132</v>
      </c>
      <c r="RQ135" s="2" t="s">
        <v>144</v>
      </c>
      <c r="RR135" s="2" t="s">
        <v>132</v>
      </c>
    </row>
    <row r="136">
      <c r="A136" s="2" t="s">
        <v>1958</v>
      </c>
      <c r="B136" s="2" t="s">
        <v>121</v>
      </c>
      <c r="C136" s="2" t="s">
        <v>122</v>
      </c>
      <c r="D136" s="2" t="s">
        <v>1959</v>
      </c>
      <c r="E136" s="2" t="s">
        <v>710</v>
      </c>
      <c r="F136" s="2" t="s">
        <v>1960</v>
      </c>
      <c r="G136" s="2" t="s">
        <v>1960</v>
      </c>
      <c r="H136" s="2" t="s">
        <v>1960</v>
      </c>
      <c r="I136" s="2" t="s">
        <v>1961</v>
      </c>
      <c r="J136" s="2" t="s">
        <v>127</v>
      </c>
      <c r="K136" s="2" t="s">
        <v>342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250</v>
      </c>
      <c r="Q136" s="2" t="s">
        <v>131</v>
      </c>
      <c r="R136" s="2" t="s">
        <v>132</v>
      </c>
      <c r="S136" s="2" t="s">
        <v>1962</v>
      </c>
      <c r="T136" s="2" t="s">
        <v>132</v>
      </c>
      <c r="U136" s="2" t="s">
        <v>447</v>
      </c>
      <c r="V136" s="2" t="s">
        <v>612</v>
      </c>
      <c r="W136" s="2" t="s">
        <v>221</v>
      </c>
      <c r="X136" s="2" t="s">
        <v>132</v>
      </c>
      <c r="Y136" s="2" t="s">
        <v>806</v>
      </c>
      <c r="Z136" s="4">
        <v>35</v>
      </c>
      <c r="AA136" s="4">
        <f>=ROUNDDOWN(4.375,0)</f>
      </c>
      <c r="AB136" s="5">
        <v>8</v>
      </c>
      <c r="AC136" s="2" t="s">
        <v>1963</v>
      </c>
      <c r="AD136" s="4">
        <v>150</v>
      </c>
      <c r="AE136" s="4">
        <v>150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70</v>
      </c>
      <c r="AQ136" s="8">
        <v>4756.56</v>
      </c>
      <c r="AR136" s="4"/>
      <c r="AS136" s="8"/>
      <c r="AT136" s="7"/>
      <c r="AU136" s="7"/>
      <c r="AV136" s="4">
        <v>70</v>
      </c>
      <c r="AW136" s="8">
        <v>4756.56</v>
      </c>
      <c r="AX136" s="4"/>
      <c r="AY136" s="8"/>
      <c r="AZ136" s="7"/>
      <c r="BA136" s="7"/>
      <c r="BB136" s="7">
        <v>1</v>
      </c>
      <c r="BC136" s="4">
        <v>96</v>
      </c>
      <c r="BD136" s="8">
        <v>6635.27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0.7169</v>
      </c>
      <c r="BJ136" s="4">
        <v>70</v>
      </c>
      <c r="BK136" s="8">
        <v>4756.56</v>
      </c>
      <c r="BL136" s="2" t="s">
        <v>1964</v>
      </c>
      <c r="BM136" s="7">
        <v>1</v>
      </c>
      <c r="BN136" s="7">
        <v>1</v>
      </c>
      <c r="BO136" s="4">
        <v>6</v>
      </c>
      <c r="BP136" s="8">
        <v>318.37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811</v>
      </c>
      <c r="BX136" s="2" t="s">
        <v>1965</v>
      </c>
      <c r="BY136" s="2" t="s">
        <v>144</v>
      </c>
      <c r="BZ136" s="2" t="s">
        <v>132</v>
      </c>
      <c r="CA136" s="4">
        <v>11</v>
      </c>
      <c r="CB136" s="8">
        <v>898.48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132</v>
      </c>
      <c r="CJ136" s="2" t="s">
        <v>810</v>
      </c>
      <c r="CK136" s="2" t="s">
        <v>144</v>
      </c>
      <c r="CL136" s="2" t="s">
        <v>132</v>
      </c>
      <c r="CM136" s="4">
        <v>24</v>
      </c>
      <c r="CN136" s="8">
        <v>1547.39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811</v>
      </c>
      <c r="CV136" s="2" t="s">
        <v>1966</v>
      </c>
      <c r="CW136" s="2" t="s">
        <v>144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141</v>
      </c>
      <c r="DF136" s="2" t="s">
        <v>129</v>
      </c>
      <c r="DG136" s="2" t="s">
        <v>544</v>
      </c>
      <c r="DH136" s="2" t="s">
        <v>433</v>
      </c>
      <c r="DI136" s="2" t="s">
        <v>144</v>
      </c>
      <c r="DJ136" s="2" t="s">
        <v>132</v>
      </c>
      <c r="DK136" s="4">
        <v>3</v>
      </c>
      <c r="DL136" s="8">
        <v>234.96</v>
      </c>
      <c r="DM136" s="4"/>
      <c r="DN136" s="8"/>
      <c r="DO136" s="7"/>
      <c r="DP136" s="7"/>
      <c r="DQ136" s="2" t="s">
        <v>141</v>
      </c>
      <c r="DR136" s="2" t="s">
        <v>129</v>
      </c>
      <c r="DS136" s="2" t="s">
        <v>815</v>
      </c>
      <c r="DT136" s="2" t="s">
        <v>1603</v>
      </c>
      <c r="DU136" s="2" t="s">
        <v>144</v>
      </c>
      <c r="DV136" s="2" t="s">
        <v>132</v>
      </c>
      <c r="DW136" s="4">
        <v>16</v>
      </c>
      <c r="DX136" s="8">
        <v>1127.68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811</v>
      </c>
      <c r="EF136" s="2" t="s">
        <v>1967</v>
      </c>
      <c r="EG136" s="2" t="s">
        <v>144</v>
      </c>
      <c r="EH136" s="2" t="s">
        <v>132</v>
      </c>
      <c r="EI136" s="4">
        <v>4</v>
      </c>
      <c r="EJ136" s="8">
        <v>254.24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811</v>
      </c>
      <c r="ER136" s="2" t="s">
        <v>1968</v>
      </c>
      <c r="ES136" s="2" t="s">
        <v>144</v>
      </c>
      <c r="ET136" s="2" t="s">
        <v>132</v>
      </c>
      <c r="EU136" s="4">
        <v>1</v>
      </c>
      <c r="EV136" s="8">
        <v>67.47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201</v>
      </c>
      <c r="FD136" s="2" t="s">
        <v>1969</v>
      </c>
      <c r="FE136" s="2" t="s">
        <v>144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174</v>
      </c>
      <c r="FO136" s="2" t="s">
        <v>1409</v>
      </c>
      <c r="FP136" s="2" t="s">
        <v>1970</v>
      </c>
      <c r="FQ136" s="2" t="s">
        <v>144</v>
      </c>
      <c r="FR136" s="2" t="s">
        <v>132</v>
      </c>
      <c r="FS136" s="4">
        <v>1</v>
      </c>
      <c r="FT136" s="8">
        <v>62.48</v>
      </c>
      <c r="FU136" s="4"/>
      <c r="FV136" s="8"/>
      <c r="FW136" s="7"/>
      <c r="FX136" s="7"/>
      <c r="FY136" s="2" t="s">
        <v>141</v>
      </c>
      <c r="FZ136" s="2" t="s">
        <v>129</v>
      </c>
      <c r="GA136" s="2" t="s">
        <v>326</v>
      </c>
      <c r="GB136" s="2" t="s">
        <v>1280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811</v>
      </c>
      <c r="GN136" s="2" t="s">
        <v>1971</v>
      </c>
      <c r="GO136" s="2" t="s">
        <v>144</v>
      </c>
      <c r="GP136" s="2" t="s">
        <v>132</v>
      </c>
      <c r="GQ136" s="4">
        <v>3</v>
      </c>
      <c r="GR136" s="8">
        <v>187.44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359</v>
      </c>
      <c r="GZ136" s="2" t="s">
        <v>290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1753</v>
      </c>
      <c r="HL136" s="2" t="s">
        <v>1972</v>
      </c>
      <c r="HM136" s="2" t="s">
        <v>144</v>
      </c>
      <c r="HN136" s="2" t="s">
        <v>132</v>
      </c>
      <c r="HO136" s="4">
        <v>1</v>
      </c>
      <c r="HP136" s="8">
        <v>58.05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826</v>
      </c>
      <c r="HX136" s="2" t="s">
        <v>1400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129</v>
      </c>
      <c r="II136" s="2" t="s">
        <v>828</v>
      </c>
      <c r="IJ136" s="2" t="s">
        <v>595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141</v>
      </c>
      <c r="IT136" s="2" t="s">
        <v>129</v>
      </c>
      <c r="IU136" s="2" t="s">
        <v>1303</v>
      </c>
      <c r="IV136" s="2" t="s">
        <v>566</v>
      </c>
      <c r="IW136" s="2" t="s">
        <v>144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212</v>
      </c>
      <c r="JF136" s="2" t="s">
        <v>129</v>
      </c>
      <c r="JG136" s="2" t="s">
        <v>132</v>
      </c>
      <c r="JH136" s="2" t="s">
        <v>132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366</v>
      </c>
      <c r="JT136" s="2" t="s">
        <v>254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129</v>
      </c>
      <c r="KE136" s="2" t="s">
        <v>811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141</v>
      </c>
      <c r="LB136" s="2" t="s">
        <v>129</v>
      </c>
      <c r="LC136" s="2" t="s">
        <v>968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170</v>
      </c>
      <c r="MM136" s="2" t="s">
        <v>835</v>
      </c>
      <c r="MN136" s="2" t="s">
        <v>1973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129</v>
      </c>
      <c r="NK136" s="2" t="s">
        <v>132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167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174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174</v>
      </c>
      <c r="PS136" s="2" t="s">
        <v>214</v>
      </c>
      <c r="PT136" s="2" t="s">
        <v>1974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141</v>
      </c>
      <c r="QP136" s="2" t="s">
        <v>174</v>
      </c>
      <c r="QQ136" s="2" t="s">
        <v>1672</v>
      </c>
      <c r="QR136" s="2" t="s">
        <v>976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532</v>
      </c>
      <c r="RB136" s="2" t="s">
        <v>129</v>
      </c>
      <c r="RC136" s="2" t="s">
        <v>132</v>
      </c>
      <c r="RD136" s="2" t="s">
        <v>132</v>
      </c>
      <c r="RE136" s="2" t="s">
        <v>144</v>
      </c>
      <c r="RF136" s="2" t="s">
        <v>177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174</v>
      </c>
      <c r="RO136" s="2" t="s">
        <v>370</v>
      </c>
      <c r="RP136" s="2" t="s">
        <v>1667</v>
      </c>
      <c r="RQ136" s="2" t="s">
        <v>144</v>
      </c>
      <c r="RR136" s="2" t="s">
        <v>132</v>
      </c>
    </row>
    <row r="137">
      <c r="A137" s="2" t="s">
        <v>1975</v>
      </c>
      <c r="B137" s="2" t="s">
        <v>121</v>
      </c>
      <c r="C137" s="2" t="s">
        <v>122</v>
      </c>
      <c r="D137" s="2" t="s">
        <v>1959</v>
      </c>
      <c r="E137" s="2" t="s">
        <v>710</v>
      </c>
      <c r="F137" s="2" t="s">
        <v>1960</v>
      </c>
      <c r="G137" s="2" t="s">
        <v>1960</v>
      </c>
      <c r="H137" s="2" t="s">
        <v>1960</v>
      </c>
      <c r="I137" s="2" t="s">
        <v>1961</v>
      </c>
      <c r="J137" s="2" t="s">
        <v>127</v>
      </c>
      <c r="K137" s="2" t="s">
        <v>445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527</v>
      </c>
      <c r="Q137" s="2" t="s">
        <v>131</v>
      </c>
      <c r="R137" s="2" t="s">
        <v>132</v>
      </c>
      <c r="S137" s="2" t="s">
        <v>1976</v>
      </c>
      <c r="T137" s="2" t="s">
        <v>132</v>
      </c>
      <c r="U137" s="2" t="s">
        <v>447</v>
      </c>
      <c r="V137" s="2" t="s">
        <v>612</v>
      </c>
      <c r="W137" s="2" t="s">
        <v>221</v>
      </c>
      <c r="X137" s="2" t="s">
        <v>132</v>
      </c>
      <c r="Y137" s="2" t="s">
        <v>806</v>
      </c>
      <c r="Z137" s="4">
        <v>59</v>
      </c>
      <c r="AA137" s="4">
        <f>=ROUNDDOWN(29.5,0)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26</v>
      </c>
      <c r="AQ137" s="8">
        <v>1878.71</v>
      </c>
      <c r="AR137" s="4"/>
      <c r="AS137" s="8"/>
      <c r="AT137" s="7"/>
      <c r="AU137" s="7"/>
      <c r="AV137" s="4">
        <v>26</v>
      </c>
      <c r="AW137" s="8">
        <v>1878.71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0.2831</v>
      </c>
      <c r="BJ137" s="4">
        <v>26</v>
      </c>
      <c r="BK137" s="8">
        <v>1878.71</v>
      </c>
      <c r="BL137" s="2" t="s">
        <v>1977</v>
      </c>
      <c r="BM137" s="7">
        <v>1</v>
      </c>
      <c r="BN137" s="7">
        <v>1</v>
      </c>
      <c r="BO137" s="4">
        <v>2</v>
      </c>
      <c r="BP137" s="8">
        <v>117.96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811</v>
      </c>
      <c r="BX137" s="2" t="s">
        <v>1978</v>
      </c>
      <c r="BY137" s="2" t="s">
        <v>144</v>
      </c>
      <c r="BZ137" s="2" t="s">
        <v>132</v>
      </c>
      <c r="CA137" s="4">
        <v>6</v>
      </c>
      <c r="CB137" s="8">
        <v>490.08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132</v>
      </c>
      <c r="CJ137" s="2" t="s">
        <v>810</v>
      </c>
      <c r="CK137" s="2" t="s">
        <v>144</v>
      </c>
      <c r="CL137" s="2" t="s">
        <v>132</v>
      </c>
      <c r="CM137" s="4">
        <v>7</v>
      </c>
      <c r="CN137" s="8">
        <v>456.46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811</v>
      </c>
      <c r="CV137" s="2" t="s">
        <v>1979</v>
      </c>
      <c r="CW137" s="2" t="s">
        <v>144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141</v>
      </c>
      <c r="DF137" s="2" t="s">
        <v>174</v>
      </c>
      <c r="DG137" s="2" t="s">
        <v>643</v>
      </c>
      <c r="DH137" s="2" t="s">
        <v>132</v>
      </c>
      <c r="DI137" s="2" t="s">
        <v>144</v>
      </c>
      <c r="DJ137" s="2" t="s">
        <v>132</v>
      </c>
      <c r="DK137" s="4">
        <v>7</v>
      </c>
      <c r="DL137" s="8">
        <v>548.24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815</v>
      </c>
      <c r="DT137" s="2" t="s">
        <v>1980</v>
      </c>
      <c r="DU137" s="2" t="s">
        <v>144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141</v>
      </c>
      <c r="ED137" s="2" t="s">
        <v>129</v>
      </c>
      <c r="EE137" s="2" t="s">
        <v>811</v>
      </c>
      <c r="EF137" s="2" t="s">
        <v>1981</v>
      </c>
      <c r="EG137" s="2" t="s">
        <v>144</v>
      </c>
      <c r="EH137" s="2" t="s">
        <v>132</v>
      </c>
      <c r="EI137" s="4">
        <v>1</v>
      </c>
      <c r="EJ137" s="8">
        <v>63.56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811</v>
      </c>
      <c r="ER137" s="2" t="s">
        <v>1982</v>
      </c>
      <c r="ES137" s="2" t="s">
        <v>144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161</v>
      </c>
      <c r="FB137" s="2" t="s">
        <v>129</v>
      </c>
      <c r="FC137" s="2" t="s">
        <v>132</v>
      </c>
      <c r="FD137" s="2" t="s">
        <v>132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141</v>
      </c>
      <c r="FN137" s="2" t="s">
        <v>174</v>
      </c>
      <c r="FO137" s="2" t="s">
        <v>1409</v>
      </c>
      <c r="FP137" s="2" t="s">
        <v>132</v>
      </c>
      <c r="FQ137" s="2" t="s">
        <v>144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129</v>
      </c>
      <c r="GA137" s="2" t="s">
        <v>326</v>
      </c>
      <c r="GB137" s="2" t="s">
        <v>132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811</v>
      </c>
      <c r="GN137" s="2" t="s">
        <v>1983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289</v>
      </c>
      <c r="GZ137" s="2" t="s">
        <v>1984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167</v>
      </c>
      <c r="HJ137" s="2" t="s">
        <v>129</v>
      </c>
      <c r="HK137" s="2" t="s">
        <v>132</v>
      </c>
      <c r="HL137" s="2" t="s">
        <v>132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1412</v>
      </c>
      <c r="HX137" s="2" t="s">
        <v>1985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1986</v>
      </c>
      <c r="IJ137" s="2" t="s">
        <v>132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141</v>
      </c>
      <c r="IT137" s="2" t="s">
        <v>129</v>
      </c>
      <c r="IU137" s="2" t="s">
        <v>830</v>
      </c>
      <c r="IV137" s="2" t="s">
        <v>1987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212</v>
      </c>
      <c r="JF137" s="2" t="s">
        <v>129</v>
      </c>
      <c r="JG137" s="2" t="s">
        <v>132</v>
      </c>
      <c r="JH137" s="2" t="s">
        <v>132</v>
      </c>
      <c r="JI137" s="2" t="s">
        <v>144</v>
      </c>
      <c r="JJ137" s="2" t="s">
        <v>132</v>
      </c>
      <c r="JK137" s="4">
        <v>3</v>
      </c>
      <c r="JL137" s="8">
        <v>202.41</v>
      </c>
      <c r="JM137" s="4"/>
      <c r="JN137" s="8"/>
      <c r="JO137" s="7"/>
      <c r="JP137" s="7"/>
      <c r="JQ137" s="2" t="s">
        <v>141</v>
      </c>
      <c r="JR137" s="2" t="s">
        <v>129</v>
      </c>
      <c r="JS137" s="2" t="s">
        <v>366</v>
      </c>
      <c r="JT137" s="2" t="s">
        <v>1988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129</v>
      </c>
      <c r="KE137" s="2" t="s">
        <v>811</v>
      </c>
      <c r="KF137" s="2" t="s">
        <v>132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141</v>
      </c>
      <c r="LB137" s="2" t="s">
        <v>129</v>
      </c>
      <c r="LC137" s="2" t="s">
        <v>968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129</v>
      </c>
      <c r="LO137" s="2" t="s">
        <v>1090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170</v>
      </c>
      <c r="MM137" s="2" t="s">
        <v>835</v>
      </c>
      <c r="MN137" s="2" t="s">
        <v>1606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129</v>
      </c>
      <c r="MY137" s="2" t="s">
        <v>132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167</v>
      </c>
      <c r="NJ137" s="2" t="s">
        <v>129</v>
      </c>
      <c r="NK137" s="2" t="s">
        <v>132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173</v>
      </c>
      <c r="OH137" s="2" t="s">
        <v>129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174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174</v>
      </c>
      <c r="PS137" s="2" t="s">
        <v>559</v>
      </c>
      <c r="PT137" s="2" t="s">
        <v>1815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174</v>
      </c>
      <c r="QQ137" s="2" t="s">
        <v>1672</v>
      </c>
      <c r="QR137" s="2" t="s">
        <v>891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167</v>
      </c>
      <c r="RB137" s="2" t="s">
        <v>129</v>
      </c>
      <c r="RC137" s="2" t="s">
        <v>132</v>
      </c>
      <c r="RD137" s="2" t="s">
        <v>132</v>
      </c>
      <c r="RE137" s="2" t="s">
        <v>144</v>
      </c>
      <c r="RF137" s="2" t="s">
        <v>177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174</v>
      </c>
      <c r="RO137" s="2" t="s">
        <v>1805</v>
      </c>
      <c r="RP137" s="2" t="s">
        <v>233</v>
      </c>
      <c r="RQ137" s="2" t="s">
        <v>144</v>
      </c>
      <c r="RR137" s="2" t="s">
        <v>132</v>
      </c>
    </row>
    <row r="138">
      <c r="A138" s="2" t="s">
        <v>1989</v>
      </c>
      <c r="B138" s="2" t="s">
        <v>121</v>
      </c>
      <c r="C138" s="2" t="s">
        <v>122</v>
      </c>
      <c r="D138" s="2" t="s">
        <v>1959</v>
      </c>
      <c r="E138" s="2" t="s">
        <v>710</v>
      </c>
      <c r="F138" s="2" t="s">
        <v>1990</v>
      </c>
      <c r="G138" s="2" t="s">
        <v>1990</v>
      </c>
      <c r="H138" s="2" t="s">
        <v>1990</v>
      </c>
      <c r="I138" s="2" t="s">
        <v>1991</v>
      </c>
      <c r="J138" s="2" t="s">
        <v>127</v>
      </c>
      <c r="K138" s="2" t="s">
        <v>342</v>
      </c>
      <c r="L138" s="3">
        <v>45.33</v>
      </c>
      <c r="M138" s="3">
        <v>47.6</v>
      </c>
      <c r="N138" s="3">
        <v>101.99</v>
      </c>
      <c r="O138" s="2" t="s">
        <v>129</v>
      </c>
      <c r="P138" s="2" t="s">
        <v>374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447</v>
      </c>
      <c r="V138" s="2" t="s">
        <v>846</v>
      </c>
      <c r="W138" s="2" t="s">
        <v>136</v>
      </c>
      <c r="X138" s="2" t="s">
        <v>132</v>
      </c>
      <c r="Y138" s="2" t="s">
        <v>409</v>
      </c>
      <c r="Z138" s="4">
        <v>91</v>
      </c>
      <c r="AA138" s="4">
        <f>=ROUNDDOWN(13,0)</f>
      </c>
      <c r="AB138" s="5">
        <v>7</v>
      </c>
      <c r="AC138" s="2" t="s">
        <v>745</v>
      </c>
      <c r="AD138" s="4">
        <v>120</v>
      </c>
      <c r="AE138" s="4">
        <v>120</v>
      </c>
      <c r="AF138" s="6">
        <v>65</v>
      </c>
      <c r="AG138" s="6"/>
      <c r="AH138" s="7">
        <v>0.8889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75</v>
      </c>
      <c r="AQ138" s="8">
        <v>4182.85</v>
      </c>
      <c r="AR138" s="4"/>
      <c r="AS138" s="8"/>
      <c r="AT138" s="7"/>
      <c r="AU138" s="7"/>
      <c r="AV138" s="4">
        <v>75</v>
      </c>
      <c r="AW138" s="8">
        <v>4182.85</v>
      </c>
      <c r="AX138" s="4"/>
      <c r="AY138" s="8"/>
      <c r="AZ138" s="7"/>
      <c r="BA138" s="7"/>
      <c r="BB138" s="7">
        <v>1</v>
      </c>
      <c r="BC138" s="4">
        <v>75</v>
      </c>
      <c r="BD138" s="8">
        <v>4182.85</v>
      </c>
      <c r="BE138" s="4"/>
      <c r="BF138" s="8"/>
      <c r="BG138" s="7"/>
      <c r="BH138" s="7"/>
      <c r="BI138" s="7">
        <v>1</v>
      </c>
      <c r="BJ138" s="4">
        <v>75</v>
      </c>
      <c r="BK138" s="8">
        <v>4182.85</v>
      </c>
      <c r="BL138" s="2" t="s">
        <v>1992</v>
      </c>
      <c r="BM138" s="7">
        <v>1</v>
      </c>
      <c r="BN138" s="7">
        <v>1</v>
      </c>
      <c r="BO138" s="4">
        <v>1</v>
      </c>
      <c r="BP138" s="8">
        <v>44.79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1993</v>
      </c>
      <c r="BX138" s="2" t="s">
        <v>1994</v>
      </c>
      <c r="BY138" s="2" t="s">
        <v>144</v>
      </c>
      <c r="BZ138" s="2" t="s">
        <v>132</v>
      </c>
      <c r="CA138" s="4">
        <v>10</v>
      </c>
      <c r="CB138" s="8">
        <v>521.3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132</v>
      </c>
      <c r="CJ138" s="2" t="s">
        <v>923</v>
      </c>
      <c r="CK138" s="2" t="s">
        <v>144</v>
      </c>
      <c r="CL138" s="2" t="s">
        <v>132</v>
      </c>
      <c r="CM138" s="4">
        <v>23</v>
      </c>
      <c r="CN138" s="8">
        <v>1171.67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409</v>
      </c>
      <c r="CV138" s="2" t="s">
        <v>1995</v>
      </c>
      <c r="CW138" s="2" t="s">
        <v>144</v>
      </c>
      <c r="CX138" s="2" t="s">
        <v>132</v>
      </c>
      <c r="CY138" s="4">
        <v>12</v>
      </c>
      <c r="CZ138" s="8">
        <v>705.6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1996</v>
      </c>
      <c r="DH138" s="2" t="s">
        <v>1997</v>
      </c>
      <c r="DI138" s="2" t="s">
        <v>144</v>
      </c>
      <c r="DJ138" s="2" t="s">
        <v>132</v>
      </c>
      <c r="DK138" s="4">
        <v>10</v>
      </c>
      <c r="DL138" s="8">
        <v>627.2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397</v>
      </c>
      <c r="DT138" s="2" t="s">
        <v>1998</v>
      </c>
      <c r="DU138" s="2" t="s">
        <v>144</v>
      </c>
      <c r="DV138" s="2" t="s">
        <v>132</v>
      </c>
      <c r="DW138" s="4">
        <v>3</v>
      </c>
      <c r="DX138" s="8">
        <v>175.5</v>
      </c>
      <c r="DY138" s="4"/>
      <c r="DZ138" s="8"/>
      <c r="EA138" s="7"/>
      <c r="EB138" s="7"/>
      <c r="EC138" s="2" t="s">
        <v>141</v>
      </c>
      <c r="ED138" s="2" t="s">
        <v>129</v>
      </c>
      <c r="EE138" s="2" t="s">
        <v>407</v>
      </c>
      <c r="EF138" s="2" t="s">
        <v>732</v>
      </c>
      <c r="EG138" s="2" t="s">
        <v>144</v>
      </c>
      <c r="EH138" s="2" t="s">
        <v>132</v>
      </c>
      <c r="EI138" s="4">
        <v>5</v>
      </c>
      <c r="EJ138" s="8">
        <v>266.6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1933</v>
      </c>
      <c r="ER138" s="2" t="s">
        <v>495</v>
      </c>
      <c r="ES138" s="2" t="s">
        <v>144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1392</v>
      </c>
      <c r="FD138" s="2" t="s">
        <v>132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141</v>
      </c>
      <c r="FN138" s="2" t="s">
        <v>129</v>
      </c>
      <c r="FO138" s="2" t="s">
        <v>937</v>
      </c>
      <c r="FP138" s="2" t="s">
        <v>923</v>
      </c>
      <c r="FQ138" s="2" t="s">
        <v>144</v>
      </c>
      <c r="FR138" s="2" t="s">
        <v>132</v>
      </c>
      <c r="FS138" s="4">
        <v>2</v>
      </c>
      <c r="FT138" s="8">
        <v>112</v>
      </c>
      <c r="FU138" s="4"/>
      <c r="FV138" s="8"/>
      <c r="FW138" s="7"/>
      <c r="FX138" s="7"/>
      <c r="FY138" s="2" t="s">
        <v>141</v>
      </c>
      <c r="FZ138" s="2" t="s">
        <v>129</v>
      </c>
      <c r="GA138" s="2" t="s">
        <v>935</v>
      </c>
      <c r="GB138" s="2" t="s">
        <v>1999</v>
      </c>
      <c r="GC138" s="2" t="s">
        <v>144</v>
      </c>
      <c r="GD138" s="2" t="s">
        <v>132</v>
      </c>
      <c r="GE138" s="4">
        <v>1</v>
      </c>
      <c r="GF138" s="8">
        <v>109.99</v>
      </c>
      <c r="GG138" s="4"/>
      <c r="GH138" s="8"/>
      <c r="GI138" s="7"/>
      <c r="GJ138" s="7"/>
      <c r="GK138" s="2" t="s">
        <v>141</v>
      </c>
      <c r="GL138" s="2" t="s">
        <v>129</v>
      </c>
      <c r="GM138" s="2" t="s">
        <v>409</v>
      </c>
      <c r="GN138" s="2" t="s">
        <v>1291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161</v>
      </c>
      <c r="GX138" s="2" t="s">
        <v>129</v>
      </c>
      <c r="GY138" s="2" t="s">
        <v>132</v>
      </c>
      <c r="GZ138" s="2" t="s">
        <v>132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674</v>
      </c>
      <c r="HX138" s="2" t="s">
        <v>2000</v>
      </c>
      <c r="HY138" s="2" t="s">
        <v>144</v>
      </c>
      <c r="HZ138" s="2" t="s">
        <v>132</v>
      </c>
      <c r="IA138" s="4">
        <v>2</v>
      </c>
      <c r="IB138" s="8">
        <v>102.8</v>
      </c>
      <c r="IC138" s="4"/>
      <c r="ID138" s="8"/>
      <c r="IE138" s="7"/>
      <c r="IF138" s="7"/>
      <c r="IG138" s="2" t="s">
        <v>141</v>
      </c>
      <c r="IH138" s="2" t="s">
        <v>129</v>
      </c>
      <c r="II138" s="2" t="s">
        <v>2001</v>
      </c>
      <c r="IJ138" s="2" t="s">
        <v>2002</v>
      </c>
      <c r="IK138" s="2" t="s">
        <v>144</v>
      </c>
      <c r="IL138" s="2" t="s">
        <v>132</v>
      </c>
      <c r="IM138" s="4">
        <v>5</v>
      </c>
      <c r="IN138" s="8">
        <v>294</v>
      </c>
      <c r="IO138" s="4"/>
      <c r="IP138" s="8"/>
      <c r="IQ138" s="7"/>
      <c r="IR138" s="7"/>
      <c r="IS138" s="2" t="s">
        <v>141</v>
      </c>
      <c r="IT138" s="2" t="s">
        <v>129</v>
      </c>
      <c r="IU138" s="2" t="s">
        <v>406</v>
      </c>
      <c r="IV138" s="2" t="s">
        <v>1904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212</v>
      </c>
      <c r="JF138" s="2" t="s">
        <v>129</v>
      </c>
      <c r="JG138" s="2" t="s">
        <v>132</v>
      </c>
      <c r="JH138" s="2" t="s">
        <v>132</v>
      </c>
      <c r="JI138" s="2" t="s">
        <v>144</v>
      </c>
      <c r="JJ138" s="2" t="s">
        <v>132</v>
      </c>
      <c r="JK138" s="4">
        <v>1</v>
      </c>
      <c r="JL138" s="8">
        <v>51.4</v>
      </c>
      <c r="JM138" s="4"/>
      <c r="JN138" s="8"/>
      <c r="JO138" s="7"/>
      <c r="JP138" s="7"/>
      <c r="JQ138" s="2" t="s">
        <v>141</v>
      </c>
      <c r="JR138" s="2" t="s">
        <v>129</v>
      </c>
      <c r="JS138" s="2" t="s">
        <v>478</v>
      </c>
      <c r="JT138" s="2" t="s">
        <v>1216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129</v>
      </c>
      <c r="KE138" s="2" t="s">
        <v>132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129</v>
      </c>
      <c r="KQ138" s="2" t="s">
        <v>132</v>
      </c>
      <c r="KR138" s="2" t="s">
        <v>132</v>
      </c>
      <c r="KS138" s="2" t="s">
        <v>144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141</v>
      </c>
      <c r="LB138" s="2" t="s">
        <v>129</v>
      </c>
      <c r="LC138" s="2" t="s">
        <v>168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129</v>
      </c>
      <c r="LO138" s="2" t="s">
        <v>132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162</v>
      </c>
      <c r="ML138" s="2" t="s">
        <v>129</v>
      </c>
      <c r="MM138" s="2" t="s">
        <v>132</v>
      </c>
      <c r="MN138" s="2" t="s">
        <v>132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129</v>
      </c>
      <c r="MY138" s="2" t="s">
        <v>132</v>
      </c>
      <c r="MZ138" s="2" t="s">
        <v>132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167</v>
      </c>
      <c r="NJ138" s="2" t="s">
        <v>129</v>
      </c>
      <c r="NK138" s="2" t="s">
        <v>132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167</v>
      </c>
      <c r="OH138" s="2" t="s">
        <v>129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174</v>
      </c>
      <c r="PS138" s="2" t="s">
        <v>175</v>
      </c>
      <c r="PT138" s="2" t="s">
        <v>132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167</v>
      </c>
      <c r="QD138" s="2" t="s">
        <v>129</v>
      </c>
      <c r="QE138" s="2" t="s">
        <v>132</v>
      </c>
      <c r="QF138" s="2" t="s">
        <v>132</v>
      </c>
      <c r="QG138" s="2" t="s">
        <v>144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167</v>
      </c>
      <c r="RB138" s="2" t="s">
        <v>129</v>
      </c>
      <c r="RC138" s="2" t="s">
        <v>132</v>
      </c>
      <c r="RD138" s="2" t="s">
        <v>132</v>
      </c>
      <c r="RE138" s="2" t="s">
        <v>144</v>
      </c>
      <c r="RF138" s="2" t="s">
        <v>177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174</v>
      </c>
      <c r="RO138" s="2" t="s">
        <v>901</v>
      </c>
      <c r="RP138" s="2" t="s">
        <v>455</v>
      </c>
      <c r="RQ138" s="2" t="s">
        <v>144</v>
      </c>
      <c r="RR138" s="2" t="s">
        <v>132</v>
      </c>
    </row>
    <row r="139">
      <c r="A139" s="2" t="s">
        <v>2003</v>
      </c>
      <c r="B139" s="2" t="s">
        <v>121</v>
      </c>
      <c r="C139" s="2" t="s">
        <v>122</v>
      </c>
      <c r="D139" s="2" t="s">
        <v>1959</v>
      </c>
      <c r="E139" s="2" t="s">
        <v>710</v>
      </c>
      <c r="F139" s="2" t="s">
        <v>2004</v>
      </c>
      <c r="G139" s="2" t="s">
        <v>2004</v>
      </c>
      <c r="H139" s="2" t="s">
        <v>2004</v>
      </c>
      <c r="I139" s="2" t="s">
        <v>2005</v>
      </c>
      <c r="J139" s="2" t="s">
        <v>127</v>
      </c>
      <c r="K139" s="2" t="s">
        <v>304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374</v>
      </c>
      <c r="Q139" s="2" t="s">
        <v>131</v>
      </c>
      <c r="R139" s="2" t="s">
        <v>132</v>
      </c>
      <c r="S139" s="2" t="s">
        <v>2006</v>
      </c>
      <c r="T139" s="2" t="s">
        <v>132</v>
      </c>
      <c r="U139" s="2" t="s">
        <v>447</v>
      </c>
      <c r="V139" s="2" t="s">
        <v>846</v>
      </c>
      <c r="W139" s="2" t="s">
        <v>136</v>
      </c>
      <c r="X139" s="2" t="s">
        <v>132</v>
      </c>
      <c r="Y139" s="2" t="s">
        <v>997</v>
      </c>
      <c r="Z139" s="4">
        <v>158</v>
      </c>
      <c r="AA139" s="4">
        <f>=ROUNDDOWN(17.5555555555556,0)</f>
      </c>
      <c r="AB139" s="5">
        <v>9</v>
      </c>
      <c r="AC139" s="2" t="s">
        <v>767</v>
      </c>
      <c r="AD139" s="4">
        <v>120</v>
      </c>
      <c r="AE139" s="4">
        <v>120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82</v>
      </c>
      <c r="AQ139" s="8">
        <v>3773.89</v>
      </c>
      <c r="AR139" s="4"/>
      <c r="AS139" s="8"/>
      <c r="AT139" s="7"/>
      <c r="AU139" s="7"/>
      <c r="AV139" s="4">
        <v>82</v>
      </c>
      <c r="AW139" s="8">
        <v>3773.89</v>
      </c>
      <c r="AX139" s="4"/>
      <c r="AY139" s="8"/>
      <c r="AZ139" s="7"/>
      <c r="BA139" s="7"/>
      <c r="BB139" s="7">
        <v>1</v>
      </c>
      <c r="BC139" s="4">
        <v>82</v>
      </c>
      <c r="BD139" s="8">
        <v>3773.89</v>
      </c>
      <c r="BE139" s="4"/>
      <c r="BF139" s="8"/>
      <c r="BG139" s="7"/>
      <c r="BH139" s="7"/>
      <c r="BI139" s="7">
        <v>1</v>
      </c>
      <c r="BJ139" s="4">
        <v>82</v>
      </c>
      <c r="BK139" s="8">
        <v>3773.89</v>
      </c>
      <c r="BL139" s="2" t="s">
        <v>2007</v>
      </c>
      <c r="BM139" s="7">
        <v>1</v>
      </c>
      <c r="BN139" s="7">
        <v>1</v>
      </c>
      <c r="BO139" s="4">
        <v>1</v>
      </c>
      <c r="BP139" s="8">
        <v>42.09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1212</v>
      </c>
      <c r="BX139" s="2" t="s">
        <v>904</v>
      </c>
      <c r="BY139" s="2" t="s">
        <v>144</v>
      </c>
      <c r="BZ139" s="2" t="s">
        <v>132</v>
      </c>
      <c r="CA139" s="4">
        <v>15</v>
      </c>
      <c r="CB139" s="8">
        <v>665.4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132</v>
      </c>
      <c r="CJ139" s="2" t="s">
        <v>203</v>
      </c>
      <c r="CK139" s="2" t="s">
        <v>144</v>
      </c>
      <c r="CL139" s="2" t="s">
        <v>132</v>
      </c>
      <c r="CM139" s="4">
        <v>10</v>
      </c>
      <c r="CN139" s="8">
        <v>472.73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997</v>
      </c>
      <c r="CV139" s="2" t="s">
        <v>2008</v>
      </c>
      <c r="CW139" s="2" t="s">
        <v>144</v>
      </c>
      <c r="CX139" s="2" t="s">
        <v>132</v>
      </c>
      <c r="CY139" s="4">
        <v>7</v>
      </c>
      <c r="CZ139" s="8">
        <v>327.46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147</v>
      </c>
      <c r="DH139" s="2" t="s">
        <v>733</v>
      </c>
      <c r="DI139" s="2" t="s">
        <v>144</v>
      </c>
      <c r="DJ139" s="2" t="s">
        <v>132</v>
      </c>
      <c r="DK139" s="4">
        <v>41</v>
      </c>
      <c r="DL139" s="8">
        <v>1826.55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392</v>
      </c>
      <c r="DT139" s="2" t="s">
        <v>399</v>
      </c>
      <c r="DU139" s="2" t="s">
        <v>144</v>
      </c>
      <c r="DV139" s="2" t="s">
        <v>132</v>
      </c>
      <c r="DW139" s="4">
        <v>2</v>
      </c>
      <c r="DX139" s="8">
        <v>98.02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2009</v>
      </c>
      <c r="EF139" s="2" t="s">
        <v>2010</v>
      </c>
      <c r="EG139" s="2" t="s">
        <v>144</v>
      </c>
      <c r="EH139" s="2" t="s">
        <v>132</v>
      </c>
      <c r="EI139" s="4">
        <v>1</v>
      </c>
      <c r="EJ139" s="8">
        <v>42.43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1218</v>
      </c>
      <c r="ER139" s="2" t="s">
        <v>1251</v>
      </c>
      <c r="ES139" s="2" t="s">
        <v>144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141</v>
      </c>
      <c r="FB139" s="2" t="s">
        <v>129</v>
      </c>
      <c r="FC139" s="2" t="s">
        <v>201</v>
      </c>
      <c r="FD139" s="2" t="s">
        <v>286</v>
      </c>
      <c r="FE139" s="2" t="s">
        <v>144</v>
      </c>
      <c r="FF139" s="2" t="s">
        <v>132</v>
      </c>
      <c r="FG139" s="4">
        <v>1</v>
      </c>
      <c r="FH139" s="8">
        <v>46.78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392</v>
      </c>
      <c r="FP139" s="2" t="s">
        <v>209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141</v>
      </c>
      <c r="FZ139" s="2" t="s">
        <v>129</v>
      </c>
      <c r="GA139" s="2" t="s">
        <v>158</v>
      </c>
      <c r="GB139" s="2" t="s">
        <v>132</v>
      </c>
      <c r="GC139" s="2" t="s">
        <v>144</v>
      </c>
      <c r="GD139" s="2" t="s">
        <v>132</v>
      </c>
      <c r="GE139" s="4">
        <v>1</v>
      </c>
      <c r="GF139" s="8">
        <v>112.99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1205</v>
      </c>
      <c r="GN139" s="2" t="s">
        <v>2011</v>
      </c>
      <c r="GO139" s="2" t="s">
        <v>144</v>
      </c>
      <c r="GP139" s="2" t="s">
        <v>132</v>
      </c>
      <c r="GQ139" s="4">
        <v>1</v>
      </c>
      <c r="GR139" s="8">
        <v>44.55</v>
      </c>
      <c r="GS139" s="4"/>
      <c r="GT139" s="8"/>
      <c r="GU139" s="7"/>
      <c r="GV139" s="7"/>
      <c r="GW139" s="2" t="s">
        <v>141</v>
      </c>
      <c r="GX139" s="2" t="s">
        <v>129</v>
      </c>
      <c r="GY139" s="2" t="s">
        <v>2012</v>
      </c>
      <c r="GZ139" s="2" t="s">
        <v>2013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129</v>
      </c>
      <c r="HK139" s="2" t="s">
        <v>1753</v>
      </c>
      <c r="HL139" s="2" t="s">
        <v>132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240</v>
      </c>
      <c r="HX139" s="2" t="s">
        <v>2014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129</v>
      </c>
      <c r="II139" s="2" t="s">
        <v>386</v>
      </c>
      <c r="IJ139" s="2" t="s">
        <v>2015</v>
      </c>
      <c r="IK139" s="2" t="s">
        <v>144</v>
      </c>
      <c r="IL139" s="2" t="s">
        <v>132</v>
      </c>
      <c r="IM139" s="4">
        <v>1</v>
      </c>
      <c r="IN139" s="8">
        <v>46.78</v>
      </c>
      <c r="IO139" s="4"/>
      <c r="IP139" s="8"/>
      <c r="IQ139" s="7"/>
      <c r="IR139" s="7"/>
      <c r="IS139" s="2" t="s">
        <v>141</v>
      </c>
      <c r="IT139" s="2" t="s">
        <v>129</v>
      </c>
      <c r="IU139" s="2" t="s">
        <v>392</v>
      </c>
      <c r="IV139" s="2" t="s">
        <v>426</v>
      </c>
      <c r="IW139" s="2" t="s">
        <v>144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392</v>
      </c>
      <c r="JH139" s="2" t="s">
        <v>580</v>
      </c>
      <c r="JI139" s="2" t="s">
        <v>144</v>
      </c>
      <c r="JJ139" s="2" t="s">
        <v>132</v>
      </c>
      <c r="JK139" s="4">
        <v>1</v>
      </c>
      <c r="JL139" s="8">
        <v>48.11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781</v>
      </c>
      <c r="JT139" s="2" t="s">
        <v>1582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129</v>
      </c>
      <c r="KE139" s="2" t="s">
        <v>132</v>
      </c>
      <c r="KF139" s="2" t="s">
        <v>132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129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141</v>
      </c>
      <c r="LB139" s="2" t="s">
        <v>129</v>
      </c>
      <c r="LC139" s="2" t="s">
        <v>168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129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141</v>
      </c>
      <c r="ML139" s="2" t="s">
        <v>170</v>
      </c>
      <c r="MM139" s="2" t="s">
        <v>466</v>
      </c>
      <c r="MN139" s="2" t="s">
        <v>2016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129</v>
      </c>
      <c r="MY139" s="2" t="s">
        <v>132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167</v>
      </c>
      <c r="NJ139" s="2" t="s">
        <v>129</v>
      </c>
      <c r="NK139" s="2" t="s">
        <v>132</v>
      </c>
      <c r="NL139" s="2" t="s">
        <v>132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129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129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174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174</v>
      </c>
      <c r="PS139" s="2" t="s">
        <v>559</v>
      </c>
      <c r="PT139" s="2" t="s">
        <v>225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162</v>
      </c>
      <c r="QP139" s="2" t="s">
        <v>174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167</v>
      </c>
      <c r="RB139" s="2" t="s">
        <v>129</v>
      </c>
      <c r="RC139" s="2" t="s">
        <v>132</v>
      </c>
      <c r="RD139" s="2" t="s">
        <v>132</v>
      </c>
      <c r="RE139" s="2" t="s">
        <v>144</v>
      </c>
      <c r="RF139" s="2" t="s">
        <v>177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174</v>
      </c>
      <c r="RO139" s="2" t="s">
        <v>1224</v>
      </c>
      <c r="RP139" s="2" t="s">
        <v>705</v>
      </c>
      <c r="RQ139" s="2" t="s">
        <v>144</v>
      </c>
      <c r="RR139" s="2" t="s">
        <v>132</v>
      </c>
    </row>
    <row r="140">
      <c r="A140" s="2" t="s">
        <v>2017</v>
      </c>
      <c r="B140" s="2" t="s">
        <v>121</v>
      </c>
      <c r="C140" s="2" t="s">
        <v>122</v>
      </c>
      <c r="D140" s="2" t="s">
        <v>1959</v>
      </c>
      <c r="E140" s="2" t="s">
        <v>710</v>
      </c>
      <c r="F140" s="2" t="s">
        <v>2018</v>
      </c>
      <c r="G140" s="2" t="s">
        <v>2018</v>
      </c>
      <c r="H140" s="2" t="s">
        <v>2018</v>
      </c>
      <c r="I140" s="2" t="s">
        <v>2019</v>
      </c>
      <c r="J140" s="2" t="s">
        <v>127</v>
      </c>
      <c r="K140" s="2" t="s">
        <v>858</v>
      </c>
      <c r="L140" s="3">
        <v>25.25</v>
      </c>
      <c r="M140" s="3">
        <v>26.51</v>
      </c>
      <c r="N140" s="3">
        <v>53.54</v>
      </c>
      <c r="O140" s="2" t="s">
        <v>129</v>
      </c>
      <c r="P140" s="2" t="s">
        <v>374</v>
      </c>
      <c r="Q140" s="2" t="s">
        <v>131</v>
      </c>
      <c r="R140" s="2" t="s">
        <v>132</v>
      </c>
      <c r="S140" s="2" t="s">
        <v>2020</v>
      </c>
      <c r="T140" s="2" t="s">
        <v>132</v>
      </c>
      <c r="U140" s="2" t="s">
        <v>134</v>
      </c>
      <c r="V140" s="2" t="s">
        <v>2021</v>
      </c>
      <c r="W140" s="2" t="s">
        <v>136</v>
      </c>
      <c r="X140" s="2" t="s">
        <v>132</v>
      </c>
      <c r="Y140" s="2" t="s">
        <v>830</v>
      </c>
      <c r="Z140" s="4">
        <v>381</v>
      </c>
      <c r="AA140" s="4">
        <f>=ROUNDDOWN(27.0212765957447,0)</f>
      </c>
      <c r="AB140" s="5">
        <v>14.1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109</v>
      </c>
      <c r="AQ140" s="8">
        <v>2920.18</v>
      </c>
      <c r="AR140" s="4"/>
      <c r="AS140" s="8"/>
      <c r="AT140" s="7"/>
      <c r="AU140" s="7"/>
      <c r="AV140" s="4">
        <v>109</v>
      </c>
      <c r="AW140" s="8">
        <v>2920.18</v>
      </c>
      <c r="AX140" s="4"/>
      <c r="AY140" s="8"/>
      <c r="AZ140" s="7"/>
      <c r="BA140" s="7"/>
      <c r="BB140" s="7">
        <v>1</v>
      </c>
      <c r="BC140" s="4">
        <v>109</v>
      </c>
      <c r="BD140" s="8">
        <v>2920.18</v>
      </c>
      <c r="BE140" s="4"/>
      <c r="BF140" s="8"/>
      <c r="BG140" s="7"/>
      <c r="BH140" s="7"/>
      <c r="BI140" s="7">
        <v>1</v>
      </c>
      <c r="BJ140" s="4">
        <v>109</v>
      </c>
      <c r="BK140" s="8">
        <v>2920.18</v>
      </c>
      <c r="BL140" s="2" t="s">
        <v>2022</v>
      </c>
      <c r="BM140" s="7">
        <v>1</v>
      </c>
      <c r="BN140" s="7">
        <v>1</v>
      </c>
      <c r="BO140" s="4">
        <v>52</v>
      </c>
      <c r="BP140" s="8">
        <v>1128.76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189</v>
      </c>
      <c r="BX140" s="2" t="s">
        <v>1452</v>
      </c>
      <c r="BY140" s="2" t="s">
        <v>144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313</v>
      </c>
      <c r="CH140" s="2" t="s">
        <v>129</v>
      </c>
      <c r="CI140" s="2" t="s">
        <v>132</v>
      </c>
      <c r="CJ140" s="2" t="s">
        <v>132</v>
      </c>
      <c r="CK140" s="2" t="s">
        <v>144</v>
      </c>
      <c r="CL140" s="2" t="s">
        <v>132</v>
      </c>
      <c r="CM140" s="4">
        <v>8</v>
      </c>
      <c r="CN140" s="8">
        <v>281.42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830</v>
      </c>
      <c r="CV140" s="2" t="s">
        <v>196</v>
      </c>
      <c r="CW140" s="2" t="s">
        <v>144</v>
      </c>
      <c r="CX140" s="2" t="s">
        <v>132</v>
      </c>
      <c r="CY140" s="4">
        <v>9</v>
      </c>
      <c r="CZ140" s="8">
        <v>276.12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1170</v>
      </c>
      <c r="DH140" s="2" t="s">
        <v>1986</v>
      </c>
      <c r="DI140" s="2" t="s">
        <v>144</v>
      </c>
      <c r="DJ140" s="2" t="s">
        <v>132</v>
      </c>
      <c r="DK140" s="4">
        <v>13</v>
      </c>
      <c r="DL140" s="8">
        <v>452.01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318</v>
      </c>
      <c r="DT140" s="2" t="s">
        <v>2023</v>
      </c>
      <c r="DU140" s="2" t="s">
        <v>144</v>
      </c>
      <c r="DV140" s="2" t="s">
        <v>132</v>
      </c>
      <c r="DW140" s="4">
        <v>1</v>
      </c>
      <c r="DX140" s="8">
        <v>31.29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2024</v>
      </c>
      <c r="EF140" s="2" t="s">
        <v>197</v>
      </c>
      <c r="EG140" s="2" t="s">
        <v>144</v>
      </c>
      <c r="EH140" s="2" t="s">
        <v>132</v>
      </c>
      <c r="EI140" s="4">
        <v>1</v>
      </c>
      <c r="EJ140" s="8">
        <v>28.23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199</v>
      </c>
      <c r="ER140" s="2" t="s">
        <v>894</v>
      </c>
      <c r="ES140" s="2" t="s">
        <v>144</v>
      </c>
      <c r="ET140" s="2" t="s">
        <v>132</v>
      </c>
      <c r="EU140" s="4">
        <v>10</v>
      </c>
      <c r="EV140" s="8">
        <v>286.3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201</v>
      </c>
      <c r="FD140" s="2" t="s">
        <v>776</v>
      </c>
      <c r="FE140" s="2" t="s">
        <v>144</v>
      </c>
      <c r="FF140" s="2" t="s">
        <v>132</v>
      </c>
      <c r="FG140" s="4">
        <v>1</v>
      </c>
      <c r="FH140" s="8">
        <v>32.74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203</v>
      </c>
      <c r="FP140" s="2" t="s">
        <v>851</v>
      </c>
      <c r="FQ140" s="2" t="s">
        <v>144</v>
      </c>
      <c r="FR140" s="2" t="s">
        <v>132</v>
      </c>
      <c r="FS140" s="4">
        <v>4</v>
      </c>
      <c r="FT140" s="8">
        <v>106.04</v>
      </c>
      <c r="FU140" s="4"/>
      <c r="FV140" s="8"/>
      <c r="FW140" s="7"/>
      <c r="FX140" s="7"/>
      <c r="FY140" s="2" t="s">
        <v>141</v>
      </c>
      <c r="FZ140" s="2" t="s">
        <v>129</v>
      </c>
      <c r="GA140" s="2" t="s">
        <v>326</v>
      </c>
      <c r="GB140" s="2" t="s">
        <v>2025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129</v>
      </c>
      <c r="GM140" s="2" t="s">
        <v>830</v>
      </c>
      <c r="GN140" s="2" t="s">
        <v>583</v>
      </c>
      <c r="GO140" s="2" t="s">
        <v>144</v>
      </c>
      <c r="GP140" s="2" t="s">
        <v>132</v>
      </c>
      <c r="GQ140" s="4">
        <v>4</v>
      </c>
      <c r="GR140" s="8">
        <v>106.04</v>
      </c>
      <c r="GS140" s="4"/>
      <c r="GT140" s="8"/>
      <c r="GU140" s="7"/>
      <c r="GV140" s="7"/>
      <c r="GW140" s="2" t="s">
        <v>141</v>
      </c>
      <c r="GX140" s="2" t="s">
        <v>129</v>
      </c>
      <c r="GY140" s="2" t="s">
        <v>289</v>
      </c>
      <c r="GZ140" s="2" t="s">
        <v>1936</v>
      </c>
      <c r="HA140" s="2" t="s">
        <v>144</v>
      </c>
      <c r="HB140" s="2" t="s">
        <v>132</v>
      </c>
      <c r="HC140" s="4">
        <v>4</v>
      </c>
      <c r="HD140" s="8">
        <v>137.2</v>
      </c>
      <c r="HE140" s="4"/>
      <c r="HF140" s="8"/>
      <c r="HG140" s="7"/>
      <c r="HH140" s="7"/>
      <c r="HI140" s="2" t="s">
        <v>141</v>
      </c>
      <c r="HJ140" s="2" t="s">
        <v>129</v>
      </c>
      <c r="HK140" s="2" t="s">
        <v>1753</v>
      </c>
      <c r="HL140" s="2" t="s">
        <v>434</v>
      </c>
      <c r="HM140" s="2" t="s">
        <v>144</v>
      </c>
      <c r="HN140" s="2" t="s">
        <v>132</v>
      </c>
      <c r="HO140" s="4">
        <v>1</v>
      </c>
      <c r="HP140" s="8">
        <v>26.19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222</v>
      </c>
      <c r="HX140" s="2" t="s">
        <v>523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141</v>
      </c>
      <c r="IH140" s="2" t="s">
        <v>129</v>
      </c>
      <c r="II140" s="2" t="s">
        <v>578</v>
      </c>
      <c r="IJ140" s="2" t="s">
        <v>1308</v>
      </c>
      <c r="IK140" s="2" t="s">
        <v>144</v>
      </c>
      <c r="IL140" s="2" t="s">
        <v>132</v>
      </c>
      <c r="IM140" s="4">
        <v>1</v>
      </c>
      <c r="IN140" s="8">
        <v>27.84</v>
      </c>
      <c r="IO140" s="4"/>
      <c r="IP140" s="8"/>
      <c r="IQ140" s="7"/>
      <c r="IR140" s="7"/>
      <c r="IS140" s="2" t="s">
        <v>141</v>
      </c>
      <c r="IT140" s="2" t="s">
        <v>129</v>
      </c>
      <c r="IU140" s="2" t="s">
        <v>211</v>
      </c>
      <c r="IV140" s="2" t="s">
        <v>851</v>
      </c>
      <c r="IW140" s="2" t="s">
        <v>144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212</v>
      </c>
      <c r="JF140" s="2" t="s">
        <v>129</v>
      </c>
      <c r="JG140" s="2" t="s">
        <v>132</v>
      </c>
      <c r="JH140" s="2" t="s">
        <v>132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1170</v>
      </c>
      <c r="JT140" s="2" t="s">
        <v>2026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129</v>
      </c>
      <c r="KE140" s="2" t="s">
        <v>132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129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141</v>
      </c>
      <c r="LB140" s="2" t="s">
        <v>129</v>
      </c>
      <c r="LC140" s="2" t="s">
        <v>168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129</v>
      </c>
      <c r="LO140" s="2" t="s">
        <v>132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170</v>
      </c>
      <c r="MM140" s="2" t="s">
        <v>295</v>
      </c>
      <c r="MN140" s="2" t="s">
        <v>897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167</v>
      </c>
      <c r="NJ140" s="2" t="s">
        <v>129</v>
      </c>
      <c r="NK140" s="2" t="s">
        <v>132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129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167</v>
      </c>
      <c r="OH140" s="2" t="s">
        <v>129</v>
      </c>
      <c r="OI140" s="2" t="s">
        <v>132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174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167</v>
      </c>
      <c r="PF140" s="2" t="s">
        <v>129</v>
      </c>
      <c r="PG140" s="2" t="s">
        <v>132</v>
      </c>
      <c r="PH140" s="2" t="s">
        <v>132</v>
      </c>
      <c r="PI140" s="2" t="s">
        <v>144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174</v>
      </c>
      <c r="PS140" s="2" t="s">
        <v>559</v>
      </c>
      <c r="PT140" s="2" t="s">
        <v>450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162</v>
      </c>
      <c r="QP140" s="2" t="s">
        <v>174</v>
      </c>
      <c r="QQ140" s="2" t="s">
        <v>132</v>
      </c>
      <c r="QR140" s="2" t="s">
        <v>132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129</v>
      </c>
      <c r="RC140" s="2" t="s">
        <v>132</v>
      </c>
      <c r="RD140" s="2" t="s">
        <v>132</v>
      </c>
      <c r="RE140" s="2" t="s">
        <v>144</v>
      </c>
      <c r="RF140" s="2" t="s">
        <v>177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174</v>
      </c>
      <c r="RO140" s="2" t="s">
        <v>216</v>
      </c>
      <c r="RP140" s="2" t="s">
        <v>2027</v>
      </c>
      <c r="RQ140" s="2" t="s">
        <v>144</v>
      </c>
      <c r="RR140" s="2" t="s">
        <v>132</v>
      </c>
    </row>
    <row r="141">
      <c r="A141" s="2" t="s">
        <v>2028</v>
      </c>
      <c r="B141" s="2" t="s">
        <v>121</v>
      </c>
      <c r="C141" s="2" t="s">
        <v>122</v>
      </c>
      <c r="D141" s="2" t="s">
        <v>1959</v>
      </c>
      <c r="E141" s="2" t="s">
        <v>710</v>
      </c>
      <c r="F141" s="2" t="s">
        <v>2029</v>
      </c>
      <c r="G141" s="2" t="s">
        <v>2029</v>
      </c>
      <c r="H141" s="2" t="s">
        <v>2029</v>
      </c>
      <c r="I141" s="2" t="s">
        <v>2030</v>
      </c>
      <c r="J141" s="2" t="s">
        <v>127</v>
      </c>
      <c r="K141" s="2" t="s">
        <v>445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658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308</v>
      </c>
      <c r="X141" s="2" t="s">
        <v>421</v>
      </c>
      <c r="Y141" s="2" t="s">
        <v>336</v>
      </c>
      <c r="Z141" s="4">
        <v>76</v>
      </c>
      <c r="AA141" s="4">
        <f>=ROUNDDOWN(13.8181818181818,0)</f>
      </c>
      <c r="AB141" s="5">
        <v>5.5</v>
      </c>
      <c r="AC141" s="2" t="s">
        <v>1076</v>
      </c>
      <c r="AD141" s="4">
        <v>50</v>
      </c>
      <c r="AE141" s="4">
        <v>50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52</v>
      </c>
      <c r="AQ141" s="8">
        <v>1388.34</v>
      </c>
      <c r="AR141" s="4"/>
      <c r="AS141" s="8"/>
      <c r="AT141" s="7"/>
      <c r="AU141" s="7"/>
      <c r="AV141" s="4">
        <v>52</v>
      </c>
      <c r="AW141" s="8">
        <v>1388.34</v>
      </c>
      <c r="AX141" s="4"/>
      <c r="AY141" s="8"/>
      <c r="AZ141" s="7"/>
      <c r="BA141" s="7"/>
      <c r="BB141" s="7">
        <v>1</v>
      </c>
      <c r="BC141" s="4">
        <v>52</v>
      </c>
      <c r="BD141" s="8">
        <v>1388.34</v>
      </c>
      <c r="BE141" s="4"/>
      <c r="BF141" s="8"/>
      <c r="BG141" s="7"/>
      <c r="BH141" s="7"/>
      <c r="BI141" s="7">
        <v>1</v>
      </c>
      <c r="BJ141" s="4">
        <v>52</v>
      </c>
      <c r="BK141" s="8">
        <v>1388.34</v>
      </c>
      <c r="BL141" s="2" t="s">
        <v>2031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2032</v>
      </c>
      <c r="BX141" s="2" t="s">
        <v>2033</v>
      </c>
      <c r="BY141" s="2" t="s">
        <v>144</v>
      </c>
      <c r="BZ141" s="2" t="s">
        <v>132</v>
      </c>
      <c r="CA141" s="4">
        <v>1</v>
      </c>
      <c r="CB141" s="8">
        <v>27.83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132</v>
      </c>
      <c r="CJ141" s="2" t="s">
        <v>132</v>
      </c>
      <c r="CK141" s="2" t="s">
        <v>144</v>
      </c>
      <c r="CL141" s="2" t="s">
        <v>132</v>
      </c>
      <c r="CM141" s="4">
        <v>7</v>
      </c>
      <c r="CN141" s="8">
        <v>211.13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336</v>
      </c>
      <c r="CV141" s="2" t="s">
        <v>2032</v>
      </c>
      <c r="CW141" s="2" t="s">
        <v>144</v>
      </c>
      <c r="CX141" s="2" t="s">
        <v>132</v>
      </c>
      <c r="CY141" s="4">
        <v>14</v>
      </c>
      <c r="CZ141" s="8">
        <v>331.8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2034</v>
      </c>
      <c r="DH141" s="2" t="s">
        <v>965</v>
      </c>
      <c r="DI141" s="2" t="s">
        <v>144</v>
      </c>
      <c r="DJ141" s="2" t="s">
        <v>132</v>
      </c>
      <c r="DK141" s="4">
        <v>4</v>
      </c>
      <c r="DL141" s="8">
        <v>111.8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452</v>
      </c>
      <c r="DT141" s="2" t="s">
        <v>469</v>
      </c>
      <c r="DU141" s="2" t="s">
        <v>144</v>
      </c>
      <c r="DV141" s="2" t="s">
        <v>132</v>
      </c>
      <c r="DW141" s="4">
        <v>5</v>
      </c>
      <c r="DX141" s="8">
        <v>148.5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2035</v>
      </c>
      <c r="EF141" s="2" t="s">
        <v>1170</v>
      </c>
      <c r="EG141" s="2" t="s">
        <v>144</v>
      </c>
      <c r="EH141" s="2" t="s">
        <v>132</v>
      </c>
      <c r="EI141" s="4">
        <v>6</v>
      </c>
      <c r="EJ141" s="8">
        <v>144.54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2036</v>
      </c>
      <c r="ER141" s="2" t="s">
        <v>2037</v>
      </c>
      <c r="ES141" s="2" t="s">
        <v>144</v>
      </c>
      <c r="ET141" s="2" t="s">
        <v>132</v>
      </c>
      <c r="EU141" s="4">
        <v>2</v>
      </c>
      <c r="EV141" s="8">
        <v>49.4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201</v>
      </c>
      <c r="FD141" s="2" t="s">
        <v>434</v>
      </c>
      <c r="FE141" s="2" t="s">
        <v>144</v>
      </c>
      <c r="FF141" s="2" t="s">
        <v>132</v>
      </c>
      <c r="FG141" s="4">
        <v>11</v>
      </c>
      <c r="FH141" s="8">
        <v>293.48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616</v>
      </c>
      <c r="FP141" s="2" t="s">
        <v>2038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129</v>
      </c>
      <c r="GA141" s="2" t="s">
        <v>158</v>
      </c>
      <c r="GB141" s="2" t="s">
        <v>132</v>
      </c>
      <c r="GC141" s="2" t="s">
        <v>144</v>
      </c>
      <c r="GD141" s="2" t="s">
        <v>132</v>
      </c>
      <c r="GE141" s="4">
        <v>1</v>
      </c>
      <c r="GF141" s="8">
        <v>46.99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336</v>
      </c>
      <c r="GN141" s="2" t="s">
        <v>2039</v>
      </c>
      <c r="GO141" s="2" t="s">
        <v>144</v>
      </c>
      <c r="GP141" s="2" t="s">
        <v>132</v>
      </c>
      <c r="GQ141" s="4">
        <v>1</v>
      </c>
      <c r="GR141" s="8">
        <v>22.87</v>
      </c>
      <c r="GS141" s="4"/>
      <c r="GT141" s="8"/>
      <c r="GU141" s="7"/>
      <c r="GV141" s="7"/>
      <c r="GW141" s="2" t="s">
        <v>141</v>
      </c>
      <c r="GX141" s="2" t="s">
        <v>129</v>
      </c>
      <c r="GY141" s="2" t="s">
        <v>359</v>
      </c>
      <c r="GZ141" s="2" t="s">
        <v>1957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162</v>
      </c>
      <c r="HJ141" s="2" t="s">
        <v>129</v>
      </c>
      <c r="HK141" s="2" t="s">
        <v>132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2034</v>
      </c>
      <c r="HX141" s="2" t="s">
        <v>332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141</v>
      </c>
      <c r="IH141" s="2" t="s">
        <v>129</v>
      </c>
      <c r="II141" s="2" t="s">
        <v>474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141</v>
      </c>
      <c r="IT141" s="2" t="s">
        <v>129</v>
      </c>
      <c r="IU141" s="2" t="s">
        <v>406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167</v>
      </c>
      <c r="JF141" s="2" t="s">
        <v>129</v>
      </c>
      <c r="JG141" s="2" t="s">
        <v>132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161</v>
      </c>
      <c r="JR141" s="2" t="s">
        <v>129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129</v>
      </c>
      <c r="KE141" s="2" t="s">
        <v>132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161</v>
      </c>
      <c r="KP141" s="2" t="s">
        <v>129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141</v>
      </c>
      <c r="LB141" s="2" t="s">
        <v>129</v>
      </c>
      <c r="LC141" s="2" t="s">
        <v>168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129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170</v>
      </c>
      <c r="MM141" s="2" t="s">
        <v>440</v>
      </c>
      <c r="MN141" s="2" t="s">
        <v>132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129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167</v>
      </c>
      <c r="NJ141" s="2" t="s">
        <v>129</v>
      </c>
      <c r="NK141" s="2" t="s">
        <v>132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129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167</v>
      </c>
      <c r="OH141" s="2" t="s">
        <v>129</v>
      </c>
      <c r="OI141" s="2" t="s">
        <v>132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174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167</v>
      </c>
      <c r="PF141" s="2" t="s">
        <v>129</v>
      </c>
      <c r="PG141" s="2" t="s">
        <v>132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174</v>
      </c>
      <c r="PS141" s="2" t="s">
        <v>559</v>
      </c>
      <c r="PT141" s="2" t="s">
        <v>1197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162</v>
      </c>
      <c r="QP141" s="2" t="s">
        <v>174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129</v>
      </c>
      <c r="RC141" s="2" t="s">
        <v>132</v>
      </c>
      <c r="RD141" s="2" t="s">
        <v>132</v>
      </c>
      <c r="RE141" s="2" t="s">
        <v>144</v>
      </c>
      <c r="RF141" s="2" t="s">
        <v>177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174</v>
      </c>
      <c r="RO141" s="2" t="s">
        <v>653</v>
      </c>
      <c r="RP141" s="2" t="s">
        <v>619</v>
      </c>
      <c r="RQ141" s="2" t="s">
        <v>144</v>
      </c>
      <c r="RR141" s="2" t="s">
        <v>132</v>
      </c>
    </row>
    <row r="142">
      <c r="A142" s="2" t="s">
        <v>2040</v>
      </c>
      <c r="B142" s="2" t="s">
        <v>121</v>
      </c>
      <c r="C142" s="2" t="s">
        <v>122</v>
      </c>
      <c r="D142" s="2" t="s">
        <v>1959</v>
      </c>
      <c r="E142" s="2" t="s">
        <v>710</v>
      </c>
      <c r="F142" s="2" t="s">
        <v>2041</v>
      </c>
      <c r="G142" s="2" t="s">
        <v>2041</v>
      </c>
      <c r="H142" s="2" t="s">
        <v>2041</v>
      </c>
      <c r="I142" s="2" t="s">
        <v>2042</v>
      </c>
      <c r="J142" s="2" t="s">
        <v>127</v>
      </c>
      <c r="K142" s="2" t="s">
        <v>342</v>
      </c>
      <c r="L142" s="3">
        <v>36.42</v>
      </c>
      <c r="M142" s="3">
        <v>38.24</v>
      </c>
      <c r="N142" s="3">
        <v>76.49</v>
      </c>
      <c r="O142" s="2" t="s">
        <v>129</v>
      </c>
      <c r="P142" s="2" t="s">
        <v>913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447</v>
      </c>
      <c r="V142" s="2" t="s">
        <v>137</v>
      </c>
      <c r="W142" s="2" t="s">
        <v>137</v>
      </c>
      <c r="X142" s="2" t="s">
        <v>185</v>
      </c>
      <c r="Y142" s="2" t="s">
        <v>1445</v>
      </c>
      <c r="Z142" s="4">
        <v>55</v>
      </c>
      <c r="AA142" s="4">
        <f>=ROUNDDOWN(18.3333333333333,0)</f>
      </c>
      <c r="AB142" s="5">
        <v>3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25</v>
      </c>
      <c r="AQ142" s="8">
        <v>1185.08</v>
      </c>
      <c r="AR142" s="4"/>
      <c r="AS142" s="8"/>
      <c r="AT142" s="7"/>
      <c r="AU142" s="7"/>
      <c r="AV142" s="4">
        <v>25</v>
      </c>
      <c r="AW142" s="8">
        <v>1185.08</v>
      </c>
      <c r="AX142" s="4"/>
      <c r="AY142" s="8"/>
      <c r="AZ142" s="7"/>
      <c r="BA142" s="7"/>
      <c r="BB142" s="7">
        <v>1</v>
      </c>
      <c r="BC142" s="4">
        <v>25</v>
      </c>
      <c r="BD142" s="8">
        <v>1185.08</v>
      </c>
      <c r="BE142" s="4"/>
      <c r="BF142" s="8"/>
      <c r="BG142" s="7"/>
      <c r="BH142" s="7"/>
      <c r="BI142" s="7">
        <v>1</v>
      </c>
      <c r="BJ142" s="4">
        <v>25</v>
      </c>
      <c r="BK142" s="8">
        <v>1185.08</v>
      </c>
      <c r="BL142" s="2" t="s">
        <v>2043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1515</v>
      </c>
      <c r="BX142" s="2" t="s">
        <v>132</v>
      </c>
      <c r="BY142" s="2" t="s">
        <v>144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141</v>
      </c>
      <c r="CH142" s="2" t="s">
        <v>129</v>
      </c>
      <c r="CI142" s="2" t="s">
        <v>132</v>
      </c>
      <c r="CJ142" s="2" t="s">
        <v>132</v>
      </c>
      <c r="CK142" s="2" t="s">
        <v>144</v>
      </c>
      <c r="CL142" s="2" t="s">
        <v>132</v>
      </c>
      <c r="CM142" s="4">
        <v>12</v>
      </c>
      <c r="CN142" s="8">
        <v>530.01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453</v>
      </c>
      <c r="CV142" s="2" t="s">
        <v>708</v>
      </c>
      <c r="CW142" s="2" t="s">
        <v>144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532</v>
      </c>
      <c r="DF142" s="2" t="s">
        <v>129</v>
      </c>
      <c r="DG142" s="2" t="s">
        <v>132</v>
      </c>
      <c r="DH142" s="2" t="s">
        <v>132</v>
      </c>
      <c r="DI142" s="2" t="s">
        <v>144</v>
      </c>
      <c r="DJ142" s="2" t="s">
        <v>132</v>
      </c>
      <c r="DK142" s="4">
        <v>13</v>
      </c>
      <c r="DL142" s="8">
        <v>655.07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453</v>
      </c>
      <c r="DT142" s="2" t="s">
        <v>2044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141</v>
      </c>
      <c r="ED142" s="2" t="s">
        <v>129</v>
      </c>
      <c r="EE142" s="2" t="s">
        <v>2045</v>
      </c>
      <c r="EF142" s="2" t="s">
        <v>132</v>
      </c>
      <c r="EG142" s="2" t="s">
        <v>144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161</v>
      </c>
      <c r="EP142" s="2" t="s">
        <v>129</v>
      </c>
      <c r="EQ142" s="2" t="s">
        <v>132</v>
      </c>
      <c r="ER142" s="2" t="s">
        <v>132</v>
      </c>
      <c r="ES142" s="2" t="s">
        <v>144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161</v>
      </c>
      <c r="FB142" s="2" t="s">
        <v>129</v>
      </c>
      <c r="FC142" s="2" t="s">
        <v>132</v>
      </c>
      <c r="FD142" s="2" t="s">
        <v>132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162</v>
      </c>
      <c r="FN142" s="2" t="s">
        <v>129</v>
      </c>
      <c r="FO142" s="2" t="s">
        <v>132</v>
      </c>
      <c r="FP142" s="2" t="s">
        <v>132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167</v>
      </c>
      <c r="FZ142" s="2" t="s">
        <v>129</v>
      </c>
      <c r="GA142" s="2" t="s">
        <v>132</v>
      </c>
      <c r="GB142" s="2" t="s">
        <v>132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129</v>
      </c>
      <c r="GM142" s="2" t="s">
        <v>453</v>
      </c>
      <c r="GN142" s="2" t="s">
        <v>1528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161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162</v>
      </c>
      <c r="HJ142" s="2" t="s">
        <v>129</v>
      </c>
      <c r="HK142" s="2" t="s">
        <v>132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129</v>
      </c>
      <c r="HW142" s="2" t="s">
        <v>924</v>
      </c>
      <c r="HX142" s="2" t="s">
        <v>132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129</v>
      </c>
      <c r="II142" s="2" t="s">
        <v>1444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173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167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926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129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141</v>
      </c>
      <c r="LB142" s="2" t="s">
        <v>129</v>
      </c>
      <c r="LC142" s="2" t="s">
        <v>968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162</v>
      </c>
      <c r="ML142" s="2" t="s">
        <v>129</v>
      </c>
      <c r="MM142" s="2" t="s">
        <v>132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129</v>
      </c>
      <c r="NK142" s="2" t="s">
        <v>132</v>
      </c>
      <c r="NL142" s="2" t="s">
        <v>132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173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167</v>
      </c>
      <c r="PF142" s="2" t="s">
        <v>129</v>
      </c>
      <c r="PG142" s="2" t="s">
        <v>132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167</v>
      </c>
      <c r="PR142" s="2" t="s">
        <v>129</v>
      </c>
      <c r="PS142" s="2" t="s">
        <v>132</v>
      </c>
      <c r="PT142" s="2" t="s">
        <v>132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129</v>
      </c>
      <c r="RC142" s="2" t="s">
        <v>132</v>
      </c>
      <c r="RD142" s="2" t="s">
        <v>132</v>
      </c>
      <c r="RE142" s="2" t="s">
        <v>144</v>
      </c>
      <c r="RF142" s="2" t="s">
        <v>177</v>
      </c>
      <c r="RG142" s="4"/>
      <c r="RH142" s="8"/>
      <c r="RI142" s="4"/>
      <c r="RJ142" s="8"/>
      <c r="RK142" s="7"/>
      <c r="RL142" s="7"/>
      <c r="RM142" s="2" t="s">
        <v>167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132</v>
      </c>
    </row>
    <row r="143">
      <c r="A143" s="2" t="s">
        <v>2046</v>
      </c>
      <c r="B143" s="2" t="s">
        <v>121</v>
      </c>
      <c r="C143" s="2" t="s">
        <v>122</v>
      </c>
      <c r="D143" s="2" t="s">
        <v>1959</v>
      </c>
      <c r="E143" s="2" t="s">
        <v>710</v>
      </c>
      <c r="F143" s="2" t="s">
        <v>2047</v>
      </c>
      <c r="G143" s="2" t="s">
        <v>2047</v>
      </c>
      <c r="H143" s="2" t="s">
        <v>2047</v>
      </c>
      <c r="I143" s="2" t="s">
        <v>2048</v>
      </c>
      <c r="J143" s="2" t="s">
        <v>127</v>
      </c>
      <c r="K143" s="2" t="s">
        <v>1209</v>
      </c>
      <c r="L143" s="3">
        <v>38.57</v>
      </c>
      <c r="M143" s="3">
        <v>40.5</v>
      </c>
      <c r="N143" s="3">
        <v>89.99</v>
      </c>
      <c r="O143" s="2" t="s">
        <v>526</v>
      </c>
      <c r="P143" s="2" t="s">
        <v>527</v>
      </c>
      <c r="Q143" s="2" t="s">
        <v>131</v>
      </c>
      <c r="R143" s="2" t="s">
        <v>132</v>
      </c>
      <c r="S143" s="2" t="s">
        <v>2049</v>
      </c>
      <c r="T143" s="2" t="s">
        <v>132</v>
      </c>
      <c r="U143" s="2" t="s">
        <v>134</v>
      </c>
      <c r="V143" s="2" t="s">
        <v>846</v>
      </c>
      <c r="W143" s="2" t="s">
        <v>136</v>
      </c>
      <c r="X143" s="2" t="s">
        <v>185</v>
      </c>
      <c r="Y143" s="2" t="s">
        <v>997</v>
      </c>
      <c r="Z143" s="4">
        <v>37</v>
      </c>
      <c r="AA143" s="4">
        <f>=ROUNDDOWN(26.4285714285714,0)</f>
      </c>
      <c r="AB143" s="5">
        <v>1.4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13</v>
      </c>
      <c r="AQ143" s="8">
        <v>606.33</v>
      </c>
      <c r="AR143" s="4"/>
      <c r="AS143" s="8"/>
      <c r="AT143" s="7"/>
      <c r="AU143" s="7"/>
      <c r="AV143" s="4">
        <v>13</v>
      </c>
      <c r="AW143" s="8">
        <v>606.33</v>
      </c>
      <c r="AX143" s="4"/>
      <c r="AY143" s="8"/>
      <c r="AZ143" s="7"/>
      <c r="BA143" s="7"/>
      <c r="BB143" s="7">
        <v>1</v>
      </c>
      <c r="BC143" s="4">
        <v>13</v>
      </c>
      <c r="BD143" s="8">
        <v>606.33</v>
      </c>
      <c r="BE143" s="4"/>
      <c r="BF143" s="8"/>
      <c r="BG143" s="7"/>
      <c r="BH143" s="7"/>
      <c r="BI143" s="7">
        <v>1</v>
      </c>
      <c r="BJ143" s="4">
        <v>13</v>
      </c>
      <c r="BK143" s="8">
        <v>606.33</v>
      </c>
      <c r="BL143" s="2" t="s">
        <v>2050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1212</v>
      </c>
      <c r="BX143" s="2" t="s">
        <v>1213</v>
      </c>
      <c r="BY143" s="2" t="s">
        <v>177</v>
      </c>
      <c r="BZ143" s="2" t="s">
        <v>132</v>
      </c>
      <c r="CA143" s="4">
        <v>1</v>
      </c>
      <c r="CB143" s="8">
        <v>44.36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132</v>
      </c>
      <c r="CJ143" s="2" t="s">
        <v>754</v>
      </c>
      <c r="CK143" s="2" t="s">
        <v>144</v>
      </c>
      <c r="CL143" s="2" t="s">
        <v>132</v>
      </c>
      <c r="CM143" s="4">
        <v>9</v>
      </c>
      <c r="CN143" s="8">
        <v>430.35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997</v>
      </c>
      <c r="CV143" s="2" t="s">
        <v>257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212</v>
      </c>
      <c r="DF143" s="2" t="s">
        <v>129</v>
      </c>
      <c r="DG143" s="2" t="s">
        <v>132</v>
      </c>
      <c r="DH143" s="2" t="s">
        <v>132</v>
      </c>
      <c r="DI143" s="2" t="s">
        <v>144</v>
      </c>
      <c r="DJ143" s="2" t="s">
        <v>132</v>
      </c>
      <c r="DK143" s="4">
        <v>2</v>
      </c>
      <c r="DL143" s="8">
        <v>89.1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149</v>
      </c>
      <c r="DT143" s="2" t="s">
        <v>2051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792</v>
      </c>
      <c r="EF143" s="2" t="s">
        <v>1951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1218</v>
      </c>
      <c r="ER143" s="2" t="s">
        <v>536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>
        <v>1</v>
      </c>
      <c r="FH143" s="8">
        <v>42.52</v>
      </c>
      <c r="FI143" s="4"/>
      <c r="FJ143" s="8"/>
      <c r="FK143" s="7"/>
      <c r="FL143" s="7"/>
      <c r="FM143" s="2" t="s">
        <v>141</v>
      </c>
      <c r="FN143" s="2" t="s">
        <v>129</v>
      </c>
      <c r="FO143" s="2" t="s">
        <v>203</v>
      </c>
      <c r="FP143" s="2" t="s">
        <v>2052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167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1205</v>
      </c>
      <c r="GN143" s="2" t="s">
        <v>619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167</v>
      </c>
      <c r="HJ143" s="2" t="s">
        <v>129</v>
      </c>
      <c r="HK143" s="2" t="s">
        <v>132</v>
      </c>
      <c r="HL143" s="2" t="s">
        <v>132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240</v>
      </c>
      <c r="HX143" s="2" t="s">
        <v>2012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129</v>
      </c>
      <c r="II143" s="2" t="s">
        <v>132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173</v>
      </c>
      <c r="IT143" s="2" t="s">
        <v>129</v>
      </c>
      <c r="IU143" s="2" t="s">
        <v>132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167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781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129</v>
      </c>
      <c r="KE143" s="2" t="s">
        <v>132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129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141</v>
      </c>
      <c r="ML143" s="2" t="s">
        <v>170</v>
      </c>
      <c r="MM143" s="2" t="s">
        <v>171</v>
      </c>
      <c r="MN143" s="2" t="s">
        <v>1378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129</v>
      </c>
      <c r="NW143" s="2" t="s">
        <v>132</v>
      </c>
      <c r="NX143" s="2" t="s">
        <v>132</v>
      </c>
      <c r="NY143" s="2" t="s">
        <v>144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173</v>
      </c>
      <c r="OH143" s="2" t="s">
        <v>129</v>
      </c>
      <c r="OI143" s="2" t="s">
        <v>132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167</v>
      </c>
      <c r="OT143" s="2" t="s">
        <v>174</v>
      </c>
      <c r="OU143" s="2" t="s">
        <v>132</v>
      </c>
      <c r="OV143" s="2" t="s">
        <v>132</v>
      </c>
      <c r="OW143" s="2" t="s">
        <v>144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174</v>
      </c>
      <c r="PS143" s="2" t="s">
        <v>559</v>
      </c>
      <c r="PT143" s="2" t="s">
        <v>704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167</v>
      </c>
      <c r="QP143" s="2" t="s">
        <v>174</v>
      </c>
      <c r="QQ143" s="2" t="s">
        <v>132</v>
      </c>
      <c r="QR143" s="2" t="s">
        <v>132</v>
      </c>
      <c r="QS143" s="2" t="s">
        <v>144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129</v>
      </c>
      <c r="RC143" s="2" t="s">
        <v>132</v>
      </c>
      <c r="RD143" s="2" t="s">
        <v>132</v>
      </c>
      <c r="RE143" s="2" t="s">
        <v>144</v>
      </c>
      <c r="RF143" s="2" t="s">
        <v>177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174</v>
      </c>
      <c r="RO143" s="2" t="s">
        <v>1224</v>
      </c>
      <c r="RP143" s="2" t="s">
        <v>2053</v>
      </c>
      <c r="RQ143" s="2" t="s">
        <v>144</v>
      </c>
      <c r="RR143" s="2" t="s">
        <v>132</v>
      </c>
    </row>
    <row r="144">
      <c r="A144" s="2" t="s">
        <v>2054</v>
      </c>
      <c r="B144" s="2" t="s">
        <v>121</v>
      </c>
      <c r="C144" s="2" t="s">
        <v>122</v>
      </c>
      <c r="D144" s="2" t="s">
        <v>1959</v>
      </c>
      <c r="E144" s="2" t="s">
        <v>710</v>
      </c>
      <c r="F144" s="2" t="s">
        <v>2055</v>
      </c>
      <c r="G144" s="2" t="s">
        <v>2055</v>
      </c>
      <c r="H144" s="2" t="s">
        <v>2055</v>
      </c>
      <c r="I144" s="2" t="s">
        <v>2056</v>
      </c>
      <c r="J144" s="2" t="s">
        <v>127</v>
      </c>
      <c r="K144" s="2" t="s">
        <v>2057</v>
      </c>
      <c r="L144" s="3">
        <v>62.86</v>
      </c>
      <c r="M144" s="3">
        <v>66</v>
      </c>
      <c r="N144" s="3">
        <v>139.99</v>
      </c>
      <c r="O144" s="2" t="s">
        <v>526</v>
      </c>
      <c r="P144" s="2" t="s">
        <v>527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447</v>
      </c>
      <c r="V144" s="2" t="s">
        <v>1075</v>
      </c>
      <c r="W144" s="2" t="s">
        <v>185</v>
      </c>
      <c r="X144" s="2" t="s">
        <v>766</v>
      </c>
      <c r="Y144" s="2" t="s">
        <v>409</v>
      </c>
      <c r="Z144" s="4">
        <v>46</v>
      </c>
      <c r="AA144" s="4">
        <f>=ROUNDDOWN(65.7142857142857,0)</f>
      </c>
      <c r="AB144" s="5">
        <v>0.7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5</v>
      </c>
      <c r="AQ144" s="8">
        <v>352.4</v>
      </c>
      <c r="AR144" s="4"/>
      <c r="AS144" s="8"/>
      <c r="AT144" s="7"/>
      <c r="AU144" s="7"/>
      <c r="AV144" s="4">
        <v>5</v>
      </c>
      <c r="AW144" s="8">
        <v>352.4</v>
      </c>
      <c r="AX144" s="4"/>
      <c r="AY144" s="8"/>
      <c r="AZ144" s="7"/>
      <c r="BA144" s="7"/>
      <c r="BB144" s="7">
        <v>1</v>
      </c>
      <c r="BC144" s="4">
        <v>5</v>
      </c>
      <c r="BD144" s="8">
        <v>352.4</v>
      </c>
      <c r="BE144" s="4"/>
      <c r="BF144" s="8"/>
      <c r="BG144" s="7"/>
      <c r="BH144" s="7"/>
      <c r="BI144" s="7">
        <v>1</v>
      </c>
      <c r="BJ144" s="4">
        <v>5</v>
      </c>
      <c r="BK144" s="8">
        <v>352.4</v>
      </c>
      <c r="BL144" s="2" t="s">
        <v>2058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1993</v>
      </c>
      <c r="BX144" s="2" t="s">
        <v>1994</v>
      </c>
      <c r="BY144" s="2" t="s">
        <v>144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132</v>
      </c>
      <c r="CJ144" s="2" t="s">
        <v>923</v>
      </c>
      <c r="CK144" s="2" t="s">
        <v>144</v>
      </c>
      <c r="CL144" s="2" t="s">
        <v>132</v>
      </c>
      <c r="CM144" s="4">
        <v>1</v>
      </c>
      <c r="CN144" s="8">
        <v>88.1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409</v>
      </c>
      <c r="CV144" s="2" t="s">
        <v>668</v>
      </c>
      <c r="CW144" s="2" t="s">
        <v>144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174</v>
      </c>
      <c r="DG144" s="2" t="s">
        <v>1996</v>
      </c>
      <c r="DH144" s="2" t="s">
        <v>2013</v>
      </c>
      <c r="DI144" s="2" t="s">
        <v>144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167</v>
      </c>
      <c r="DR144" s="2" t="s">
        <v>129</v>
      </c>
      <c r="DS144" s="2" t="s">
        <v>132</v>
      </c>
      <c r="DT144" s="2" t="s">
        <v>132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141</v>
      </c>
      <c r="ED144" s="2" t="s">
        <v>129</v>
      </c>
      <c r="EE144" s="2" t="s">
        <v>407</v>
      </c>
      <c r="EF144" s="2" t="s">
        <v>132</v>
      </c>
      <c r="EG144" s="2" t="s">
        <v>144</v>
      </c>
      <c r="EH144" s="2" t="s">
        <v>132</v>
      </c>
      <c r="EI144" s="4">
        <v>1</v>
      </c>
      <c r="EJ144" s="8">
        <v>63</v>
      </c>
      <c r="EK144" s="4"/>
      <c r="EL144" s="8"/>
      <c r="EM144" s="7"/>
      <c r="EN144" s="7"/>
      <c r="EO144" s="2" t="s">
        <v>141</v>
      </c>
      <c r="EP144" s="2" t="s">
        <v>129</v>
      </c>
      <c r="EQ144" s="2" t="s">
        <v>1933</v>
      </c>
      <c r="ER144" s="2" t="s">
        <v>2059</v>
      </c>
      <c r="ES144" s="2" t="s">
        <v>144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167</v>
      </c>
      <c r="FB144" s="2" t="s">
        <v>129</v>
      </c>
      <c r="FC144" s="2" t="s">
        <v>132</v>
      </c>
      <c r="FD144" s="2" t="s">
        <v>132</v>
      </c>
      <c r="FE144" s="2" t="s">
        <v>144</v>
      </c>
      <c r="FF144" s="2" t="s">
        <v>132</v>
      </c>
      <c r="FG144" s="4">
        <v>1</v>
      </c>
      <c r="FH144" s="8">
        <v>69.3</v>
      </c>
      <c r="FI144" s="4"/>
      <c r="FJ144" s="8"/>
      <c r="FK144" s="7"/>
      <c r="FL144" s="7"/>
      <c r="FM144" s="2" t="s">
        <v>141</v>
      </c>
      <c r="FN144" s="2" t="s">
        <v>129</v>
      </c>
      <c r="FO144" s="2" t="s">
        <v>937</v>
      </c>
      <c r="FP144" s="2" t="s">
        <v>2060</v>
      </c>
      <c r="FQ144" s="2" t="s">
        <v>144</v>
      </c>
      <c r="FR144" s="2" t="s">
        <v>132</v>
      </c>
      <c r="FS144" s="4">
        <v>2</v>
      </c>
      <c r="FT144" s="8">
        <v>132</v>
      </c>
      <c r="FU144" s="4"/>
      <c r="FV144" s="8"/>
      <c r="FW144" s="7"/>
      <c r="FX144" s="7"/>
      <c r="FY144" s="2" t="s">
        <v>141</v>
      </c>
      <c r="FZ144" s="2" t="s">
        <v>129</v>
      </c>
      <c r="GA144" s="2" t="s">
        <v>935</v>
      </c>
      <c r="GB144" s="2" t="s">
        <v>1576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409</v>
      </c>
      <c r="GN144" s="2" t="s">
        <v>132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162</v>
      </c>
      <c r="HJ144" s="2" t="s">
        <v>129</v>
      </c>
      <c r="HK144" s="2" t="s">
        <v>132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674</v>
      </c>
      <c r="HX144" s="2" t="s">
        <v>132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141</v>
      </c>
      <c r="IH144" s="2" t="s">
        <v>174</v>
      </c>
      <c r="II144" s="2" t="s">
        <v>939</v>
      </c>
      <c r="IJ144" s="2" t="s">
        <v>132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173</v>
      </c>
      <c r="IT144" s="2" t="s">
        <v>129</v>
      </c>
      <c r="IU144" s="2" t="s">
        <v>132</v>
      </c>
      <c r="IV144" s="2" t="s">
        <v>132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212</v>
      </c>
      <c r="JF144" s="2" t="s">
        <v>129</v>
      </c>
      <c r="JG144" s="2" t="s">
        <v>132</v>
      </c>
      <c r="JH144" s="2" t="s">
        <v>132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478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129</v>
      </c>
      <c r="KE144" s="2" t="s">
        <v>132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129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162</v>
      </c>
      <c r="ML144" s="2" t="s">
        <v>129</v>
      </c>
      <c r="MM144" s="2" t="s">
        <v>132</v>
      </c>
      <c r="MN144" s="2" t="s">
        <v>132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167</v>
      </c>
      <c r="NJ144" s="2" t="s">
        <v>129</v>
      </c>
      <c r="NK144" s="2" t="s">
        <v>132</v>
      </c>
      <c r="NL144" s="2" t="s">
        <v>132</v>
      </c>
      <c r="NM144" s="2" t="s">
        <v>144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173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167</v>
      </c>
      <c r="PF144" s="2" t="s">
        <v>129</v>
      </c>
      <c r="PG144" s="2" t="s">
        <v>132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174</v>
      </c>
      <c r="PS144" s="2" t="s">
        <v>175</v>
      </c>
      <c r="PT144" s="2" t="s">
        <v>757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129</v>
      </c>
      <c r="QE144" s="2" t="s">
        <v>132</v>
      </c>
      <c r="QF144" s="2" t="s">
        <v>132</v>
      </c>
      <c r="QG144" s="2" t="s">
        <v>144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129</v>
      </c>
      <c r="RC144" s="2" t="s">
        <v>132</v>
      </c>
      <c r="RD144" s="2" t="s">
        <v>132</v>
      </c>
      <c r="RE144" s="2" t="s">
        <v>144</v>
      </c>
      <c r="RF144" s="2" t="s">
        <v>177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174</v>
      </c>
      <c r="RO144" s="2" t="s">
        <v>901</v>
      </c>
      <c r="RP144" s="2" t="s">
        <v>132</v>
      </c>
      <c r="RQ144" s="2" t="s">
        <v>144</v>
      </c>
      <c r="RR144" s="2" t="s">
        <v>132</v>
      </c>
    </row>
    <row r="145">
      <c r="A145" s="2" t="s">
        <v>2061</v>
      </c>
      <c r="B145" s="2" t="s">
        <v>121</v>
      </c>
      <c r="C145" s="2" t="s">
        <v>122</v>
      </c>
      <c r="D145" s="2" t="s">
        <v>1959</v>
      </c>
      <c r="E145" s="2" t="s">
        <v>710</v>
      </c>
      <c r="F145" s="2" t="s">
        <v>2062</v>
      </c>
      <c r="G145" s="2" t="s">
        <v>2062</v>
      </c>
      <c r="H145" s="2" t="s">
        <v>2062</v>
      </c>
      <c r="I145" s="2" t="s">
        <v>1961</v>
      </c>
      <c r="J145" s="2" t="s">
        <v>127</v>
      </c>
      <c r="K145" s="2" t="s">
        <v>342</v>
      </c>
      <c r="L145" s="3">
        <v>25.02</v>
      </c>
      <c r="M145" s="3">
        <v>26.27</v>
      </c>
      <c r="N145" s="3">
        <v>55.24</v>
      </c>
      <c r="O145" s="2" t="s">
        <v>129</v>
      </c>
      <c r="P145" s="2" t="s">
        <v>527</v>
      </c>
      <c r="Q145" s="2" t="s">
        <v>131</v>
      </c>
      <c r="R145" s="2" t="s">
        <v>132</v>
      </c>
      <c r="S145" s="2" t="s">
        <v>2063</v>
      </c>
      <c r="T145" s="2" t="s">
        <v>132</v>
      </c>
      <c r="U145" s="2" t="s">
        <v>447</v>
      </c>
      <c r="V145" s="2" t="s">
        <v>612</v>
      </c>
      <c r="W145" s="2" t="s">
        <v>221</v>
      </c>
      <c r="X145" s="2" t="s">
        <v>132</v>
      </c>
      <c r="Y145" s="2" t="s">
        <v>1562</v>
      </c>
      <c r="Z145" s="4">
        <v>106</v>
      </c>
      <c r="AA145" s="4">
        <f>=ROUNDDOWN(35.3333333333333,0)</f>
      </c>
      <c r="AB145" s="5">
        <v>3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9</v>
      </c>
      <c r="AQ145" s="8">
        <v>260.74</v>
      </c>
      <c r="AR145" s="4"/>
      <c r="AS145" s="8"/>
      <c r="AT145" s="7"/>
      <c r="AU145" s="7"/>
      <c r="AV145" s="4">
        <v>9</v>
      </c>
      <c r="AW145" s="8">
        <v>260.74</v>
      </c>
      <c r="AX145" s="4"/>
      <c r="AY145" s="8"/>
      <c r="AZ145" s="7"/>
      <c r="BA145" s="7"/>
      <c r="BB145" s="7">
        <v>1</v>
      </c>
      <c r="BC145" s="4">
        <v>10</v>
      </c>
      <c r="BD145" s="8">
        <v>292.07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0.8927</v>
      </c>
      <c r="BJ145" s="4">
        <v>9</v>
      </c>
      <c r="BK145" s="8">
        <v>260.74</v>
      </c>
      <c r="BL145" s="2" t="s">
        <v>2064</v>
      </c>
      <c r="BM145" s="7">
        <v>1</v>
      </c>
      <c r="BN145" s="7">
        <v>1</v>
      </c>
      <c r="BO145" s="4">
        <v>2</v>
      </c>
      <c r="BP145" s="8">
        <v>39.25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811</v>
      </c>
      <c r="BX145" s="2" t="s">
        <v>2065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132</v>
      </c>
      <c r="CJ145" s="2" t="s">
        <v>810</v>
      </c>
      <c r="CK145" s="2" t="s">
        <v>144</v>
      </c>
      <c r="CL145" s="2" t="s">
        <v>132</v>
      </c>
      <c r="CM145" s="4">
        <v>2</v>
      </c>
      <c r="CN145" s="8">
        <v>77.92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811</v>
      </c>
      <c r="CV145" s="2" t="s">
        <v>2066</v>
      </c>
      <c r="CW145" s="2" t="s">
        <v>144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174</v>
      </c>
      <c r="DG145" s="2" t="s">
        <v>544</v>
      </c>
      <c r="DH145" s="2" t="s">
        <v>317</v>
      </c>
      <c r="DI145" s="2" t="s">
        <v>144</v>
      </c>
      <c r="DJ145" s="2" t="s">
        <v>132</v>
      </c>
      <c r="DK145" s="4">
        <v>2</v>
      </c>
      <c r="DL145" s="8">
        <v>62.66</v>
      </c>
      <c r="DM145" s="4"/>
      <c r="DN145" s="8"/>
      <c r="DO145" s="7"/>
      <c r="DP145" s="7"/>
      <c r="DQ145" s="2" t="s">
        <v>141</v>
      </c>
      <c r="DR145" s="2" t="s">
        <v>129</v>
      </c>
      <c r="DS145" s="2" t="s">
        <v>815</v>
      </c>
      <c r="DT145" s="2" t="s">
        <v>2067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811</v>
      </c>
      <c r="EF145" s="2" t="s">
        <v>2068</v>
      </c>
      <c r="EG145" s="2" t="s">
        <v>144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811</v>
      </c>
      <c r="ER145" s="2" t="s">
        <v>1968</v>
      </c>
      <c r="ES145" s="2" t="s">
        <v>144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161</v>
      </c>
      <c r="FB145" s="2" t="s">
        <v>129</v>
      </c>
      <c r="FC145" s="2" t="s">
        <v>132</v>
      </c>
      <c r="FD145" s="2" t="s">
        <v>132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174</v>
      </c>
      <c r="FO145" s="2" t="s">
        <v>1409</v>
      </c>
      <c r="FP145" s="2" t="s">
        <v>1023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129</v>
      </c>
      <c r="GA145" s="2" t="s">
        <v>326</v>
      </c>
      <c r="GB145" s="2" t="s">
        <v>132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811</v>
      </c>
      <c r="GN145" s="2" t="s">
        <v>2069</v>
      </c>
      <c r="GO145" s="2" t="s">
        <v>144</v>
      </c>
      <c r="GP145" s="2" t="s">
        <v>132</v>
      </c>
      <c r="GQ145" s="4">
        <v>2</v>
      </c>
      <c r="GR145" s="8">
        <v>52.54</v>
      </c>
      <c r="GS145" s="4"/>
      <c r="GT145" s="8"/>
      <c r="GU145" s="7"/>
      <c r="GV145" s="7"/>
      <c r="GW145" s="2" t="s">
        <v>141</v>
      </c>
      <c r="GX145" s="2" t="s">
        <v>129</v>
      </c>
      <c r="GY145" s="2" t="s">
        <v>359</v>
      </c>
      <c r="GZ145" s="2" t="s">
        <v>601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129</v>
      </c>
      <c r="HK145" s="2" t="s">
        <v>132</v>
      </c>
      <c r="HL145" s="2" t="s">
        <v>132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1122</v>
      </c>
      <c r="HX145" s="2" t="s">
        <v>2070</v>
      </c>
      <c r="HY145" s="2" t="s">
        <v>144</v>
      </c>
      <c r="HZ145" s="2" t="s">
        <v>132</v>
      </c>
      <c r="IA145" s="4">
        <v>1</v>
      </c>
      <c r="IB145" s="8">
        <v>28.37</v>
      </c>
      <c r="IC145" s="4"/>
      <c r="ID145" s="8"/>
      <c r="IE145" s="7"/>
      <c r="IF145" s="7"/>
      <c r="IG145" s="2" t="s">
        <v>141</v>
      </c>
      <c r="IH145" s="2" t="s">
        <v>129</v>
      </c>
      <c r="II145" s="2" t="s">
        <v>578</v>
      </c>
      <c r="IJ145" s="2" t="s">
        <v>211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141</v>
      </c>
      <c r="IT145" s="2" t="s">
        <v>129</v>
      </c>
      <c r="IU145" s="2" t="s">
        <v>1303</v>
      </c>
      <c r="IV145" s="2" t="s">
        <v>2071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212</v>
      </c>
      <c r="JF145" s="2" t="s">
        <v>129</v>
      </c>
      <c r="JG145" s="2" t="s">
        <v>132</v>
      </c>
      <c r="JH145" s="2" t="s">
        <v>132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366</v>
      </c>
      <c r="JT145" s="2" t="s">
        <v>983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129</v>
      </c>
      <c r="KE145" s="2" t="s">
        <v>811</v>
      </c>
      <c r="KF145" s="2" t="s">
        <v>132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141</v>
      </c>
      <c r="LB145" s="2" t="s">
        <v>129</v>
      </c>
      <c r="LC145" s="2" t="s">
        <v>168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129</v>
      </c>
      <c r="LO145" s="2" t="s">
        <v>1090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170</v>
      </c>
      <c r="MM145" s="2" t="s">
        <v>835</v>
      </c>
      <c r="MN145" s="2" t="s">
        <v>2072</v>
      </c>
      <c r="MO145" s="2" t="s">
        <v>144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129</v>
      </c>
      <c r="MY145" s="2" t="s">
        <v>132</v>
      </c>
      <c r="MZ145" s="2" t="s">
        <v>132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129</v>
      </c>
      <c r="NK145" s="2" t="s">
        <v>132</v>
      </c>
      <c r="NL145" s="2" t="s">
        <v>132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173</v>
      </c>
      <c r="OH145" s="2" t="s">
        <v>129</v>
      </c>
      <c r="OI145" s="2" t="s">
        <v>132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174</v>
      </c>
      <c r="OU145" s="2" t="s">
        <v>132</v>
      </c>
      <c r="OV145" s="2" t="s">
        <v>132</v>
      </c>
      <c r="OW145" s="2" t="s">
        <v>144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174</v>
      </c>
      <c r="PS145" s="2" t="s">
        <v>175</v>
      </c>
      <c r="PT145" s="2" t="s">
        <v>132</v>
      </c>
      <c r="PU145" s="2" t="s">
        <v>144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141</v>
      </c>
      <c r="QP145" s="2" t="s">
        <v>174</v>
      </c>
      <c r="QQ145" s="2" t="s">
        <v>1672</v>
      </c>
      <c r="QR145" s="2" t="s">
        <v>2073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167</v>
      </c>
      <c r="RB145" s="2" t="s">
        <v>129</v>
      </c>
      <c r="RC145" s="2" t="s">
        <v>132</v>
      </c>
      <c r="RD145" s="2" t="s">
        <v>132</v>
      </c>
      <c r="RE145" s="2" t="s">
        <v>144</v>
      </c>
      <c r="RF145" s="2" t="s">
        <v>177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174</v>
      </c>
      <c r="RO145" s="2" t="s">
        <v>839</v>
      </c>
      <c r="RP145" s="2" t="s">
        <v>840</v>
      </c>
      <c r="RQ145" s="2" t="s">
        <v>144</v>
      </c>
      <c r="RR145" s="2" t="s">
        <v>132</v>
      </c>
    </row>
    <row r="146">
      <c r="A146" s="2" t="s">
        <v>2074</v>
      </c>
      <c r="B146" s="2" t="s">
        <v>121</v>
      </c>
      <c r="C146" s="2" t="s">
        <v>122</v>
      </c>
      <c r="D146" s="2" t="s">
        <v>1959</v>
      </c>
      <c r="E146" s="2" t="s">
        <v>710</v>
      </c>
      <c r="F146" s="2" t="s">
        <v>2062</v>
      </c>
      <c r="G146" s="2" t="s">
        <v>2062</v>
      </c>
      <c r="H146" s="2" t="s">
        <v>2062</v>
      </c>
      <c r="I146" s="2" t="s">
        <v>1961</v>
      </c>
      <c r="J146" s="2" t="s">
        <v>127</v>
      </c>
      <c r="K146" s="2" t="s">
        <v>445</v>
      </c>
      <c r="L146" s="3">
        <v>25.02</v>
      </c>
      <c r="M146" s="3">
        <v>26.27</v>
      </c>
      <c r="N146" s="3">
        <v>55.24</v>
      </c>
      <c r="O146" s="2" t="s">
        <v>526</v>
      </c>
      <c r="P146" s="2" t="s">
        <v>527</v>
      </c>
      <c r="Q146" s="2" t="s">
        <v>131</v>
      </c>
      <c r="R146" s="2" t="s">
        <v>132</v>
      </c>
      <c r="S146" s="2" t="s">
        <v>2075</v>
      </c>
      <c r="T146" s="2" t="s">
        <v>132</v>
      </c>
      <c r="U146" s="2" t="s">
        <v>447</v>
      </c>
      <c r="V146" s="2" t="s">
        <v>612</v>
      </c>
      <c r="W146" s="2" t="s">
        <v>221</v>
      </c>
      <c r="X146" s="2" t="s">
        <v>132</v>
      </c>
      <c r="Y146" s="2" t="s">
        <v>806</v>
      </c>
      <c r="Z146" s="4"/>
      <c r="AA146" s="4">
        <f>=ROUNDDOWN({0},0)</f>
      </c>
      <c r="AB146" s="5">
        <v>0.2</v>
      </c>
      <c r="AC146" s="2" t="s">
        <v>132</v>
      </c>
      <c r="AD146" s="4"/>
      <c r="AE146" s="4"/>
      <c r="AF146" s="6">
        <v>63</v>
      </c>
      <c r="AG146" s="6"/>
      <c r="AH146" s="7">
        <v>0.0952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</v>
      </c>
      <c r="AQ146" s="8">
        <v>31.33</v>
      </c>
      <c r="AR146" s="4"/>
      <c r="AS146" s="8"/>
      <c r="AT146" s="7"/>
      <c r="AU146" s="7"/>
      <c r="AV146" s="4">
        <v>1</v>
      </c>
      <c r="AW146" s="8">
        <v>31.33</v>
      </c>
      <c r="AX146" s="4"/>
      <c r="AY146" s="8"/>
      <c r="AZ146" s="7"/>
      <c r="BA146" s="7"/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0.1073</v>
      </c>
      <c r="BJ146" s="4">
        <v>1</v>
      </c>
      <c r="BK146" s="8">
        <v>31.33</v>
      </c>
      <c r="BL146" s="2" t="s">
        <v>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141</v>
      </c>
      <c r="BV146" s="2" t="s">
        <v>174</v>
      </c>
      <c r="BW146" s="2" t="s">
        <v>811</v>
      </c>
      <c r="BX146" s="2" t="s">
        <v>2076</v>
      </c>
      <c r="BY146" s="2" t="s">
        <v>144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141</v>
      </c>
      <c r="CH146" s="2" t="s">
        <v>174</v>
      </c>
      <c r="CI146" s="2" t="s">
        <v>132</v>
      </c>
      <c r="CJ146" s="2" t="s">
        <v>810</v>
      </c>
      <c r="CK146" s="2" t="s">
        <v>144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141</v>
      </c>
      <c r="CT146" s="2" t="s">
        <v>174</v>
      </c>
      <c r="CU146" s="2" t="s">
        <v>811</v>
      </c>
      <c r="CV146" s="2" t="s">
        <v>1979</v>
      </c>
      <c r="CW146" s="2" t="s">
        <v>144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174</v>
      </c>
      <c r="DG146" s="2" t="s">
        <v>643</v>
      </c>
      <c r="DH146" s="2" t="s">
        <v>1212</v>
      </c>
      <c r="DI146" s="2" t="s">
        <v>144</v>
      </c>
      <c r="DJ146" s="2" t="s">
        <v>132</v>
      </c>
      <c r="DK146" s="4">
        <v>1</v>
      </c>
      <c r="DL146" s="8">
        <v>31.33</v>
      </c>
      <c r="DM146" s="4"/>
      <c r="DN146" s="8"/>
      <c r="DO146" s="7"/>
      <c r="DP146" s="7"/>
      <c r="DQ146" s="2" t="s">
        <v>141</v>
      </c>
      <c r="DR146" s="2" t="s">
        <v>174</v>
      </c>
      <c r="DS146" s="2" t="s">
        <v>2077</v>
      </c>
      <c r="DT146" s="2" t="s">
        <v>2078</v>
      </c>
      <c r="DU146" s="2" t="s">
        <v>144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174</v>
      </c>
      <c r="EE146" s="2" t="s">
        <v>811</v>
      </c>
      <c r="EF146" s="2" t="s">
        <v>2079</v>
      </c>
      <c r="EG146" s="2" t="s">
        <v>144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174</v>
      </c>
      <c r="EQ146" s="2" t="s">
        <v>811</v>
      </c>
      <c r="ER146" s="2" t="s">
        <v>1968</v>
      </c>
      <c r="ES146" s="2" t="s">
        <v>144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174</v>
      </c>
      <c r="FC146" s="2" t="s">
        <v>132</v>
      </c>
      <c r="FD146" s="2" t="s">
        <v>132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141</v>
      </c>
      <c r="FN146" s="2" t="s">
        <v>174</v>
      </c>
      <c r="FO146" s="2" t="s">
        <v>1568</v>
      </c>
      <c r="FP146" s="2" t="s">
        <v>988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174</v>
      </c>
      <c r="GA146" s="2" t="s">
        <v>158</v>
      </c>
      <c r="GB146" s="2" t="s">
        <v>132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174</v>
      </c>
      <c r="GM146" s="2" t="s">
        <v>811</v>
      </c>
      <c r="GN146" s="2" t="s">
        <v>2069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141</v>
      </c>
      <c r="GX146" s="2" t="s">
        <v>174</v>
      </c>
      <c r="GY146" s="2" t="s">
        <v>359</v>
      </c>
      <c r="GZ146" s="2" t="s">
        <v>437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167</v>
      </c>
      <c r="HJ146" s="2" t="s">
        <v>174</v>
      </c>
      <c r="HK146" s="2" t="s">
        <v>132</v>
      </c>
      <c r="HL146" s="2" t="s">
        <v>132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174</v>
      </c>
      <c r="HW146" s="2" t="s">
        <v>1412</v>
      </c>
      <c r="HX146" s="2" t="s">
        <v>2080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141</v>
      </c>
      <c r="IH146" s="2" t="s">
        <v>174</v>
      </c>
      <c r="II146" s="2" t="s">
        <v>578</v>
      </c>
      <c r="IJ146" s="2" t="s">
        <v>211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141</v>
      </c>
      <c r="IT146" s="2" t="s">
        <v>174</v>
      </c>
      <c r="IU146" s="2" t="s">
        <v>1200</v>
      </c>
      <c r="IV146" s="2" t="s">
        <v>2081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212</v>
      </c>
      <c r="JF146" s="2" t="s">
        <v>174</v>
      </c>
      <c r="JG146" s="2" t="s">
        <v>132</v>
      </c>
      <c r="JH146" s="2" t="s">
        <v>132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174</v>
      </c>
      <c r="JS146" s="2" t="s">
        <v>1730</v>
      </c>
      <c r="JT146" s="2" t="s">
        <v>2082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174</v>
      </c>
      <c r="KE146" s="2" t="s">
        <v>811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174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141</v>
      </c>
      <c r="ML146" s="2" t="s">
        <v>174</v>
      </c>
      <c r="MM146" s="2" t="s">
        <v>835</v>
      </c>
      <c r="MN146" s="2" t="s">
        <v>1144</v>
      </c>
      <c r="MO146" s="2" t="s">
        <v>144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174</v>
      </c>
      <c r="MY146" s="2" t="s">
        <v>132</v>
      </c>
      <c r="MZ146" s="2" t="s">
        <v>132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174</v>
      </c>
      <c r="NK146" s="2" t="s">
        <v>132</v>
      </c>
      <c r="NL146" s="2" t="s">
        <v>132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173</v>
      </c>
      <c r="OH146" s="2" t="s">
        <v>174</v>
      </c>
      <c r="OI146" s="2" t="s">
        <v>132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167</v>
      </c>
      <c r="OT146" s="2" t="s">
        <v>174</v>
      </c>
      <c r="OU146" s="2" t="s">
        <v>132</v>
      </c>
      <c r="OV146" s="2" t="s">
        <v>132</v>
      </c>
      <c r="OW146" s="2" t="s">
        <v>144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141</v>
      </c>
      <c r="PR146" s="2" t="s">
        <v>174</v>
      </c>
      <c r="PS146" s="2" t="s">
        <v>175</v>
      </c>
      <c r="PT146" s="2" t="s">
        <v>132</v>
      </c>
      <c r="PU146" s="2" t="s">
        <v>144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141</v>
      </c>
      <c r="QP146" s="2" t="s">
        <v>174</v>
      </c>
      <c r="QQ146" s="2" t="s">
        <v>1672</v>
      </c>
      <c r="QR146" s="2" t="s">
        <v>2083</v>
      </c>
      <c r="QS146" s="2" t="s">
        <v>144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167</v>
      </c>
      <c r="RB146" s="2" t="s">
        <v>174</v>
      </c>
      <c r="RC146" s="2" t="s">
        <v>132</v>
      </c>
      <c r="RD146" s="2" t="s">
        <v>132</v>
      </c>
      <c r="RE146" s="2" t="s">
        <v>144</v>
      </c>
      <c r="RF146" s="2" t="s">
        <v>177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174</v>
      </c>
      <c r="RO146" s="2" t="s">
        <v>839</v>
      </c>
      <c r="RP146" s="2" t="s">
        <v>840</v>
      </c>
      <c r="RQ146" s="2" t="s">
        <v>144</v>
      </c>
      <c r="RR146" s="2" t="s">
        <v>132</v>
      </c>
    </row>
    <row r="147">
      <c r="A147" s="2" t="s">
        <v>2084</v>
      </c>
      <c r="B147" s="2" t="s">
        <v>121</v>
      </c>
      <c r="C147" s="2" t="s">
        <v>122</v>
      </c>
      <c r="D147" s="2" t="s">
        <v>1959</v>
      </c>
      <c r="E147" s="2" t="s">
        <v>710</v>
      </c>
      <c r="F147" s="2" t="s">
        <v>2085</v>
      </c>
      <c r="G147" s="2" t="s">
        <v>2085</v>
      </c>
      <c r="H147" s="2" t="s">
        <v>2085</v>
      </c>
      <c r="I147" s="2" t="s">
        <v>2086</v>
      </c>
      <c r="J147" s="2" t="s">
        <v>127</v>
      </c>
      <c r="K147" s="2" t="s">
        <v>1209</v>
      </c>
      <c r="L147" s="3">
        <v>32.38</v>
      </c>
      <c r="M147" s="3">
        <v>34</v>
      </c>
      <c r="N147" s="3">
        <v>67.99</v>
      </c>
      <c r="O147" s="2" t="s">
        <v>129</v>
      </c>
      <c r="P147" s="2" t="s">
        <v>658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447</v>
      </c>
      <c r="V147" s="2" t="s">
        <v>846</v>
      </c>
      <c r="W147" s="2" t="s">
        <v>185</v>
      </c>
      <c r="X147" s="2" t="s">
        <v>136</v>
      </c>
      <c r="Y147" s="2" t="s">
        <v>244</v>
      </c>
      <c r="Z147" s="4">
        <v>72</v>
      </c>
      <c r="AA147" s="4">
        <f>=ROUNDDOWN(36,0)</f>
      </c>
      <c r="AB147" s="5">
        <v>2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4</v>
      </c>
      <c r="AQ147" s="8">
        <v>180.24</v>
      </c>
      <c r="AR147" s="4"/>
      <c r="AS147" s="8"/>
      <c r="AT147" s="7"/>
      <c r="AU147" s="7"/>
      <c r="AV147" s="4">
        <v>4</v>
      </c>
      <c r="AW147" s="8">
        <v>180.24</v>
      </c>
      <c r="AX147" s="4"/>
      <c r="AY147" s="8"/>
      <c r="AZ147" s="7"/>
      <c r="BA147" s="7"/>
      <c r="BB147" s="7">
        <v>1</v>
      </c>
      <c r="BC147" s="4">
        <v>4</v>
      </c>
      <c r="BD147" s="8">
        <v>180.24</v>
      </c>
      <c r="BE147" s="4"/>
      <c r="BF147" s="8"/>
      <c r="BG147" s="7"/>
      <c r="BH147" s="7"/>
      <c r="BI147" s="7">
        <v>1</v>
      </c>
      <c r="BJ147" s="4">
        <v>4</v>
      </c>
      <c r="BK147" s="8">
        <v>180.24</v>
      </c>
      <c r="BL147" s="2" t="s">
        <v>2087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141</v>
      </c>
      <c r="BV147" s="2" t="s">
        <v>129</v>
      </c>
      <c r="BW147" s="2" t="s">
        <v>2088</v>
      </c>
      <c r="BX147" s="2" t="s">
        <v>132</v>
      </c>
      <c r="BY147" s="2" t="s">
        <v>144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1913</v>
      </c>
      <c r="CK147" s="2" t="s">
        <v>144</v>
      </c>
      <c r="CL147" s="2" t="s">
        <v>132</v>
      </c>
      <c r="CM147" s="4">
        <v>2</v>
      </c>
      <c r="CN147" s="8">
        <v>90.66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2089</v>
      </c>
      <c r="CV147" s="2" t="s">
        <v>2090</v>
      </c>
      <c r="CW147" s="2" t="s">
        <v>144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212</v>
      </c>
      <c r="DF147" s="2" t="s">
        <v>129</v>
      </c>
      <c r="DG147" s="2" t="s">
        <v>132</v>
      </c>
      <c r="DH147" s="2" t="s">
        <v>132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129</v>
      </c>
      <c r="DS147" s="2" t="s">
        <v>397</v>
      </c>
      <c r="DT147" s="2" t="s">
        <v>132</v>
      </c>
      <c r="DU147" s="2" t="s">
        <v>144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141</v>
      </c>
      <c r="ED147" s="2" t="s">
        <v>129</v>
      </c>
      <c r="EE147" s="2" t="s">
        <v>2091</v>
      </c>
      <c r="EF147" s="2" t="s">
        <v>132</v>
      </c>
      <c r="EG147" s="2" t="s">
        <v>144</v>
      </c>
      <c r="EH147" s="2" t="s">
        <v>132</v>
      </c>
      <c r="EI147" s="4">
        <v>2</v>
      </c>
      <c r="EJ147" s="8">
        <v>89.58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2092</v>
      </c>
      <c r="ER147" s="2" t="s">
        <v>2093</v>
      </c>
      <c r="ES147" s="2" t="s">
        <v>144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161</v>
      </c>
      <c r="FB147" s="2" t="s">
        <v>129</v>
      </c>
      <c r="FC147" s="2" t="s">
        <v>132</v>
      </c>
      <c r="FD147" s="2" t="s">
        <v>132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141</v>
      </c>
      <c r="FN147" s="2" t="s">
        <v>129</v>
      </c>
      <c r="FO147" s="2" t="s">
        <v>937</v>
      </c>
      <c r="FP147" s="2" t="s">
        <v>731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167</v>
      </c>
      <c r="FZ147" s="2" t="s">
        <v>129</v>
      </c>
      <c r="GA147" s="2" t="s">
        <v>132</v>
      </c>
      <c r="GB147" s="2" t="s">
        <v>132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2089</v>
      </c>
      <c r="GN147" s="2" t="s">
        <v>406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161</v>
      </c>
      <c r="GX147" s="2" t="s">
        <v>129</v>
      </c>
      <c r="GY147" s="2" t="s">
        <v>132</v>
      </c>
      <c r="GZ147" s="2" t="s">
        <v>132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162</v>
      </c>
      <c r="HJ147" s="2" t="s">
        <v>129</v>
      </c>
      <c r="HK147" s="2" t="s">
        <v>132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406</v>
      </c>
      <c r="HX147" s="2" t="s">
        <v>971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129</v>
      </c>
      <c r="II147" s="2" t="s">
        <v>1444</v>
      </c>
      <c r="IJ147" s="2" t="s">
        <v>132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167</v>
      </c>
      <c r="IT147" s="2" t="s">
        <v>129</v>
      </c>
      <c r="IU147" s="2" t="s">
        <v>132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129</v>
      </c>
      <c r="JG147" s="2" t="s">
        <v>132</v>
      </c>
      <c r="JH147" s="2" t="s">
        <v>132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940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129</v>
      </c>
      <c r="KE147" s="2" t="s">
        <v>132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129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141</v>
      </c>
      <c r="LB147" s="2" t="s">
        <v>129</v>
      </c>
      <c r="LC147" s="2" t="s">
        <v>168</v>
      </c>
      <c r="LD147" s="2" t="s">
        <v>132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162</v>
      </c>
      <c r="ML147" s="2" t="s">
        <v>129</v>
      </c>
      <c r="MM147" s="2" t="s">
        <v>132</v>
      </c>
      <c r="MN147" s="2" t="s">
        <v>132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129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167</v>
      </c>
      <c r="PF147" s="2" t="s">
        <v>129</v>
      </c>
      <c r="PG147" s="2" t="s">
        <v>132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167</v>
      </c>
      <c r="PR147" s="2" t="s">
        <v>129</v>
      </c>
      <c r="PS147" s="2" t="s">
        <v>132</v>
      </c>
      <c r="PT147" s="2" t="s">
        <v>132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129</v>
      </c>
      <c r="QE147" s="2" t="s">
        <v>132</v>
      </c>
      <c r="QF147" s="2" t="s">
        <v>132</v>
      </c>
      <c r="QG147" s="2" t="s">
        <v>144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167</v>
      </c>
      <c r="RB147" s="2" t="s">
        <v>129</v>
      </c>
      <c r="RC147" s="2" t="s">
        <v>132</v>
      </c>
      <c r="RD147" s="2" t="s">
        <v>132</v>
      </c>
      <c r="RE147" s="2" t="s">
        <v>144</v>
      </c>
      <c r="RF147" s="2" t="s">
        <v>177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174</v>
      </c>
      <c r="RO147" s="2" t="s">
        <v>2094</v>
      </c>
      <c r="RP147" s="2" t="s">
        <v>132</v>
      </c>
      <c r="RQ147" s="2" t="s">
        <v>144</v>
      </c>
      <c r="RR147" s="2" t="s">
        <v>132</v>
      </c>
    </row>
    <row r="148">
      <c r="A148" s="2" t="s">
        <v>2095</v>
      </c>
      <c r="B148" s="2" t="s">
        <v>121</v>
      </c>
      <c r="C148" s="2" t="s">
        <v>122</v>
      </c>
      <c r="D148" s="2" t="s">
        <v>1959</v>
      </c>
      <c r="E148" s="2" t="s">
        <v>124</v>
      </c>
      <c r="F148" s="2" t="s">
        <v>2096</v>
      </c>
      <c r="G148" s="2" t="s">
        <v>2096</v>
      </c>
      <c r="H148" s="2" t="s">
        <v>2096</v>
      </c>
      <c r="I148" s="2" t="s">
        <v>2097</v>
      </c>
      <c r="J148" s="2" t="s">
        <v>127</v>
      </c>
      <c r="K148" s="2" t="s">
        <v>2098</v>
      </c>
      <c r="L148" s="3">
        <v>21.31</v>
      </c>
      <c r="M148" s="3">
        <v>22.38</v>
      </c>
      <c r="N148" s="3">
        <v>50.99</v>
      </c>
      <c r="O148" s="2" t="s">
        <v>129</v>
      </c>
      <c r="P148" s="2" t="s">
        <v>374</v>
      </c>
      <c r="Q148" s="2" t="s">
        <v>131</v>
      </c>
      <c r="R148" s="2" t="s">
        <v>132</v>
      </c>
      <c r="S148" s="2" t="s">
        <v>2099</v>
      </c>
      <c r="T148" s="2" t="s">
        <v>132</v>
      </c>
      <c r="U148" s="2" t="s">
        <v>306</v>
      </c>
      <c r="V148" s="2" t="s">
        <v>135</v>
      </c>
      <c r="W148" s="2" t="s">
        <v>421</v>
      </c>
      <c r="X148" s="2" t="s">
        <v>185</v>
      </c>
      <c r="Y148" s="2" t="s">
        <v>154</v>
      </c>
      <c r="Z148" s="4">
        <v>233</v>
      </c>
      <c r="AA148" s="4">
        <f>=ROUNDDOWN(21.9811320754717,0)</f>
      </c>
      <c r="AB148" s="5">
        <v>10.6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94</v>
      </c>
      <c r="AQ148" s="8">
        <v>2762.61</v>
      </c>
      <c r="AR148" s="4"/>
      <c r="AS148" s="8"/>
      <c r="AT148" s="7"/>
      <c r="AU148" s="7"/>
      <c r="AV148" s="4">
        <v>94</v>
      </c>
      <c r="AW148" s="8">
        <v>2762.61</v>
      </c>
      <c r="AX148" s="4"/>
      <c r="AY148" s="8"/>
      <c r="AZ148" s="7"/>
      <c r="BA148" s="7"/>
      <c r="BB148" s="7">
        <v>1</v>
      </c>
      <c r="BC148" s="4">
        <v>94</v>
      </c>
      <c r="BD148" s="8">
        <v>2762.61</v>
      </c>
      <c r="BE148" s="4"/>
      <c r="BF148" s="8"/>
      <c r="BG148" s="7"/>
      <c r="BH148" s="7"/>
      <c r="BI148" s="7">
        <v>1</v>
      </c>
      <c r="BJ148" s="4">
        <v>94</v>
      </c>
      <c r="BK148" s="8">
        <v>2762.61</v>
      </c>
      <c r="BL148" s="2" t="s">
        <v>2100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129</v>
      </c>
      <c r="BW148" s="2" t="s">
        <v>717</v>
      </c>
      <c r="BX148" s="2" t="s">
        <v>2059</v>
      </c>
      <c r="BY148" s="2" t="s">
        <v>144</v>
      </c>
      <c r="BZ148" s="2" t="s">
        <v>132</v>
      </c>
      <c r="CA148" s="4">
        <v>4</v>
      </c>
      <c r="CB148" s="8">
        <v>115.32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132</v>
      </c>
      <c r="CJ148" s="2" t="s">
        <v>923</v>
      </c>
      <c r="CK148" s="2" t="s">
        <v>144</v>
      </c>
      <c r="CL148" s="2" t="s">
        <v>132</v>
      </c>
      <c r="CM148" s="4">
        <v>8</v>
      </c>
      <c r="CN148" s="8">
        <v>248.81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154</v>
      </c>
      <c r="CV148" s="2" t="s">
        <v>396</v>
      </c>
      <c r="CW148" s="2" t="s">
        <v>144</v>
      </c>
      <c r="CX148" s="2" t="s">
        <v>132</v>
      </c>
      <c r="CY148" s="4">
        <v>40</v>
      </c>
      <c r="CZ148" s="8">
        <v>1105.2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392</v>
      </c>
      <c r="DH148" s="2" t="s">
        <v>150</v>
      </c>
      <c r="DI148" s="2" t="s">
        <v>144</v>
      </c>
      <c r="DJ148" s="2" t="s">
        <v>132</v>
      </c>
      <c r="DK148" s="4">
        <v>18</v>
      </c>
      <c r="DL148" s="8">
        <v>530.64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397</v>
      </c>
      <c r="DT148" s="2" t="s">
        <v>2101</v>
      </c>
      <c r="DU148" s="2" t="s">
        <v>144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129</v>
      </c>
      <c r="EE148" s="2" t="s">
        <v>392</v>
      </c>
      <c r="EF148" s="2" t="s">
        <v>1943</v>
      </c>
      <c r="EG148" s="2" t="s">
        <v>144</v>
      </c>
      <c r="EH148" s="2" t="s">
        <v>132</v>
      </c>
      <c r="EI148" s="4">
        <v>6</v>
      </c>
      <c r="EJ148" s="8">
        <v>156.6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400</v>
      </c>
      <c r="ER148" s="2" t="s">
        <v>534</v>
      </c>
      <c r="ES148" s="2" t="s">
        <v>144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129</v>
      </c>
      <c r="FC148" s="2" t="s">
        <v>1392</v>
      </c>
      <c r="FD148" s="2" t="s">
        <v>132</v>
      </c>
      <c r="FE148" s="2" t="s">
        <v>144</v>
      </c>
      <c r="FF148" s="2" t="s">
        <v>132</v>
      </c>
      <c r="FG148" s="4">
        <v>5</v>
      </c>
      <c r="FH148" s="8">
        <v>138.2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266</v>
      </c>
      <c r="FP148" s="2" t="s">
        <v>405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141</v>
      </c>
      <c r="FZ148" s="2" t="s">
        <v>129</v>
      </c>
      <c r="GA148" s="2" t="s">
        <v>158</v>
      </c>
      <c r="GB148" s="2" t="s">
        <v>132</v>
      </c>
      <c r="GC148" s="2" t="s">
        <v>144</v>
      </c>
      <c r="GD148" s="2" t="s">
        <v>132</v>
      </c>
      <c r="GE148" s="4">
        <v>4</v>
      </c>
      <c r="GF148" s="8">
        <v>245.32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392</v>
      </c>
      <c r="GN148" s="2" t="s">
        <v>2102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161</v>
      </c>
      <c r="GX148" s="2" t="s">
        <v>129</v>
      </c>
      <c r="GY148" s="2" t="s">
        <v>132</v>
      </c>
      <c r="GZ148" s="2" t="s">
        <v>132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162</v>
      </c>
      <c r="HJ148" s="2" t="s">
        <v>129</v>
      </c>
      <c r="HK148" s="2" t="s">
        <v>132</v>
      </c>
      <c r="HL148" s="2" t="s">
        <v>132</v>
      </c>
      <c r="HM148" s="2" t="s">
        <v>144</v>
      </c>
      <c r="HN148" s="2" t="s">
        <v>132</v>
      </c>
      <c r="HO148" s="4">
        <v>4</v>
      </c>
      <c r="HP148" s="8">
        <v>98.24</v>
      </c>
      <c r="HQ148" s="4"/>
      <c r="HR148" s="8"/>
      <c r="HS148" s="7"/>
      <c r="HT148" s="7"/>
      <c r="HU148" s="2" t="s">
        <v>141</v>
      </c>
      <c r="HV148" s="2" t="s">
        <v>129</v>
      </c>
      <c r="HW148" s="2" t="s">
        <v>404</v>
      </c>
      <c r="HX148" s="2" t="s">
        <v>1621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141</v>
      </c>
      <c r="IH148" s="2" t="s">
        <v>129</v>
      </c>
      <c r="II148" s="2" t="s">
        <v>297</v>
      </c>
      <c r="IJ148" s="2" t="s">
        <v>132</v>
      </c>
      <c r="IK148" s="2" t="s">
        <v>144</v>
      </c>
      <c r="IL148" s="2" t="s">
        <v>132</v>
      </c>
      <c r="IM148" s="4">
        <v>1</v>
      </c>
      <c r="IN148" s="8">
        <v>27.64</v>
      </c>
      <c r="IO148" s="4"/>
      <c r="IP148" s="8"/>
      <c r="IQ148" s="7"/>
      <c r="IR148" s="7"/>
      <c r="IS148" s="2" t="s">
        <v>141</v>
      </c>
      <c r="IT148" s="2" t="s">
        <v>129</v>
      </c>
      <c r="IU148" s="2" t="s">
        <v>406</v>
      </c>
      <c r="IV148" s="2" t="s">
        <v>1904</v>
      </c>
      <c r="IW148" s="2" t="s">
        <v>144</v>
      </c>
      <c r="IX148" s="2" t="s">
        <v>132</v>
      </c>
      <c r="IY148" s="4">
        <v>4</v>
      </c>
      <c r="IZ148" s="8">
        <v>96.64</v>
      </c>
      <c r="JA148" s="4"/>
      <c r="JB148" s="8"/>
      <c r="JC148" s="7"/>
      <c r="JD148" s="7"/>
      <c r="JE148" s="2" t="s">
        <v>141</v>
      </c>
      <c r="JF148" s="2" t="s">
        <v>129</v>
      </c>
      <c r="JG148" s="2" t="s">
        <v>496</v>
      </c>
      <c r="JH148" s="2" t="s">
        <v>1221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497</v>
      </c>
      <c r="JT148" s="2" t="s">
        <v>132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129</v>
      </c>
      <c r="KE148" s="2" t="s">
        <v>1039</v>
      </c>
      <c r="KF148" s="2" t="s">
        <v>132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161</v>
      </c>
      <c r="KP148" s="2" t="s">
        <v>129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141</v>
      </c>
      <c r="LB148" s="2" t="s">
        <v>129</v>
      </c>
      <c r="LC148" s="2" t="s">
        <v>168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129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170</v>
      </c>
      <c r="MM148" s="2" t="s">
        <v>411</v>
      </c>
      <c r="MN148" s="2" t="s">
        <v>825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129</v>
      </c>
      <c r="MY148" s="2" t="s">
        <v>132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173</v>
      </c>
      <c r="NV148" s="2" t="s">
        <v>129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167</v>
      </c>
      <c r="OH148" s="2" t="s">
        <v>129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167</v>
      </c>
      <c r="PF148" s="2" t="s">
        <v>129</v>
      </c>
      <c r="PG148" s="2" t="s">
        <v>132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174</v>
      </c>
      <c r="PS148" s="2" t="s">
        <v>497</v>
      </c>
      <c r="PT148" s="2" t="s">
        <v>1197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129</v>
      </c>
      <c r="QE148" s="2" t="s">
        <v>132</v>
      </c>
      <c r="QF148" s="2" t="s">
        <v>132</v>
      </c>
      <c r="QG148" s="2" t="s">
        <v>144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167</v>
      </c>
      <c r="RB148" s="2" t="s">
        <v>129</v>
      </c>
      <c r="RC148" s="2" t="s">
        <v>132</v>
      </c>
      <c r="RD148" s="2" t="s">
        <v>132</v>
      </c>
      <c r="RE148" s="2" t="s">
        <v>144</v>
      </c>
      <c r="RF148" s="2" t="s">
        <v>177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174</v>
      </c>
      <c r="RO148" s="2" t="s">
        <v>396</v>
      </c>
      <c r="RP148" s="2" t="s">
        <v>2103</v>
      </c>
      <c r="RQ148" s="2" t="s">
        <v>144</v>
      </c>
      <c r="RR148" s="2" t="s">
        <v>132</v>
      </c>
    </row>
    <row r="149">
      <c r="A149" s="2" t="s">
        <v>2104</v>
      </c>
      <c r="B149" s="2" t="s">
        <v>121</v>
      </c>
      <c r="C149" s="2" t="s">
        <v>122</v>
      </c>
      <c r="D149" s="2" t="s">
        <v>1959</v>
      </c>
      <c r="E149" s="2" t="s">
        <v>124</v>
      </c>
      <c r="F149" s="2" t="s">
        <v>2105</v>
      </c>
      <c r="G149" s="2" t="s">
        <v>2105</v>
      </c>
      <c r="H149" s="2" t="s">
        <v>2105</v>
      </c>
      <c r="I149" s="2" t="s">
        <v>2106</v>
      </c>
      <c r="J149" s="2" t="s">
        <v>127</v>
      </c>
      <c r="K149" s="2" t="s">
        <v>1209</v>
      </c>
      <c r="L149" s="3">
        <v>40.71</v>
      </c>
      <c r="M149" s="3">
        <v>42.75</v>
      </c>
      <c r="N149" s="3">
        <v>89.99</v>
      </c>
      <c r="O149" s="2" t="s">
        <v>526</v>
      </c>
      <c r="P149" s="2" t="s">
        <v>527</v>
      </c>
      <c r="Q149" s="2" t="s">
        <v>131</v>
      </c>
      <c r="R149" s="2" t="s">
        <v>132</v>
      </c>
      <c r="S149" s="2" t="s">
        <v>2107</v>
      </c>
      <c r="T149" s="2" t="s">
        <v>132</v>
      </c>
      <c r="U149" s="2" t="s">
        <v>447</v>
      </c>
      <c r="V149" s="2" t="s">
        <v>846</v>
      </c>
      <c r="W149" s="2" t="s">
        <v>136</v>
      </c>
      <c r="X149" s="2" t="s">
        <v>132</v>
      </c>
      <c r="Y149" s="2" t="s">
        <v>154</v>
      </c>
      <c r="Z149" s="4">
        <v>88</v>
      </c>
      <c r="AA149" s="4">
        <f>=ROUNDDOWN(41.9047619047619,0)</f>
      </c>
      <c r="AB149" s="5">
        <v>2.1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16</v>
      </c>
      <c r="AQ149" s="8">
        <v>849.29</v>
      </c>
      <c r="AR149" s="4"/>
      <c r="AS149" s="8"/>
      <c r="AT149" s="7"/>
      <c r="AU149" s="7"/>
      <c r="AV149" s="4">
        <v>16</v>
      </c>
      <c r="AW149" s="8">
        <v>849.29</v>
      </c>
      <c r="AX149" s="4"/>
      <c r="AY149" s="8"/>
      <c r="AZ149" s="7"/>
      <c r="BA149" s="7"/>
      <c r="BB149" s="7">
        <v>1</v>
      </c>
      <c r="BC149" s="4">
        <v>16</v>
      </c>
      <c r="BD149" s="8">
        <v>849.29</v>
      </c>
      <c r="BE149" s="4"/>
      <c r="BF149" s="8"/>
      <c r="BG149" s="7"/>
      <c r="BH149" s="7"/>
      <c r="BI149" s="7">
        <v>1</v>
      </c>
      <c r="BJ149" s="4">
        <v>16</v>
      </c>
      <c r="BK149" s="8">
        <v>849.29</v>
      </c>
      <c r="BL149" s="2" t="s">
        <v>2108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141</v>
      </c>
      <c r="BV149" s="2" t="s">
        <v>129</v>
      </c>
      <c r="BW149" s="2" t="s">
        <v>399</v>
      </c>
      <c r="BX149" s="2" t="s">
        <v>2109</v>
      </c>
      <c r="BY149" s="2" t="s">
        <v>144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141</v>
      </c>
      <c r="CH149" s="2" t="s">
        <v>129</v>
      </c>
      <c r="CI149" s="2" t="s">
        <v>132</v>
      </c>
      <c r="CJ149" s="2" t="s">
        <v>132</v>
      </c>
      <c r="CK149" s="2" t="s">
        <v>144</v>
      </c>
      <c r="CL149" s="2" t="s">
        <v>132</v>
      </c>
      <c r="CM149" s="4">
        <v>9</v>
      </c>
      <c r="CN149" s="8">
        <v>480.81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154</v>
      </c>
      <c r="CV149" s="2" t="s">
        <v>396</v>
      </c>
      <c r="CW149" s="2" t="s">
        <v>144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141</v>
      </c>
      <c r="DF149" s="2" t="s">
        <v>129</v>
      </c>
      <c r="DG149" s="2" t="s">
        <v>392</v>
      </c>
      <c r="DH149" s="2" t="s">
        <v>209</v>
      </c>
      <c r="DI149" s="2" t="s">
        <v>144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167</v>
      </c>
      <c r="DR149" s="2" t="s">
        <v>129</v>
      </c>
      <c r="DS149" s="2" t="s">
        <v>132</v>
      </c>
      <c r="DT149" s="2" t="s">
        <v>132</v>
      </c>
      <c r="DU149" s="2" t="s">
        <v>144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141</v>
      </c>
      <c r="ED149" s="2" t="s">
        <v>129</v>
      </c>
      <c r="EE149" s="2" t="s">
        <v>392</v>
      </c>
      <c r="EF149" s="2" t="s">
        <v>209</v>
      </c>
      <c r="EG149" s="2" t="s">
        <v>144</v>
      </c>
      <c r="EH149" s="2" t="s">
        <v>132</v>
      </c>
      <c r="EI149" s="4">
        <v>5</v>
      </c>
      <c r="EJ149" s="8">
        <v>218.5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400</v>
      </c>
      <c r="ER149" s="2" t="s">
        <v>1934</v>
      </c>
      <c r="ES149" s="2" t="s">
        <v>144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167</v>
      </c>
      <c r="FB149" s="2" t="s">
        <v>129</v>
      </c>
      <c r="FC149" s="2" t="s">
        <v>132</v>
      </c>
      <c r="FD149" s="2" t="s">
        <v>132</v>
      </c>
      <c r="FE149" s="2" t="s">
        <v>144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141</v>
      </c>
      <c r="FN149" s="2" t="s">
        <v>129</v>
      </c>
      <c r="FO149" s="2" t="s">
        <v>266</v>
      </c>
      <c r="FP149" s="2" t="s">
        <v>2110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158</v>
      </c>
      <c r="GB149" s="2" t="s">
        <v>132</v>
      </c>
      <c r="GC149" s="2" t="s">
        <v>144</v>
      </c>
      <c r="GD149" s="2" t="s">
        <v>132</v>
      </c>
      <c r="GE149" s="4">
        <v>2</v>
      </c>
      <c r="GF149" s="8">
        <v>149.98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392</v>
      </c>
      <c r="GN149" s="2" t="s">
        <v>549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167</v>
      </c>
      <c r="GX149" s="2" t="s">
        <v>129</v>
      </c>
      <c r="GY149" s="2" t="s">
        <v>132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129</v>
      </c>
      <c r="HK149" s="2" t="s">
        <v>132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141</v>
      </c>
      <c r="HV149" s="2" t="s">
        <v>129</v>
      </c>
      <c r="HW149" s="2" t="s">
        <v>404</v>
      </c>
      <c r="HX149" s="2" t="s">
        <v>722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141</v>
      </c>
      <c r="IH149" s="2" t="s">
        <v>129</v>
      </c>
      <c r="II149" s="2" t="s">
        <v>243</v>
      </c>
      <c r="IJ149" s="2" t="s">
        <v>132</v>
      </c>
      <c r="IK149" s="2" t="s">
        <v>144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173</v>
      </c>
      <c r="IT149" s="2" t="s">
        <v>129</v>
      </c>
      <c r="IU149" s="2" t="s">
        <v>132</v>
      </c>
      <c r="IV149" s="2" t="s">
        <v>132</v>
      </c>
      <c r="IW149" s="2" t="s">
        <v>144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496</v>
      </c>
      <c r="JH149" s="2" t="s">
        <v>799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497</v>
      </c>
      <c r="JT149" s="2" t="s">
        <v>132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1039</v>
      </c>
      <c r="KF149" s="2" t="s">
        <v>2111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129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141</v>
      </c>
      <c r="LB149" s="2" t="s">
        <v>129</v>
      </c>
      <c r="LC149" s="2" t="s">
        <v>168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129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170</v>
      </c>
      <c r="MM149" s="2" t="s">
        <v>411</v>
      </c>
      <c r="MN149" s="2" t="s">
        <v>474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129</v>
      </c>
      <c r="MY149" s="2" t="s">
        <v>132</v>
      </c>
      <c r="MZ149" s="2" t="s">
        <v>132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129</v>
      </c>
      <c r="NK149" s="2" t="s">
        <v>132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167</v>
      </c>
      <c r="PF149" s="2" t="s">
        <v>129</v>
      </c>
      <c r="PG149" s="2" t="s">
        <v>132</v>
      </c>
      <c r="PH149" s="2" t="s">
        <v>132</v>
      </c>
      <c r="PI149" s="2" t="s">
        <v>144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174</v>
      </c>
      <c r="PS149" s="2" t="s">
        <v>175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129</v>
      </c>
      <c r="QE149" s="2" t="s">
        <v>132</v>
      </c>
      <c r="QF149" s="2" t="s">
        <v>132</v>
      </c>
      <c r="QG149" s="2" t="s">
        <v>144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167</v>
      </c>
      <c r="RB149" s="2" t="s">
        <v>129</v>
      </c>
      <c r="RC149" s="2" t="s">
        <v>132</v>
      </c>
      <c r="RD149" s="2" t="s">
        <v>132</v>
      </c>
      <c r="RE149" s="2" t="s">
        <v>144</v>
      </c>
      <c r="RF149" s="2" t="s">
        <v>177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174</v>
      </c>
      <c r="RO149" s="2" t="s">
        <v>396</v>
      </c>
      <c r="RP149" s="2" t="s">
        <v>156</v>
      </c>
      <c r="RQ149" s="2" t="s">
        <v>144</v>
      </c>
      <c r="RR149" s="2" t="s">
        <v>132</v>
      </c>
    </row>
    <row r="150">
      <c r="A150" s="2" t="s">
        <v>2112</v>
      </c>
      <c r="B150" s="2" t="s">
        <v>121</v>
      </c>
      <c r="C150" s="2" t="s">
        <v>122</v>
      </c>
      <c r="D150" s="2" t="s">
        <v>2113</v>
      </c>
      <c r="E150" s="2" t="s">
        <v>2114</v>
      </c>
      <c r="F150" s="2" t="s">
        <v>2115</v>
      </c>
      <c r="G150" s="2" t="s">
        <v>2115</v>
      </c>
      <c r="H150" s="2" t="s">
        <v>2115</v>
      </c>
      <c r="I150" s="2" t="s">
        <v>2116</v>
      </c>
      <c r="J150" s="2" t="s">
        <v>2117</v>
      </c>
      <c r="K150" s="2" t="s">
        <v>912</v>
      </c>
      <c r="L150" s="3">
        <v>50.43</v>
      </c>
      <c r="M150" s="3">
        <v>52.95</v>
      </c>
      <c r="N150" s="3">
        <v>93.49</v>
      </c>
      <c r="O150" s="2" t="s">
        <v>129</v>
      </c>
      <c r="P150" s="2" t="s">
        <v>250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447</v>
      </c>
      <c r="V150" s="2" t="s">
        <v>846</v>
      </c>
      <c r="W150" s="2" t="s">
        <v>132</v>
      </c>
      <c r="X150" s="2" t="s">
        <v>132</v>
      </c>
      <c r="Y150" s="2" t="s">
        <v>1658</v>
      </c>
      <c r="Z150" s="4">
        <v>343</v>
      </c>
      <c r="AA150" s="4">
        <f>=ROUNDDOWN(26.3846153846154,0)</f>
      </c>
      <c r="AB150" s="5">
        <v>13</v>
      </c>
      <c r="AC150" s="2" t="s">
        <v>132</v>
      </c>
      <c r="AD150" s="4"/>
      <c r="AE150" s="4"/>
      <c r="AF150" s="6">
        <v>65</v>
      </c>
      <c r="AG150" s="6"/>
      <c r="AH150" s="7">
        <v>0.8254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100</v>
      </c>
      <c r="AQ150" s="8">
        <v>5534.21</v>
      </c>
      <c r="AR150" s="4"/>
      <c r="AS150" s="8"/>
      <c r="AT150" s="7"/>
      <c r="AU150" s="7"/>
      <c r="AV150" s="4">
        <v>267</v>
      </c>
      <c r="AW150" s="8">
        <v>9261.64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0.5975</v>
      </c>
      <c r="BC150" s="4">
        <v>302</v>
      </c>
      <c r="BD150" s="8">
        <v>11556.17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>
        <v>0.8014</v>
      </c>
      <c r="BJ150" s="4">
        <v>100</v>
      </c>
      <c r="BK150" s="8">
        <v>5534.21</v>
      </c>
      <c r="BL150" s="2" t="s">
        <v>2118</v>
      </c>
      <c r="BM150" s="7">
        <v>1</v>
      </c>
      <c r="BN150" s="7">
        <v>1</v>
      </c>
      <c r="BO150" s="4">
        <v>41</v>
      </c>
      <c r="BP150" s="8">
        <v>1982.9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2119</v>
      </c>
      <c r="BX150" s="2" t="s">
        <v>2120</v>
      </c>
      <c r="BY150" s="2" t="s">
        <v>144</v>
      </c>
      <c r="BZ150" s="2" t="s">
        <v>132</v>
      </c>
      <c r="CA150" s="4">
        <v>13</v>
      </c>
      <c r="CB150" s="8">
        <v>793.13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132</v>
      </c>
      <c r="CJ150" s="2" t="s">
        <v>1238</v>
      </c>
      <c r="CK150" s="2" t="s">
        <v>144</v>
      </c>
      <c r="CL150" s="2" t="s">
        <v>132</v>
      </c>
      <c r="CM150" s="4">
        <v>12</v>
      </c>
      <c r="CN150" s="8">
        <v>648.31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1785</v>
      </c>
      <c r="CV150" s="2" t="s">
        <v>2120</v>
      </c>
      <c r="CW150" s="2" t="s">
        <v>144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141</v>
      </c>
      <c r="DF150" s="2" t="s">
        <v>174</v>
      </c>
      <c r="DG150" s="2" t="s">
        <v>2121</v>
      </c>
      <c r="DH150" s="2" t="s">
        <v>2122</v>
      </c>
      <c r="DI150" s="2" t="s">
        <v>144</v>
      </c>
      <c r="DJ150" s="2" t="s">
        <v>132</v>
      </c>
      <c r="DK150" s="4">
        <v>9</v>
      </c>
      <c r="DL150" s="8">
        <v>640.44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866</v>
      </c>
      <c r="DT150" s="2" t="s">
        <v>567</v>
      </c>
      <c r="DU150" s="2" t="s">
        <v>144</v>
      </c>
      <c r="DV150" s="2" t="s">
        <v>132</v>
      </c>
      <c r="DW150" s="4">
        <v>10</v>
      </c>
      <c r="DX150" s="8">
        <v>663.1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1683</v>
      </c>
      <c r="EF150" s="2" t="s">
        <v>1738</v>
      </c>
      <c r="EG150" s="2" t="s">
        <v>144</v>
      </c>
      <c r="EH150" s="2" t="s">
        <v>132</v>
      </c>
      <c r="EI150" s="4">
        <v>11</v>
      </c>
      <c r="EJ150" s="8">
        <v>566.23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1128</v>
      </c>
      <c r="ER150" s="2" t="s">
        <v>1453</v>
      </c>
      <c r="ES150" s="2" t="s">
        <v>144</v>
      </c>
      <c r="ET150" s="2" t="s">
        <v>132</v>
      </c>
      <c r="EU150" s="4">
        <v>1</v>
      </c>
      <c r="EV150" s="8">
        <v>57.19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201</v>
      </c>
      <c r="FD150" s="2" t="s">
        <v>1915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174</v>
      </c>
      <c r="FO150" s="2" t="s">
        <v>1669</v>
      </c>
      <c r="FP150" s="2" t="s">
        <v>2123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326</v>
      </c>
      <c r="GB150" s="2" t="s">
        <v>1251</v>
      </c>
      <c r="GC150" s="2" t="s">
        <v>144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141</v>
      </c>
      <c r="GL150" s="2" t="s">
        <v>129</v>
      </c>
      <c r="GM150" s="2" t="s">
        <v>1785</v>
      </c>
      <c r="GN150" s="2" t="s">
        <v>1023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359</v>
      </c>
      <c r="GZ150" s="2" t="s">
        <v>554</v>
      </c>
      <c r="HA150" s="2" t="s">
        <v>144</v>
      </c>
      <c r="HB150" s="2" t="s">
        <v>132</v>
      </c>
      <c r="HC150" s="4">
        <v>1</v>
      </c>
      <c r="HD150" s="8">
        <v>68.53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1753</v>
      </c>
      <c r="HL150" s="2" t="s">
        <v>202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361</v>
      </c>
      <c r="HX150" s="2" t="s">
        <v>1685</v>
      </c>
      <c r="HY150" s="2" t="s">
        <v>144</v>
      </c>
      <c r="HZ150" s="2" t="s">
        <v>132</v>
      </c>
      <c r="IA150" s="4">
        <v>1</v>
      </c>
      <c r="IB150" s="8">
        <v>57.19</v>
      </c>
      <c r="IC150" s="4"/>
      <c r="ID150" s="8"/>
      <c r="IE150" s="7"/>
      <c r="IF150" s="7"/>
      <c r="IG150" s="2" t="s">
        <v>141</v>
      </c>
      <c r="IH150" s="2" t="s">
        <v>129</v>
      </c>
      <c r="II150" s="2" t="s">
        <v>209</v>
      </c>
      <c r="IJ150" s="2" t="s">
        <v>411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141</v>
      </c>
      <c r="IT150" s="2" t="s">
        <v>129</v>
      </c>
      <c r="IU150" s="2" t="s">
        <v>211</v>
      </c>
      <c r="IV150" s="2" t="s">
        <v>268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212</v>
      </c>
      <c r="JF150" s="2" t="s">
        <v>129</v>
      </c>
      <c r="JG150" s="2" t="s">
        <v>132</v>
      </c>
      <c r="JH150" s="2" t="s">
        <v>132</v>
      </c>
      <c r="JI150" s="2" t="s">
        <v>144</v>
      </c>
      <c r="JJ150" s="2" t="s">
        <v>132</v>
      </c>
      <c r="JK150" s="4">
        <v>1</v>
      </c>
      <c r="JL150" s="8">
        <v>57.19</v>
      </c>
      <c r="JM150" s="4"/>
      <c r="JN150" s="8"/>
      <c r="JO150" s="7"/>
      <c r="JP150" s="7"/>
      <c r="JQ150" s="2" t="s">
        <v>141</v>
      </c>
      <c r="JR150" s="2" t="s">
        <v>129</v>
      </c>
      <c r="JS150" s="2" t="s">
        <v>2124</v>
      </c>
      <c r="JT150" s="2" t="s">
        <v>2125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129</v>
      </c>
      <c r="KE150" s="2" t="s">
        <v>132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141</v>
      </c>
      <c r="LB150" s="2" t="s">
        <v>129</v>
      </c>
      <c r="LC150" s="2" t="s">
        <v>2126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170</v>
      </c>
      <c r="MM150" s="2" t="s">
        <v>1568</v>
      </c>
      <c r="MN150" s="2" t="s">
        <v>1855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129</v>
      </c>
      <c r="MY150" s="2" t="s">
        <v>132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167</v>
      </c>
      <c r="OT150" s="2" t="s">
        <v>174</v>
      </c>
      <c r="OU150" s="2" t="s">
        <v>132</v>
      </c>
      <c r="OV150" s="2" t="s">
        <v>132</v>
      </c>
      <c r="OW150" s="2" t="s">
        <v>144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174</v>
      </c>
      <c r="PS150" s="2" t="s">
        <v>214</v>
      </c>
      <c r="PT150" s="2" t="s">
        <v>232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162</v>
      </c>
      <c r="QP150" s="2" t="s">
        <v>174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167</v>
      </c>
      <c r="RB150" s="2" t="s">
        <v>129</v>
      </c>
      <c r="RC150" s="2" t="s">
        <v>132</v>
      </c>
      <c r="RD150" s="2" t="s">
        <v>132</v>
      </c>
      <c r="RE150" s="2" t="s">
        <v>144</v>
      </c>
      <c r="RF150" s="2" t="s">
        <v>177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174</v>
      </c>
      <c r="RO150" s="2" t="s">
        <v>2127</v>
      </c>
      <c r="RP150" s="2" t="s">
        <v>1274</v>
      </c>
      <c r="RQ150" s="2" t="s">
        <v>144</v>
      </c>
      <c r="RR150" s="2" t="s">
        <v>132</v>
      </c>
    </row>
    <row r="151">
      <c r="A151" s="2" t="s">
        <v>2128</v>
      </c>
      <c r="B151" s="2" t="s">
        <v>121</v>
      </c>
      <c r="C151" s="2" t="s">
        <v>122</v>
      </c>
      <c r="D151" s="2" t="s">
        <v>2113</v>
      </c>
      <c r="E151" s="2" t="s">
        <v>2114</v>
      </c>
      <c r="F151" s="2" t="s">
        <v>2115</v>
      </c>
      <c r="G151" s="2" t="s">
        <v>2115</v>
      </c>
      <c r="H151" s="2" t="s">
        <v>2115</v>
      </c>
      <c r="I151" s="2" t="s">
        <v>2129</v>
      </c>
      <c r="J151" s="2" t="s">
        <v>2130</v>
      </c>
      <c r="K151" s="2" t="s">
        <v>912</v>
      </c>
      <c r="L151" s="3">
        <v>18.95</v>
      </c>
      <c r="M151" s="3">
        <v>19.9</v>
      </c>
      <c r="N151" s="3">
        <v>42.49</v>
      </c>
      <c r="O151" s="2" t="s">
        <v>129</v>
      </c>
      <c r="P151" s="2" t="s">
        <v>374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447</v>
      </c>
      <c r="V151" s="2" t="s">
        <v>846</v>
      </c>
      <c r="W151" s="2" t="s">
        <v>132</v>
      </c>
      <c r="X151" s="2" t="s">
        <v>132</v>
      </c>
      <c r="Y151" s="2" t="s">
        <v>1658</v>
      </c>
      <c r="Z151" s="4">
        <v>257</v>
      </c>
      <c r="AA151" s="4">
        <f>=ROUNDDOWN(12.2380952380952,0)</f>
      </c>
      <c r="AB151" s="5">
        <v>21</v>
      </c>
      <c r="AC151" s="2" t="s">
        <v>464</v>
      </c>
      <c r="AD151" s="4">
        <v>200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167</v>
      </c>
      <c r="AQ151" s="8">
        <v>3727.43</v>
      </c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0.4025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>
        <v>167</v>
      </c>
      <c r="BK151" s="8">
        <v>3727.43</v>
      </c>
      <c r="BL151" s="2" t="s">
        <v>2131</v>
      </c>
      <c r="BM151" s="7">
        <v>1</v>
      </c>
      <c r="BN151" s="7">
        <v>1</v>
      </c>
      <c r="BO151" s="4">
        <v>52</v>
      </c>
      <c r="BP151" s="8">
        <v>1030.47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2119</v>
      </c>
      <c r="BX151" s="2" t="s">
        <v>2132</v>
      </c>
      <c r="BY151" s="2" t="s">
        <v>144</v>
      </c>
      <c r="BZ151" s="2" t="s">
        <v>132</v>
      </c>
      <c r="CA151" s="4">
        <v>26</v>
      </c>
      <c r="CB151" s="8">
        <v>635.44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132</v>
      </c>
      <c r="CJ151" s="2" t="s">
        <v>2133</v>
      </c>
      <c r="CK151" s="2" t="s">
        <v>144</v>
      </c>
      <c r="CL151" s="2" t="s">
        <v>132</v>
      </c>
      <c r="CM151" s="4">
        <v>13</v>
      </c>
      <c r="CN151" s="8">
        <v>272.95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1785</v>
      </c>
      <c r="CV151" s="2" t="s">
        <v>2120</v>
      </c>
      <c r="CW151" s="2" t="s">
        <v>144</v>
      </c>
      <c r="CX151" s="2" t="s">
        <v>132</v>
      </c>
      <c r="CY151" s="4">
        <v>20</v>
      </c>
      <c r="CZ151" s="8">
        <v>458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2121</v>
      </c>
      <c r="DH151" s="2" t="s">
        <v>2134</v>
      </c>
      <c r="DI151" s="2" t="s">
        <v>144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129</v>
      </c>
      <c r="DS151" s="2" t="s">
        <v>866</v>
      </c>
      <c r="DT151" s="2" t="s">
        <v>2135</v>
      </c>
      <c r="DU151" s="2" t="s">
        <v>144</v>
      </c>
      <c r="DV151" s="2" t="s">
        <v>132</v>
      </c>
      <c r="DW151" s="4">
        <v>5</v>
      </c>
      <c r="DX151" s="8">
        <v>123.8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1683</v>
      </c>
      <c r="EF151" s="2" t="s">
        <v>1738</v>
      </c>
      <c r="EG151" s="2" t="s">
        <v>144</v>
      </c>
      <c r="EH151" s="2" t="s">
        <v>132</v>
      </c>
      <c r="EI151" s="4">
        <v>38</v>
      </c>
      <c r="EJ151" s="8">
        <v>844.36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1128</v>
      </c>
      <c r="ER151" s="2" t="s">
        <v>998</v>
      </c>
      <c r="ES151" s="2" t="s">
        <v>144</v>
      </c>
      <c r="ET151" s="2" t="s">
        <v>132</v>
      </c>
      <c r="EU151" s="4">
        <v>7</v>
      </c>
      <c r="EV151" s="8">
        <v>150.5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322</v>
      </c>
      <c r="FD151" s="2" t="s">
        <v>2136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174</v>
      </c>
      <c r="FO151" s="2" t="s">
        <v>1669</v>
      </c>
      <c r="FP151" s="2" t="s">
        <v>1033</v>
      </c>
      <c r="FQ151" s="2" t="s">
        <v>144</v>
      </c>
      <c r="FR151" s="2" t="s">
        <v>132</v>
      </c>
      <c r="FS151" s="4">
        <v>1</v>
      </c>
      <c r="FT151" s="8">
        <v>19.91</v>
      </c>
      <c r="FU151" s="4"/>
      <c r="FV151" s="8"/>
      <c r="FW151" s="7"/>
      <c r="FX151" s="7"/>
      <c r="FY151" s="2" t="s">
        <v>141</v>
      </c>
      <c r="FZ151" s="2" t="s">
        <v>129</v>
      </c>
      <c r="GA151" s="2" t="s">
        <v>326</v>
      </c>
      <c r="GB151" s="2" t="s">
        <v>1251</v>
      </c>
      <c r="GC151" s="2" t="s">
        <v>144</v>
      </c>
      <c r="GD151" s="2" t="s">
        <v>132</v>
      </c>
      <c r="GE151" s="4">
        <v>3</v>
      </c>
      <c r="GF151" s="8">
        <v>149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1785</v>
      </c>
      <c r="GN151" s="2" t="s">
        <v>1023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359</v>
      </c>
      <c r="GZ151" s="2" t="s">
        <v>798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162</v>
      </c>
      <c r="HJ151" s="2" t="s">
        <v>129</v>
      </c>
      <c r="HK151" s="2" t="s">
        <v>132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361</v>
      </c>
      <c r="HX151" s="2" t="s">
        <v>1015</v>
      </c>
      <c r="HY151" s="2" t="s">
        <v>144</v>
      </c>
      <c r="HZ151" s="2" t="s">
        <v>132</v>
      </c>
      <c r="IA151" s="4">
        <v>2</v>
      </c>
      <c r="IB151" s="8">
        <v>43</v>
      </c>
      <c r="IC151" s="4"/>
      <c r="ID151" s="8"/>
      <c r="IE151" s="7"/>
      <c r="IF151" s="7"/>
      <c r="IG151" s="2" t="s">
        <v>141</v>
      </c>
      <c r="IH151" s="2" t="s">
        <v>129</v>
      </c>
      <c r="II151" s="2" t="s">
        <v>411</v>
      </c>
      <c r="IJ151" s="2" t="s">
        <v>1281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141</v>
      </c>
      <c r="IT151" s="2" t="s">
        <v>129</v>
      </c>
      <c r="IU151" s="2" t="s">
        <v>211</v>
      </c>
      <c r="IV151" s="2" t="s">
        <v>268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212</v>
      </c>
      <c r="JF151" s="2" t="s">
        <v>129</v>
      </c>
      <c r="JG151" s="2" t="s">
        <v>132</v>
      </c>
      <c r="JH151" s="2" t="s">
        <v>132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366</v>
      </c>
      <c r="JT151" s="2" t="s">
        <v>1802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129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141</v>
      </c>
      <c r="LB151" s="2" t="s">
        <v>129</v>
      </c>
      <c r="LC151" s="2" t="s">
        <v>2137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129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170</v>
      </c>
      <c r="MM151" s="2" t="s">
        <v>1568</v>
      </c>
      <c r="MN151" s="2" t="s">
        <v>2138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129</v>
      </c>
      <c r="MY151" s="2" t="s">
        <v>132</v>
      </c>
      <c r="MZ151" s="2" t="s">
        <v>132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167</v>
      </c>
      <c r="NJ151" s="2" t="s">
        <v>129</v>
      </c>
      <c r="NK151" s="2" t="s">
        <v>132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129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174</v>
      </c>
      <c r="OU151" s="2" t="s">
        <v>132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174</v>
      </c>
      <c r="PS151" s="2" t="s">
        <v>214</v>
      </c>
      <c r="PT151" s="2" t="s">
        <v>232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162</v>
      </c>
      <c r="QP151" s="2" t="s">
        <v>174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167</v>
      </c>
      <c r="RB151" s="2" t="s">
        <v>129</v>
      </c>
      <c r="RC151" s="2" t="s">
        <v>132</v>
      </c>
      <c r="RD151" s="2" t="s">
        <v>132</v>
      </c>
      <c r="RE151" s="2" t="s">
        <v>144</v>
      </c>
      <c r="RF151" s="2" t="s">
        <v>177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174</v>
      </c>
      <c r="RO151" s="2" t="s">
        <v>1805</v>
      </c>
      <c r="RP151" s="2" t="s">
        <v>1274</v>
      </c>
      <c r="RQ151" s="2" t="s">
        <v>144</v>
      </c>
      <c r="RR151" s="2" t="s">
        <v>132</v>
      </c>
    </row>
    <row r="152">
      <c r="A152" s="2" t="s">
        <v>2139</v>
      </c>
      <c r="B152" s="2" t="s">
        <v>121</v>
      </c>
      <c r="C152" s="2" t="s">
        <v>122</v>
      </c>
      <c r="D152" s="2" t="s">
        <v>2113</v>
      </c>
      <c r="E152" s="2" t="s">
        <v>2114</v>
      </c>
      <c r="F152" s="2" t="s">
        <v>2115</v>
      </c>
      <c r="G152" s="2" t="s">
        <v>2115</v>
      </c>
      <c r="H152" s="2" t="s">
        <v>2115</v>
      </c>
      <c r="I152" s="2" t="s">
        <v>2116</v>
      </c>
      <c r="J152" s="2" t="s">
        <v>2117</v>
      </c>
      <c r="K152" s="2" t="s">
        <v>958</v>
      </c>
      <c r="L152" s="3">
        <v>50.43</v>
      </c>
      <c r="M152" s="3">
        <v>52.95</v>
      </c>
      <c r="N152" s="3">
        <v>93.49</v>
      </c>
      <c r="O152" s="2" t="s">
        <v>129</v>
      </c>
      <c r="P152" s="2" t="s">
        <v>374</v>
      </c>
      <c r="Q152" s="2" t="s">
        <v>131</v>
      </c>
      <c r="R152" s="2" t="s">
        <v>132</v>
      </c>
      <c r="S152" s="2" t="s">
        <v>2140</v>
      </c>
      <c r="T152" s="2" t="s">
        <v>132</v>
      </c>
      <c r="U152" s="2" t="s">
        <v>447</v>
      </c>
      <c r="V152" s="2" t="s">
        <v>846</v>
      </c>
      <c r="W152" s="2" t="s">
        <v>136</v>
      </c>
      <c r="X152" s="2" t="s">
        <v>915</v>
      </c>
      <c r="Y152" s="2" t="s">
        <v>744</v>
      </c>
      <c r="Z152" s="4">
        <v>23</v>
      </c>
      <c r="AA152" s="4">
        <f>=ROUNDDOWN(6.76470588235294,0)</f>
      </c>
      <c r="AB152" s="5">
        <v>3.4</v>
      </c>
      <c r="AC152" s="2" t="s">
        <v>310</v>
      </c>
      <c r="AD152" s="4">
        <v>70</v>
      </c>
      <c r="AE152" s="4">
        <v>170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35</v>
      </c>
      <c r="AQ152" s="8">
        <v>2294.53</v>
      </c>
      <c r="AR152" s="4"/>
      <c r="AS152" s="8"/>
      <c r="AT152" s="7"/>
      <c r="AU152" s="7"/>
      <c r="AV152" s="4">
        <v>35</v>
      </c>
      <c r="AW152" s="8">
        <v>2294.53</v>
      </c>
      <c r="AX152" s="4"/>
      <c r="AY152" s="8"/>
      <c r="AZ152" s="7"/>
      <c r="BA152" s="7"/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0.1986</v>
      </c>
      <c r="BJ152" s="4">
        <v>35</v>
      </c>
      <c r="BK152" s="8">
        <v>2294.53</v>
      </c>
      <c r="BL152" s="2" t="s">
        <v>2141</v>
      </c>
      <c r="BM152" s="7">
        <v>1</v>
      </c>
      <c r="BN152" s="7">
        <v>1</v>
      </c>
      <c r="BO152" s="4">
        <v>3</v>
      </c>
      <c r="BP152" s="8">
        <v>131.89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2142</v>
      </c>
      <c r="BX152" s="2" t="s">
        <v>972</v>
      </c>
      <c r="BY152" s="2" t="s">
        <v>144</v>
      </c>
      <c r="BZ152" s="2" t="s">
        <v>132</v>
      </c>
      <c r="CA152" s="4">
        <v>21</v>
      </c>
      <c r="CB152" s="8">
        <v>1432.83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132</v>
      </c>
      <c r="CJ152" s="2" t="s">
        <v>642</v>
      </c>
      <c r="CK152" s="2" t="s">
        <v>144</v>
      </c>
      <c r="CL152" s="2" t="s">
        <v>132</v>
      </c>
      <c r="CM152" s="4">
        <v>1</v>
      </c>
      <c r="CN152" s="8">
        <v>52.95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748</v>
      </c>
      <c r="CV152" s="2" t="s">
        <v>603</v>
      </c>
      <c r="CW152" s="2" t="s">
        <v>144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141</v>
      </c>
      <c r="DF152" s="2" t="s">
        <v>174</v>
      </c>
      <c r="DG152" s="2" t="s">
        <v>233</v>
      </c>
      <c r="DH152" s="2" t="s">
        <v>758</v>
      </c>
      <c r="DI152" s="2" t="s">
        <v>144</v>
      </c>
      <c r="DJ152" s="2" t="s">
        <v>132</v>
      </c>
      <c r="DK152" s="4">
        <v>2</v>
      </c>
      <c r="DL152" s="8">
        <v>142.32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149</v>
      </c>
      <c r="DT152" s="2" t="s">
        <v>2143</v>
      </c>
      <c r="DU152" s="2" t="s">
        <v>144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129</v>
      </c>
      <c r="EE152" s="2" t="s">
        <v>748</v>
      </c>
      <c r="EF152" s="2" t="s">
        <v>794</v>
      </c>
      <c r="EG152" s="2" t="s">
        <v>144</v>
      </c>
      <c r="EH152" s="2" t="s">
        <v>132</v>
      </c>
      <c r="EI152" s="4">
        <v>2</v>
      </c>
      <c r="EJ152" s="8">
        <v>119.2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750</v>
      </c>
      <c r="ER152" s="2" t="s">
        <v>2144</v>
      </c>
      <c r="ES152" s="2" t="s">
        <v>144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161</v>
      </c>
      <c r="FB152" s="2" t="s">
        <v>129</v>
      </c>
      <c r="FC152" s="2" t="s">
        <v>132</v>
      </c>
      <c r="FD152" s="2" t="s">
        <v>132</v>
      </c>
      <c r="FE152" s="2" t="s">
        <v>144</v>
      </c>
      <c r="FF152" s="2" t="s">
        <v>132</v>
      </c>
      <c r="FG152" s="4">
        <v>1</v>
      </c>
      <c r="FH152" s="8">
        <v>65.41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203</v>
      </c>
      <c r="FP152" s="2" t="s">
        <v>1933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129</v>
      </c>
      <c r="GA152" s="2" t="s">
        <v>158</v>
      </c>
      <c r="GB152" s="2" t="s">
        <v>132</v>
      </c>
      <c r="GC152" s="2" t="s">
        <v>144</v>
      </c>
      <c r="GD152" s="2" t="s">
        <v>132</v>
      </c>
      <c r="GE152" s="4">
        <v>1</v>
      </c>
      <c r="GF152" s="8">
        <v>117.19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748</v>
      </c>
      <c r="GN152" s="2" t="s">
        <v>2145</v>
      </c>
      <c r="GO152" s="2" t="s">
        <v>144</v>
      </c>
      <c r="GP152" s="2" t="s">
        <v>132</v>
      </c>
      <c r="GQ152" s="4">
        <v>1</v>
      </c>
      <c r="GR152" s="8">
        <v>52.95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409</v>
      </c>
      <c r="GZ152" s="2" t="s">
        <v>1903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129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>
        <v>1</v>
      </c>
      <c r="HP152" s="8">
        <v>65.41</v>
      </c>
      <c r="HQ152" s="4"/>
      <c r="HR152" s="8"/>
      <c r="HS152" s="7"/>
      <c r="HT152" s="7"/>
      <c r="HU152" s="2" t="s">
        <v>141</v>
      </c>
      <c r="HV152" s="2" t="s">
        <v>129</v>
      </c>
      <c r="HW152" s="2" t="s">
        <v>1378</v>
      </c>
      <c r="HX152" s="2" t="s">
        <v>620</v>
      </c>
      <c r="HY152" s="2" t="s">
        <v>144</v>
      </c>
      <c r="HZ152" s="2" t="s">
        <v>132</v>
      </c>
      <c r="IA152" s="4">
        <v>2</v>
      </c>
      <c r="IB152" s="8">
        <v>114.38</v>
      </c>
      <c r="IC152" s="4"/>
      <c r="ID152" s="8"/>
      <c r="IE152" s="7"/>
      <c r="IF152" s="7"/>
      <c r="IG152" s="2" t="s">
        <v>141</v>
      </c>
      <c r="IH152" s="2" t="s">
        <v>129</v>
      </c>
      <c r="II152" s="2" t="s">
        <v>2001</v>
      </c>
      <c r="IJ152" s="2" t="s">
        <v>1174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141</v>
      </c>
      <c r="IT152" s="2" t="s">
        <v>129</v>
      </c>
      <c r="IU152" s="2" t="s">
        <v>267</v>
      </c>
      <c r="IV152" s="2" t="s">
        <v>1953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212</v>
      </c>
      <c r="JF152" s="2" t="s">
        <v>129</v>
      </c>
      <c r="JG152" s="2" t="s">
        <v>132</v>
      </c>
      <c r="JH152" s="2" t="s">
        <v>132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179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129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129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141</v>
      </c>
      <c r="LB152" s="2" t="s">
        <v>129</v>
      </c>
      <c r="LC152" s="2" t="s">
        <v>168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129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170</v>
      </c>
      <c r="MM152" s="2" t="s">
        <v>758</v>
      </c>
      <c r="MN152" s="2" t="s">
        <v>771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129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129</v>
      </c>
      <c r="NK152" s="2" t="s">
        <v>132</v>
      </c>
      <c r="NL152" s="2" t="s">
        <v>132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129</v>
      </c>
      <c r="NW152" s="2" t="s">
        <v>132</v>
      </c>
      <c r="NX152" s="2" t="s">
        <v>132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129</v>
      </c>
      <c r="OI152" s="2" t="s">
        <v>132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174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174</v>
      </c>
      <c r="PS152" s="2" t="s">
        <v>559</v>
      </c>
      <c r="PT152" s="2" t="s">
        <v>150</v>
      </c>
      <c r="PU152" s="2" t="s">
        <v>144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162</v>
      </c>
      <c r="QP152" s="2" t="s">
        <v>174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167</v>
      </c>
      <c r="RB152" s="2" t="s">
        <v>129</v>
      </c>
      <c r="RC152" s="2" t="s">
        <v>132</v>
      </c>
      <c r="RD152" s="2" t="s">
        <v>132</v>
      </c>
      <c r="RE152" s="2" t="s">
        <v>144</v>
      </c>
      <c r="RF152" s="2" t="s">
        <v>177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174</v>
      </c>
      <c r="RO152" s="2" t="s">
        <v>579</v>
      </c>
      <c r="RP152" s="2" t="s">
        <v>132</v>
      </c>
      <c r="RQ152" s="2" t="s">
        <v>144</v>
      </c>
      <c r="RR152" s="2" t="s">
        <v>132</v>
      </c>
    </row>
    <row r="153">
      <c r="A153" s="2" t="s">
        <v>2146</v>
      </c>
      <c r="B153" s="2" t="s">
        <v>121</v>
      </c>
      <c r="C153" s="2" t="s">
        <v>122</v>
      </c>
      <c r="D153" s="2" t="s">
        <v>2113</v>
      </c>
      <c r="E153" s="2" t="s">
        <v>2114</v>
      </c>
      <c r="F153" s="2" t="s">
        <v>2147</v>
      </c>
      <c r="G153" s="2" t="s">
        <v>2147</v>
      </c>
      <c r="H153" s="2" t="s">
        <v>2147</v>
      </c>
      <c r="I153" s="2" t="s">
        <v>2148</v>
      </c>
      <c r="J153" s="2" t="s">
        <v>127</v>
      </c>
      <c r="K153" s="2" t="s">
        <v>445</v>
      </c>
      <c r="L153" s="3">
        <v>57.85</v>
      </c>
      <c r="M153" s="3">
        <v>60.74</v>
      </c>
      <c r="N153" s="3">
        <v>114.74</v>
      </c>
      <c r="O153" s="2" t="s">
        <v>129</v>
      </c>
      <c r="P153" s="2" t="s">
        <v>250</v>
      </c>
      <c r="Q153" s="2" t="s">
        <v>131</v>
      </c>
      <c r="R153" s="2" t="s">
        <v>132</v>
      </c>
      <c r="S153" s="2" t="s">
        <v>2149</v>
      </c>
      <c r="T153" s="2" t="s">
        <v>132</v>
      </c>
      <c r="U153" s="2" t="s">
        <v>447</v>
      </c>
      <c r="V153" s="2" t="s">
        <v>2150</v>
      </c>
      <c r="W153" s="2" t="s">
        <v>137</v>
      </c>
      <c r="X153" s="2" t="s">
        <v>421</v>
      </c>
      <c r="Y153" s="2" t="s">
        <v>375</v>
      </c>
      <c r="Z153" s="4">
        <v>224</v>
      </c>
      <c r="AA153" s="4">
        <f>=ROUNDDOWN(32,0)</f>
      </c>
      <c r="AB153" s="5">
        <v>7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34</v>
      </c>
      <c r="AQ153" s="8">
        <v>2188.89</v>
      </c>
      <c r="AR153" s="4"/>
      <c r="AS153" s="8"/>
      <c r="AT153" s="7"/>
      <c r="AU153" s="7"/>
      <c r="AV153" s="4">
        <v>34</v>
      </c>
      <c r="AW153" s="8">
        <v>2188.89</v>
      </c>
      <c r="AX153" s="4"/>
      <c r="AY153" s="8"/>
      <c r="AZ153" s="7"/>
      <c r="BA153" s="7"/>
      <c r="BB153" s="7">
        <v>1</v>
      </c>
      <c r="BC153" s="4">
        <v>34</v>
      </c>
      <c r="BD153" s="8">
        <v>2188.89</v>
      </c>
      <c r="BE153" s="4"/>
      <c r="BF153" s="8"/>
      <c r="BG153" s="7"/>
      <c r="BH153" s="7"/>
      <c r="BI153" s="7">
        <v>1</v>
      </c>
      <c r="BJ153" s="4">
        <v>34</v>
      </c>
      <c r="BK153" s="8">
        <v>2188.89</v>
      </c>
      <c r="BL153" s="2" t="s">
        <v>2151</v>
      </c>
      <c r="BM153" s="7">
        <v>1</v>
      </c>
      <c r="BN153" s="7">
        <v>1</v>
      </c>
      <c r="BO153" s="4">
        <v>10</v>
      </c>
      <c r="BP153" s="8">
        <v>554.43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142</v>
      </c>
      <c r="BX153" s="2" t="s">
        <v>1067</v>
      </c>
      <c r="BY153" s="2" t="s">
        <v>144</v>
      </c>
      <c r="BZ153" s="2" t="s">
        <v>132</v>
      </c>
      <c r="CA153" s="4">
        <v>8</v>
      </c>
      <c r="CB153" s="8">
        <v>591.36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132</v>
      </c>
      <c r="CJ153" s="2" t="s">
        <v>262</v>
      </c>
      <c r="CK153" s="2" t="s">
        <v>144</v>
      </c>
      <c r="CL153" s="2" t="s">
        <v>132</v>
      </c>
      <c r="CM153" s="4">
        <v>9</v>
      </c>
      <c r="CN153" s="8">
        <v>575.18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324</v>
      </c>
      <c r="CV153" s="2" t="s">
        <v>159</v>
      </c>
      <c r="CW153" s="2" t="s">
        <v>144</v>
      </c>
      <c r="CX153" s="2" t="s">
        <v>132</v>
      </c>
      <c r="CY153" s="4">
        <v>1</v>
      </c>
      <c r="CZ153" s="8">
        <v>70.87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375</v>
      </c>
      <c r="DH153" s="2" t="s">
        <v>151</v>
      </c>
      <c r="DI153" s="2" t="s">
        <v>144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141</v>
      </c>
      <c r="DR153" s="2" t="s">
        <v>129</v>
      </c>
      <c r="DS153" s="2" t="s">
        <v>149</v>
      </c>
      <c r="DT153" s="2" t="s">
        <v>452</v>
      </c>
      <c r="DU153" s="2" t="s">
        <v>144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141</v>
      </c>
      <c r="ED153" s="2" t="s">
        <v>129</v>
      </c>
      <c r="EE153" s="2" t="s">
        <v>381</v>
      </c>
      <c r="EF153" s="2" t="s">
        <v>781</v>
      </c>
      <c r="EG153" s="2" t="s">
        <v>144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439</v>
      </c>
      <c r="ER153" s="2" t="s">
        <v>400</v>
      </c>
      <c r="ES153" s="2" t="s">
        <v>144</v>
      </c>
      <c r="ET153" s="2" t="s">
        <v>132</v>
      </c>
      <c r="EU153" s="4">
        <v>1</v>
      </c>
      <c r="EV153" s="8">
        <v>65.6</v>
      </c>
      <c r="EW153" s="4"/>
      <c r="EX153" s="8"/>
      <c r="EY153" s="7"/>
      <c r="EZ153" s="7"/>
      <c r="FA153" s="2" t="s">
        <v>141</v>
      </c>
      <c r="FB153" s="2" t="s">
        <v>129</v>
      </c>
      <c r="FC153" s="2" t="s">
        <v>201</v>
      </c>
      <c r="FD153" s="2" t="s">
        <v>1197</v>
      </c>
      <c r="FE153" s="2" t="s">
        <v>144</v>
      </c>
      <c r="FF153" s="2" t="s">
        <v>132</v>
      </c>
      <c r="FG153" s="4">
        <v>1</v>
      </c>
      <c r="FH153" s="8">
        <v>70.87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439</v>
      </c>
      <c r="FP153" s="2" t="s">
        <v>150</v>
      </c>
      <c r="FQ153" s="2" t="s">
        <v>144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141</v>
      </c>
      <c r="FZ153" s="2" t="s">
        <v>129</v>
      </c>
      <c r="GA153" s="2" t="s">
        <v>158</v>
      </c>
      <c r="GB153" s="2" t="s">
        <v>132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141</v>
      </c>
      <c r="GL153" s="2" t="s">
        <v>129</v>
      </c>
      <c r="GM153" s="2" t="s">
        <v>375</v>
      </c>
      <c r="GN153" s="2" t="s">
        <v>132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161</v>
      </c>
      <c r="GX153" s="2" t="s">
        <v>129</v>
      </c>
      <c r="GY153" s="2" t="s">
        <v>132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162</v>
      </c>
      <c r="HJ153" s="2" t="s">
        <v>129</v>
      </c>
      <c r="HK153" s="2" t="s">
        <v>132</v>
      </c>
      <c r="HL153" s="2" t="s">
        <v>132</v>
      </c>
      <c r="HM153" s="2" t="s">
        <v>144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439</v>
      </c>
      <c r="HX153" s="2" t="s">
        <v>534</v>
      </c>
      <c r="HY153" s="2" t="s">
        <v>144</v>
      </c>
      <c r="HZ153" s="2" t="s">
        <v>132</v>
      </c>
      <c r="IA153" s="4">
        <v>3</v>
      </c>
      <c r="IB153" s="8">
        <v>196.8</v>
      </c>
      <c r="IC153" s="4"/>
      <c r="ID153" s="8"/>
      <c r="IE153" s="7"/>
      <c r="IF153" s="7"/>
      <c r="IG153" s="2" t="s">
        <v>141</v>
      </c>
      <c r="IH153" s="2" t="s">
        <v>129</v>
      </c>
      <c r="II153" s="2" t="s">
        <v>2001</v>
      </c>
      <c r="IJ153" s="2" t="s">
        <v>708</v>
      </c>
      <c r="IK153" s="2" t="s">
        <v>144</v>
      </c>
      <c r="IL153" s="2" t="s">
        <v>132</v>
      </c>
      <c r="IM153" s="4">
        <v>1</v>
      </c>
      <c r="IN153" s="8">
        <v>63.78</v>
      </c>
      <c r="IO153" s="4"/>
      <c r="IP153" s="8"/>
      <c r="IQ153" s="7"/>
      <c r="IR153" s="7"/>
      <c r="IS153" s="2" t="s">
        <v>141</v>
      </c>
      <c r="IT153" s="2" t="s">
        <v>129</v>
      </c>
      <c r="IU153" s="2" t="s">
        <v>439</v>
      </c>
      <c r="IV153" s="2" t="s">
        <v>1621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212</v>
      </c>
      <c r="JF153" s="2" t="s">
        <v>129</v>
      </c>
      <c r="JG153" s="2" t="s">
        <v>132</v>
      </c>
      <c r="JH153" s="2" t="s">
        <v>132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179</v>
      </c>
      <c r="JT153" s="2" t="s">
        <v>2152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129</v>
      </c>
      <c r="KE153" s="2" t="s">
        <v>132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129</v>
      </c>
      <c r="KQ153" s="2" t="s">
        <v>132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141</v>
      </c>
      <c r="LB153" s="2" t="s">
        <v>129</v>
      </c>
      <c r="LC153" s="2" t="s">
        <v>168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141</v>
      </c>
      <c r="ML153" s="2" t="s">
        <v>170</v>
      </c>
      <c r="MM153" s="2" t="s">
        <v>377</v>
      </c>
      <c r="MN153" s="2" t="s">
        <v>172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129</v>
      </c>
      <c r="MY153" s="2" t="s">
        <v>132</v>
      </c>
      <c r="MZ153" s="2" t="s">
        <v>132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167</v>
      </c>
      <c r="NJ153" s="2" t="s">
        <v>129</v>
      </c>
      <c r="NK153" s="2" t="s">
        <v>132</v>
      </c>
      <c r="NL153" s="2" t="s">
        <v>132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129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167</v>
      </c>
      <c r="OT153" s="2" t="s">
        <v>174</v>
      </c>
      <c r="OU153" s="2" t="s">
        <v>132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174</v>
      </c>
      <c r="PS153" s="2" t="s">
        <v>175</v>
      </c>
      <c r="PT153" s="2" t="s">
        <v>132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162</v>
      </c>
      <c r="QP153" s="2" t="s">
        <v>174</v>
      </c>
      <c r="QQ153" s="2" t="s">
        <v>132</v>
      </c>
      <c r="QR153" s="2" t="s">
        <v>132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129</v>
      </c>
      <c r="RC153" s="2" t="s">
        <v>132</v>
      </c>
      <c r="RD153" s="2" t="s">
        <v>132</v>
      </c>
      <c r="RE153" s="2" t="s">
        <v>144</v>
      </c>
      <c r="RF153" s="2" t="s">
        <v>177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174</v>
      </c>
      <c r="RO153" s="2" t="s">
        <v>178</v>
      </c>
      <c r="RP153" s="2" t="s">
        <v>1931</v>
      </c>
      <c r="RQ153" s="2" t="s">
        <v>144</v>
      </c>
      <c r="RR153" s="2" t="s">
        <v>132</v>
      </c>
    </row>
    <row r="154">
      <c r="A154" s="2" t="s">
        <v>2153</v>
      </c>
      <c r="B154" s="2" t="s">
        <v>121</v>
      </c>
      <c r="C154" s="2" t="s">
        <v>122</v>
      </c>
      <c r="D154" s="2" t="s">
        <v>2113</v>
      </c>
      <c r="E154" s="2" t="s">
        <v>2154</v>
      </c>
      <c r="F154" s="2" t="s">
        <v>2155</v>
      </c>
      <c r="G154" s="2" t="s">
        <v>2155</v>
      </c>
      <c r="H154" s="2" t="s">
        <v>2155</v>
      </c>
      <c r="I154" s="2" t="s">
        <v>2156</v>
      </c>
      <c r="J154" s="2" t="s">
        <v>127</v>
      </c>
      <c r="K154" s="2" t="s">
        <v>912</v>
      </c>
      <c r="L154" s="3">
        <v>76.9</v>
      </c>
      <c r="M154" s="3">
        <v>80.74</v>
      </c>
      <c r="N154" s="3">
        <v>161.49</v>
      </c>
      <c r="O154" s="2" t="s">
        <v>129</v>
      </c>
      <c r="P154" s="2" t="s">
        <v>913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447</v>
      </c>
      <c r="V154" s="2" t="s">
        <v>914</v>
      </c>
      <c r="W154" s="2" t="s">
        <v>915</v>
      </c>
      <c r="X154" s="2" t="s">
        <v>887</v>
      </c>
      <c r="Y154" s="2" t="s">
        <v>916</v>
      </c>
      <c r="Z154" s="4">
        <v>21</v>
      </c>
      <c r="AA154" s="4">
        <f>=ROUNDDOWN(2.625,0)</f>
      </c>
      <c r="AB154" s="5">
        <v>8</v>
      </c>
      <c r="AC154" s="2" t="s">
        <v>251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56</v>
      </c>
      <c r="AQ154" s="8">
        <v>5657.95</v>
      </c>
      <c r="AR154" s="4"/>
      <c r="AS154" s="8"/>
      <c r="AT154" s="7"/>
      <c r="AU154" s="7"/>
      <c r="AV154" s="4">
        <v>56</v>
      </c>
      <c r="AW154" s="8">
        <v>5657.95</v>
      </c>
      <c r="AX154" s="4"/>
      <c r="AY154" s="8"/>
      <c r="AZ154" s="7"/>
      <c r="BA154" s="7"/>
      <c r="BB154" s="7">
        <v>1</v>
      </c>
      <c r="BC154" s="4">
        <v>56</v>
      </c>
      <c r="BD154" s="8">
        <v>5657.95</v>
      </c>
      <c r="BE154" s="4"/>
      <c r="BF154" s="8"/>
      <c r="BG154" s="7"/>
      <c r="BH154" s="7"/>
      <c r="BI154" s="7">
        <v>1</v>
      </c>
      <c r="BJ154" s="4">
        <v>56</v>
      </c>
      <c r="BK154" s="8">
        <v>5657.95</v>
      </c>
      <c r="BL154" s="2" t="s">
        <v>2157</v>
      </c>
      <c r="BM154" s="7">
        <v>1</v>
      </c>
      <c r="BN154" s="7">
        <v>1</v>
      </c>
      <c r="BO154" s="4">
        <v>6</v>
      </c>
      <c r="BP154" s="8">
        <v>468.29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1528</v>
      </c>
      <c r="BX154" s="2" t="s">
        <v>796</v>
      </c>
      <c r="BY154" s="2" t="s">
        <v>144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162</v>
      </c>
      <c r="CH154" s="2" t="s">
        <v>129</v>
      </c>
      <c r="CI154" s="2" t="s">
        <v>132</v>
      </c>
      <c r="CJ154" s="2" t="s">
        <v>132</v>
      </c>
      <c r="CK154" s="2" t="s">
        <v>144</v>
      </c>
      <c r="CL154" s="2" t="s">
        <v>132</v>
      </c>
      <c r="CM154" s="4">
        <v>8</v>
      </c>
      <c r="CN154" s="8">
        <v>767.16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708</v>
      </c>
      <c r="CV154" s="2" t="s">
        <v>2158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167</v>
      </c>
      <c r="DF154" s="2" t="s">
        <v>129</v>
      </c>
      <c r="DG154" s="2" t="s">
        <v>132</v>
      </c>
      <c r="DH154" s="2" t="s">
        <v>132</v>
      </c>
      <c r="DI154" s="2" t="s">
        <v>144</v>
      </c>
      <c r="DJ154" s="2" t="s">
        <v>132</v>
      </c>
      <c r="DK154" s="4">
        <v>11</v>
      </c>
      <c r="DL154" s="8">
        <v>1170.29</v>
      </c>
      <c r="DM154" s="4"/>
      <c r="DN154" s="8"/>
      <c r="DO154" s="7"/>
      <c r="DP154" s="7"/>
      <c r="DQ154" s="2" t="s">
        <v>141</v>
      </c>
      <c r="DR154" s="2" t="s">
        <v>129</v>
      </c>
      <c r="DS154" s="2" t="s">
        <v>735</v>
      </c>
      <c r="DT154" s="2" t="s">
        <v>971</v>
      </c>
      <c r="DU154" s="2" t="s">
        <v>144</v>
      </c>
      <c r="DV154" s="2" t="s">
        <v>132</v>
      </c>
      <c r="DW154" s="4">
        <v>14</v>
      </c>
      <c r="DX154" s="8">
        <v>1243.48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922</v>
      </c>
      <c r="EF154" s="2" t="s">
        <v>853</v>
      </c>
      <c r="EG154" s="2" t="s">
        <v>144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161</v>
      </c>
      <c r="EP154" s="2" t="s">
        <v>129</v>
      </c>
      <c r="EQ154" s="2" t="s">
        <v>132</v>
      </c>
      <c r="ER154" s="2" t="s">
        <v>132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161</v>
      </c>
      <c r="FB154" s="2" t="s">
        <v>129</v>
      </c>
      <c r="FC154" s="2" t="s">
        <v>132</v>
      </c>
      <c r="FD154" s="2" t="s">
        <v>132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162</v>
      </c>
      <c r="FN154" s="2" t="s">
        <v>129</v>
      </c>
      <c r="FO154" s="2" t="s">
        <v>132</v>
      </c>
      <c r="FP154" s="2" t="s">
        <v>132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167</v>
      </c>
      <c r="FZ154" s="2" t="s">
        <v>129</v>
      </c>
      <c r="GA154" s="2" t="s">
        <v>132</v>
      </c>
      <c r="GB154" s="2" t="s">
        <v>132</v>
      </c>
      <c r="GC154" s="2" t="s">
        <v>144</v>
      </c>
      <c r="GD154" s="2" t="s">
        <v>132</v>
      </c>
      <c r="GE154" s="4">
        <v>5</v>
      </c>
      <c r="GF154" s="8">
        <v>988.95</v>
      </c>
      <c r="GG154" s="4"/>
      <c r="GH154" s="8"/>
      <c r="GI154" s="7"/>
      <c r="GJ154" s="7"/>
      <c r="GK154" s="2" t="s">
        <v>141</v>
      </c>
      <c r="GL154" s="2" t="s">
        <v>129</v>
      </c>
      <c r="GM154" s="2" t="s">
        <v>708</v>
      </c>
      <c r="GN154" s="2" t="s">
        <v>2159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161</v>
      </c>
      <c r="GX154" s="2" t="s">
        <v>129</v>
      </c>
      <c r="GY154" s="2" t="s">
        <v>132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162</v>
      </c>
      <c r="HJ154" s="2" t="s">
        <v>129</v>
      </c>
      <c r="HK154" s="2" t="s">
        <v>132</v>
      </c>
      <c r="HL154" s="2" t="s">
        <v>132</v>
      </c>
      <c r="HM154" s="2" t="s">
        <v>144</v>
      </c>
      <c r="HN154" s="2" t="s">
        <v>132</v>
      </c>
      <c r="HO154" s="4">
        <v>11</v>
      </c>
      <c r="HP154" s="8">
        <v>932.58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924</v>
      </c>
      <c r="HX154" s="2" t="s">
        <v>1289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161</v>
      </c>
      <c r="IH154" s="2" t="s">
        <v>129</v>
      </c>
      <c r="II154" s="2" t="s">
        <v>132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173</v>
      </c>
      <c r="IT154" s="2" t="s">
        <v>129</v>
      </c>
      <c r="IU154" s="2" t="s">
        <v>132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167</v>
      </c>
      <c r="JF154" s="2" t="s">
        <v>129</v>
      </c>
      <c r="JG154" s="2" t="s">
        <v>132</v>
      </c>
      <c r="JH154" s="2" t="s">
        <v>132</v>
      </c>
      <c r="JI154" s="2" t="s">
        <v>144</v>
      </c>
      <c r="JJ154" s="2" t="s">
        <v>132</v>
      </c>
      <c r="JK154" s="4">
        <v>1</v>
      </c>
      <c r="JL154" s="8">
        <v>87.2</v>
      </c>
      <c r="JM154" s="4"/>
      <c r="JN154" s="8"/>
      <c r="JO154" s="7"/>
      <c r="JP154" s="7"/>
      <c r="JQ154" s="2" t="s">
        <v>141</v>
      </c>
      <c r="JR154" s="2" t="s">
        <v>129</v>
      </c>
      <c r="JS154" s="2" t="s">
        <v>926</v>
      </c>
      <c r="JT154" s="2" t="s">
        <v>1330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129</v>
      </c>
      <c r="KE154" s="2" t="s">
        <v>132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129</v>
      </c>
      <c r="KQ154" s="2" t="s">
        <v>132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141</v>
      </c>
      <c r="LB154" s="2" t="s">
        <v>129</v>
      </c>
      <c r="LC154" s="2" t="s">
        <v>168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129</v>
      </c>
      <c r="LO154" s="2" t="s">
        <v>132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162</v>
      </c>
      <c r="ML154" s="2" t="s">
        <v>129</v>
      </c>
      <c r="MM154" s="2" t="s">
        <v>132</v>
      </c>
      <c r="MN154" s="2" t="s">
        <v>132</v>
      </c>
      <c r="MO154" s="2" t="s">
        <v>144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129</v>
      </c>
      <c r="MY154" s="2" t="s">
        <v>132</v>
      </c>
      <c r="MZ154" s="2" t="s">
        <v>132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167</v>
      </c>
      <c r="NJ154" s="2" t="s">
        <v>129</v>
      </c>
      <c r="NK154" s="2" t="s">
        <v>132</v>
      </c>
      <c r="NL154" s="2" t="s">
        <v>132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129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129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129</v>
      </c>
      <c r="PS154" s="2" t="s">
        <v>132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129</v>
      </c>
      <c r="QE154" s="2" t="s">
        <v>132</v>
      </c>
      <c r="QF154" s="2" t="s">
        <v>132</v>
      </c>
      <c r="QG154" s="2" t="s">
        <v>144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129</v>
      </c>
      <c r="RC154" s="2" t="s">
        <v>132</v>
      </c>
      <c r="RD154" s="2" t="s">
        <v>132</v>
      </c>
      <c r="RE154" s="2" t="s">
        <v>144</v>
      </c>
      <c r="RF154" s="2" t="s">
        <v>177</v>
      </c>
      <c r="RG154" s="4"/>
      <c r="RH154" s="8"/>
      <c r="RI154" s="4"/>
      <c r="RJ154" s="8"/>
      <c r="RK154" s="7"/>
      <c r="RL154" s="7"/>
      <c r="RM154" s="2" t="s">
        <v>167</v>
      </c>
      <c r="RN154" s="2" t="s">
        <v>129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2160</v>
      </c>
      <c r="B155" s="2" t="s">
        <v>121</v>
      </c>
      <c r="C155" s="2" t="s">
        <v>122</v>
      </c>
      <c r="D155" s="2" t="s">
        <v>2113</v>
      </c>
      <c r="E155" s="2" t="s">
        <v>2154</v>
      </c>
      <c r="F155" s="2" t="s">
        <v>2161</v>
      </c>
      <c r="G155" s="2" t="s">
        <v>2161</v>
      </c>
      <c r="H155" s="2" t="s">
        <v>2161</v>
      </c>
      <c r="I155" s="2" t="s">
        <v>2162</v>
      </c>
      <c r="J155" s="2" t="s">
        <v>127</v>
      </c>
      <c r="K155" s="2" t="s">
        <v>912</v>
      </c>
      <c r="L155" s="3">
        <v>40.47</v>
      </c>
      <c r="M155" s="3">
        <v>42.49</v>
      </c>
      <c r="N155" s="3">
        <v>84.99</v>
      </c>
      <c r="O155" s="2" t="s">
        <v>129</v>
      </c>
      <c r="P155" s="2" t="s">
        <v>374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447</v>
      </c>
      <c r="V155" s="2" t="s">
        <v>914</v>
      </c>
      <c r="W155" s="2" t="s">
        <v>915</v>
      </c>
      <c r="X155" s="2" t="s">
        <v>887</v>
      </c>
      <c r="Y155" s="2" t="s">
        <v>916</v>
      </c>
      <c r="Z155" s="4"/>
      <c r="AA155" s="4">
        <f>=ROUNDDOWN({0},0)</f>
      </c>
      <c r="AB155" s="5">
        <v>19</v>
      </c>
      <c r="AC155" s="2" t="s">
        <v>139</v>
      </c>
      <c r="AD155" s="4">
        <v>210</v>
      </c>
      <c r="AE155" s="4">
        <v>410</v>
      </c>
      <c r="AF155" s="6">
        <v>65</v>
      </c>
      <c r="AG155" s="6"/>
      <c r="AH155" s="7">
        <v>0.0635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29</v>
      </c>
      <c r="AQ155" s="8">
        <v>1399.79</v>
      </c>
      <c r="AR155" s="4"/>
      <c r="AS155" s="8"/>
      <c r="AT155" s="7"/>
      <c r="AU155" s="7"/>
      <c r="AV155" s="4">
        <v>29</v>
      </c>
      <c r="AW155" s="8">
        <v>1399.79</v>
      </c>
      <c r="AX155" s="4"/>
      <c r="AY155" s="8"/>
      <c r="AZ155" s="7"/>
      <c r="BA155" s="7"/>
      <c r="BB155" s="7">
        <v>1</v>
      </c>
      <c r="BC155" s="4">
        <v>29</v>
      </c>
      <c r="BD155" s="8">
        <v>1399.79</v>
      </c>
      <c r="BE155" s="4"/>
      <c r="BF155" s="8"/>
      <c r="BG155" s="7"/>
      <c r="BH155" s="7"/>
      <c r="BI155" s="7">
        <v>1</v>
      </c>
      <c r="BJ155" s="4">
        <v>29</v>
      </c>
      <c r="BK155" s="8">
        <v>1399.79</v>
      </c>
      <c r="BL155" s="2" t="s">
        <v>2163</v>
      </c>
      <c r="BM155" s="7">
        <v>1</v>
      </c>
      <c r="BN155" s="7">
        <v>1</v>
      </c>
      <c r="BO155" s="4">
        <v>1</v>
      </c>
      <c r="BP155" s="8">
        <v>42.49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1528</v>
      </c>
      <c r="BX155" s="2" t="s">
        <v>629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162</v>
      </c>
      <c r="CH155" s="2" t="s">
        <v>129</v>
      </c>
      <c r="CI155" s="2" t="s">
        <v>132</v>
      </c>
      <c r="CJ155" s="2" t="s">
        <v>132</v>
      </c>
      <c r="CK155" s="2" t="s">
        <v>144</v>
      </c>
      <c r="CL155" s="2" t="s">
        <v>132</v>
      </c>
      <c r="CM155" s="4">
        <v>14</v>
      </c>
      <c r="CN155" s="8">
        <v>651.68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708</v>
      </c>
      <c r="CV155" s="2" t="s">
        <v>629</v>
      </c>
      <c r="CW155" s="2" t="s">
        <v>144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532</v>
      </c>
      <c r="DF155" s="2" t="s">
        <v>129</v>
      </c>
      <c r="DG155" s="2" t="s">
        <v>132</v>
      </c>
      <c r="DH155" s="2" t="s">
        <v>132</v>
      </c>
      <c r="DI155" s="2" t="s">
        <v>144</v>
      </c>
      <c r="DJ155" s="2" t="s">
        <v>132</v>
      </c>
      <c r="DK155" s="4">
        <v>6</v>
      </c>
      <c r="DL155" s="8">
        <v>335.94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708</v>
      </c>
      <c r="DT155" s="2" t="s">
        <v>398</v>
      </c>
      <c r="DU155" s="2" t="s">
        <v>144</v>
      </c>
      <c r="DV155" s="2" t="s">
        <v>132</v>
      </c>
      <c r="DW155" s="4">
        <v>6</v>
      </c>
      <c r="DX155" s="8">
        <v>280.44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922</v>
      </c>
      <c r="EF155" s="2" t="s">
        <v>971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161</v>
      </c>
      <c r="EP155" s="2" t="s">
        <v>129</v>
      </c>
      <c r="EQ155" s="2" t="s">
        <v>132</v>
      </c>
      <c r="ER155" s="2" t="s">
        <v>132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161</v>
      </c>
      <c r="FB155" s="2" t="s">
        <v>129</v>
      </c>
      <c r="FC155" s="2" t="s">
        <v>132</v>
      </c>
      <c r="FD155" s="2" t="s">
        <v>132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162</v>
      </c>
      <c r="FN155" s="2" t="s">
        <v>129</v>
      </c>
      <c r="FO155" s="2" t="s">
        <v>132</v>
      </c>
      <c r="FP155" s="2" t="s">
        <v>132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167</v>
      </c>
      <c r="FZ155" s="2" t="s">
        <v>129</v>
      </c>
      <c r="GA155" s="2" t="s">
        <v>132</v>
      </c>
      <c r="GB155" s="2" t="s">
        <v>132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708</v>
      </c>
      <c r="GN155" s="2" t="s">
        <v>132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161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129</v>
      </c>
      <c r="HK155" s="2" t="s">
        <v>132</v>
      </c>
      <c r="HL155" s="2" t="s">
        <v>132</v>
      </c>
      <c r="HM155" s="2" t="s">
        <v>144</v>
      </c>
      <c r="HN155" s="2" t="s">
        <v>132</v>
      </c>
      <c r="HO155" s="4">
        <v>2</v>
      </c>
      <c r="HP155" s="8">
        <v>89.24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924</v>
      </c>
      <c r="HX155" s="2" t="s">
        <v>1065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161</v>
      </c>
      <c r="IH155" s="2" t="s">
        <v>129</v>
      </c>
      <c r="II155" s="2" t="s">
        <v>132</v>
      </c>
      <c r="IJ155" s="2" t="s">
        <v>132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162</v>
      </c>
      <c r="IT155" s="2" t="s">
        <v>129</v>
      </c>
      <c r="IU155" s="2" t="s">
        <v>132</v>
      </c>
      <c r="IV155" s="2" t="s">
        <v>132</v>
      </c>
      <c r="IW155" s="2" t="s">
        <v>144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167</v>
      </c>
      <c r="JF155" s="2" t="s">
        <v>129</v>
      </c>
      <c r="JG155" s="2" t="s">
        <v>132</v>
      </c>
      <c r="JH155" s="2" t="s">
        <v>132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129</v>
      </c>
      <c r="JS155" s="2" t="s">
        <v>926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129</v>
      </c>
      <c r="KE155" s="2" t="s">
        <v>132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129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141</v>
      </c>
      <c r="LB155" s="2" t="s">
        <v>129</v>
      </c>
      <c r="LC155" s="2" t="s">
        <v>168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162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129</v>
      </c>
      <c r="MY155" s="2" t="s">
        <v>132</v>
      </c>
      <c r="MZ155" s="2" t="s">
        <v>132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129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129</v>
      </c>
      <c r="PS155" s="2" t="s">
        <v>132</v>
      </c>
      <c r="PT155" s="2" t="s">
        <v>132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129</v>
      </c>
      <c r="QE155" s="2" t="s">
        <v>132</v>
      </c>
      <c r="QF155" s="2" t="s">
        <v>132</v>
      </c>
      <c r="QG155" s="2" t="s">
        <v>144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167</v>
      </c>
      <c r="RB155" s="2" t="s">
        <v>129</v>
      </c>
      <c r="RC155" s="2" t="s">
        <v>132</v>
      </c>
      <c r="RD155" s="2" t="s">
        <v>132</v>
      </c>
      <c r="RE155" s="2" t="s">
        <v>144</v>
      </c>
      <c r="RF155" s="2" t="s">
        <v>177</v>
      </c>
      <c r="RG155" s="4"/>
      <c r="RH155" s="8"/>
      <c r="RI155" s="4"/>
      <c r="RJ155" s="8"/>
      <c r="RK155" s="7"/>
      <c r="RL155" s="7"/>
      <c r="RM155" s="2" t="s">
        <v>167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2164</v>
      </c>
      <c r="B156" s="2" t="s">
        <v>121</v>
      </c>
      <c r="C156" s="2" t="s">
        <v>122</v>
      </c>
      <c r="D156" s="2" t="s">
        <v>2113</v>
      </c>
      <c r="E156" s="2" t="s">
        <v>2154</v>
      </c>
      <c r="F156" s="2" t="s">
        <v>2165</v>
      </c>
      <c r="G156" s="2" t="s">
        <v>2165</v>
      </c>
      <c r="H156" s="2" t="s">
        <v>2165</v>
      </c>
      <c r="I156" s="2" t="s">
        <v>2166</v>
      </c>
      <c r="J156" s="2" t="s">
        <v>127</v>
      </c>
      <c r="K156" s="2" t="s">
        <v>912</v>
      </c>
      <c r="L156" s="3">
        <v>40.47</v>
      </c>
      <c r="M156" s="3">
        <v>42.49</v>
      </c>
      <c r="N156" s="3">
        <v>84.99</v>
      </c>
      <c r="O156" s="2" t="s">
        <v>129</v>
      </c>
      <c r="P156" s="2" t="s">
        <v>374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447</v>
      </c>
      <c r="V156" s="2" t="s">
        <v>914</v>
      </c>
      <c r="W156" s="2" t="s">
        <v>915</v>
      </c>
      <c r="X156" s="2" t="s">
        <v>132</v>
      </c>
      <c r="Y156" s="2" t="s">
        <v>757</v>
      </c>
      <c r="Z156" s="4">
        <v>93</v>
      </c>
      <c r="AA156" s="4">
        <f>=ROUNDDOWN(15.5,0)</f>
      </c>
      <c r="AB156" s="5">
        <v>6</v>
      </c>
      <c r="AC156" s="2" t="s">
        <v>464</v>
      </c>
      <c r="AD156" s="4">
        <v>100</v>
      </c>
      <c r="AE156" s="4">
        <v>100</v>
      </c>
      <c r="AF156" s="6">
        <v>65</v>
      </c>
      <c r="AG156" s="6"/>
      <c r="AH156" s="7">
        <v>0.0476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</v>
      </c>
      <c r="AQ156" s="8">
        <v>42.49</v>
      </c>
      <c r="AR156" s="4"/>
      <c r="AS156" s="8"/>
      <c r="AT156" s="7"/>
      <c r="AU156" s="7"/>
      <c r="AV156" s="4">
        <v>1</v>
      </c>
      <c r="AW156" s="8">
        <v>42.49</v>
      </c>
      <c r="AX156" s="4"/>
      <c r="AY156" s="8"/>
      <c r="AZ156" s="7"/>
      <c r="BA156" s="7"/>
      <c r="BB156" s="7">
        <v>1</v>
      </c>
      <c r="BC156" s="4">
        <v>1</v>
      </c>
      <c r="BD156" s="8">
        <v>42.49</v>
      </c>
      <c r="BE156" s="4"/>
      <c r="BF156" s="8"/>
      <c r="BG156" s="7"/>
      <c r="BH156" s="7"/>
      <c r="BI156" s="7">
        <v>1</v>
      </c>
      <c r="BJ156" s="4">
        <v>1</v>
      </c>
      <c r="BK156" s="8">
        <v>42.49</v>
      </c>
      <c r="BL156" s="2" t="s">
        <v>18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2167</v>
      </c>
      <c r="BX156" s="2" t="s">
        <v>2168</v>
      </c>
      <c r="BY156" s="2" t="s">
        <v>144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132</v>
      </c>
      <c r="CJ156" s="2" t="s">
        <v>1392</v>
      </c>
      <c r="CK156" s="2" t="s">
        <v>144</v>
      </c>
      <c r="CL156" s="2" t="s">
        <v>132</v>
      </c>
      <c r="CM156" s="4">
        <v>1</v>
      </c>
      <c r="CN156" s="8">
        <v>42.49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757</v>
      </c>
      <c r="CV156" s="2" t="s">
        <v>2169</v>
      </c>
      <c r="CW156" s="2" t="s">
        <v>144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532</v>
      </c>
      <c r="DF156" s="2" t="s">
        <v>129</v>
      </c>
      <c r="DG156" s="2" t="s">
        <v>132</v>
      </c>
      <c r="DH156" s="2" t="s">
        <v>132</v>
      </c>
      <c r="DI156" s="2" t="s">
        <v>144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141</v>
      </c>
      <c r="DR156" s="2" t="s">
        <v>129</v>
      </c>
      <c r="DS156" s="2" t="s">
        <v>397</v>
      </c>
      <c r="DT156" s="2" t="s">
        <v>2170</v>
      </c>
      <c r="DU156" s="2" t="s">
        <v>144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323</v>
      </c>
      <c r="EF156" s="2" t="s">
        <v>2171</v>
      </c>
      <c r="EG156" s="2" t="s">
        <v>144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161</v>
      </c>
      <c r="EP156" s="2" t="s">
        <v>129</v>
      </c>
      <c r="EQ156" s="2" t="s">
        <v>132</v>
      </c>
      <c r="ER156" s="2" t="s">
        <v>132</v>
      </c>
      <c r="ES156" s="2" t="s">
        <v>144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161</v>
      </c>
      <c r="FB156" s="2" t="s">
        <v>129</v>
      </c>
      <c r="FC156" s="2" t="s">
        <v>132</v>
      </c>
      <c r="FD156" s="2" t="s">
        <v>132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162</v>
      </c>
      <c r="FN156" s="2" t="s">
        <v>129</v>
      </c>
      <c r="FO156" s="2" t="s">
        <v>132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167</v>
      </c>
      <c r="FZ156" s="2" t="s">
        <v>129</v>
      </c>
      <c r="GA156" s="2" t="s">
        <v>132</v>
      </c>
      <c r="GB156" s="2" t="s">
        <v>132</v>
      </c>
      <c r="GC156" s="2" t="s">
        <v>144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757</v>
      </c>
      <c r="GN156" s="2" t="s">
        <v>918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161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162</v>
      </c>
      <c r="HJ156" s="2" t="s">
        <v>129</v>
      </c>
      <c r="HK156" s="2" t="s">
        <v>132</v>
      </c>
      <c r="HL156" s="2" t="s">
        <v>132</v>
      </c>
      <c r="HM156" s="2" t="s">
        <v>144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406</v>
      </c>
      <c r="HX156" s="2" t="s">
        <v>736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141</v>
      </c>
      <c r="IH156" s="2" t="s">
        <v>129</v>
      </c>
      <c r="II156" s="2" t="s">
        <v>1444</v>
      </c>
      <c r="IJ156" s="2" t="s">
        <v>1440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162</v>
      </c>
      <c r="IT156" s="2" t="s">
        <v>129</v>
      </c>
      <c r="IU156" s="2" t="s">
        <v>132</v>
      </c>
      <c r="IV156" s="2" t="s">
        <v>132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2172</v>
      </c>
      <c r="JH156" s="2" t="s">
        <v>2159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940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129</v>
      </c>
      <c r="KE156" s="2" t="s">
        <v>132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129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141</v>
      </c>
      <c r="LB156" s="2" t="s">
        <v>129</v>
      </c>
      <c r="LC156" s="2" t="s">
        <v>168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162</v>
      </c>
      <c r="ML156" s="2" t="s">
        <v>129</v>
      </c>
      <c r="MM156" s="2" t="s">
        <v>132</v>
      </c>
      <c r="MN156" s="2" t="s">
        <v>132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129</v>
      </c>
      <c r="MY156" s="2" t="s">
        <v>132</v>
      </c>
      <c r="MZ156" s="2" t="s">
        <v>132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129</v>
      </c>
      <c r="NK156" s="2" t="s">
        <v>132</v>
      </c>
      <c r="NL156" s="2" t="s">
        <v>132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129</v>
      </c>
      <c r="OI156" s="2" t="s">
        <v>132</v>
      </c>
      <c r="OJ156" s="2" t="s">
        <v>132</v>
      </c>
      <c r="OK156" s="2" t="s">
        <v>144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129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129</v>
      </c>
      <c r="QE156" s="2" t="s">
        <v>132</v>
      </c>
      <c r="QF156" s="2" t="s">
        <v>132</v>
      </c>
      <c r="QG156" s="2" t="s">
        <v>144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167</v>
      </c>
      <c r="RB156" s="2" t="s">
        <v>129</v>
      </c>
      <c r="RC156" s="2" t="s">
        <v>132</v>
      </c>
      <c r="RD156" s="2" t="s">
        <v>132</v>
      </c>
      <c r="RE156" s="2" t="s">
        <v>144</v>
      </c>
      <c r="RF156" s="2" t="s">
        <v>177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174</v>
      </c>
      <c r="RO156" s="2" t="s">
        <v>2173</v>
      </c>
      <c r="RP156" s="2" t="s">
        <v>132</v>
      </c>
      <c r="RQ156" s="2" t="s">
        <v>144</v>
      </c>
      <c r="RR156" s="2" t="s">
        <v>132</v>
      </c>
    </row>
    <row r="157">
      <c r="A157" s="2" t="s">
        <v>2174</v>
      </c>
      <c r="B157" s="2" t="s">
        <v>121</v>
      </c>
      <c r="C157" s="2" t="s">
        <v>122</v>
      </c>
      <c r="D157" s="2" t="s">
        <v>2113</v>
      </c>
      <c r="E157" s="2" t="s">
        <v>2154</v>
      </c>
      <c r="F157" s="2" t="s">
        <v>2175</v>
      </c>
      <c r="G157" s="2" t="s">
        <v>2175</v>
      </c>
      <c r="H157" s="2" t="s">
        <v>2175</v>
      </c>
      <c r="I157" s="2" t="s">
        <v>2176</v>
      </c>
      <c r="J157" s="2" t="s">
        <v>127</v>
      </c>
      <c r="K157" s="2" t="s">
        <v>912</v>
      </c>
      <c r="L157" s="3">
        <v>57.14</v>
      </c>
      <c r="M157" s="3">
        <v>60</v>
      </c>
      <c r="N157" s="3">
        <v>119.99</v>
      </c>
      <c r="O157" s="2" t="s">
        <v>129</v>
      </c>
      <c r="P157" s="2" t="s">
        <v>2177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447</v>
      </c>
      <c r="V157" s="2" t="s">
        <v>914</v>
      </c>
      <c r="W157" s="2" t="s">
        <v>915</v>
      </c>
      <c r="X157" s="2" t="s">
        <v>887</v>
      </c>
      <c r="Y157" s="2" t="s">
        <v>132</v>
      </c>
      <c r="Z157" s="4"/>
      <c r="AA157" s="4">
        <f>=ROUNDDOWN({0},0)</f>
      </c>
      <c r="AB157" s="5"/>
      <c r="AC157" s="2" t="s">
        <v>1076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167</v>
      </c>
      <c r="BV157" s="2" t="s">
        <v>129</v>
      </c>
      <c r="BW157" s="2" t="s">
        <v>132</v>
      </c>
      <c r="BX157" s="2" t="s">
        <v>132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167</v>
      </c>
      <c r="CH157" s="2" t="s">
        <v>129</v>
      </c>
      <c r="CI157" s="2" t="s">
        <v>132</v>
      </c>
      <c r="CJ157" s="2" t="s">
        <v>132</v>
      </c>
      <c r="CK157" s="2" t="s">
        <v>144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129</v>
      </c>
      <c r="CU157" s="2" t="s">
        <v>132</v>
      </c>
      <c r="CV157" s="2" t="s">
        <v>132</v>
      </c>
      <c r="CW157" s="2" t="s">
        <v>144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167</v>
      </c>
      <c r="DF157" s="2" t="s">
        <v>129</v>
      </c>
      <c r="DG157" s="2" t="s">
        <v>132</v>
      </c>
      <c r="DH157" s="2" t="s">
        <v>132</v>
      </c>
      <c r="DI157" s="2" t="s">
        <v>144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167</v>
      </c>
      <c r="DR157" s="2" t="s">
        <v>129</v>
      </c>
      <c r="DS157" s="2" t="s">
        <v>132</v>
      </c>
      <c r="DT157" s="2" t="s">
        <v>132</v>
      </c>
      <c r="DU157" s="2" t="s">
        <v>144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167</v>
      </c>
      <c r="ED157" s="2" t="s">
        <v>129</v>
      </c>
      <c r="EE157" s="2" t="s">
        <v>132</v>
      </c>
      <c r="EF157" s="2" t="s">
        <v>132</v>
      </c>
      <c r="EG157" s="2" t="s">
        <v>144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129</v>
      </c>
      <c r="EQ157" s="2" t="s">
        <v>132</v>
      </c>
      <c r="ER157" s="2" t="s">
        <v>132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167</v>
      </c>
      <c r="FB157" s="2" t="s">
        <v>129</v>
      </c>
      <c r="FC157" s="2" t="s">
        <v>132</v>
      </c>
      <c r="FD157" s="2" t="s">
        <v>132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167</v>
      </c>
      <c r="FN157" s="2" t="s">
        <v>129</v>
      </c>
      <c r="FO157" s="2" t="s">
        <v>132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167</v>
      </c>
      <c r="FZ157" s="2" t="s">
        <v>129</v>
      </c>
      <c r="GA157" s="2" t="s">
        <v>132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129</v>
      </c>
      <c r="GM157" s="2" t="s">
        <v>132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167</v>
      </c>
      <c r="HJ157" s="2" t="s">
        <v>129</v>
      </c>
      <c r="HK157" s="2" t="s">
        <v>132</v>
      </c>
      <c r="HL157" s="2" t="s">
        <v>132</v>
      </c>
      <c r="HM157" s="2" t="s">
        <v>144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129</v>
      </c>
      <c r="HW157" s="2" t="s">
        <v>132</v>
      </c>
      <c r="HX157" s="2" t="s">
        <v>132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129</v>
      </c>
      <c r="II157" s="2" t="s">
        <v>132</v>
      </c>
      <c r="IJ157" s="2" t="s">
        <v>132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173</v>
      </c>
      <c r="IT157" s="2" t="s">
        <v>129</v>
      </c>
      <c r="IU157" s="2" t="s">
        <v>132</v>
      </c>
      <c r="IV157" s="2" t="s">
        <v>132</v>
      </c>
      <c r="IW157" s="2" t="s">
        <v>144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167</v>
      </c>
      <c r="JF157" s="2" t="s">
        <v>129</v>
      </c>
      <c r="JG157" s="2" t="s">
        <v>132</v>
      </c>
      <c r="JH157" s="2" t="s">
        <v>132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129</v>
      </c>
      <c r="JS157" s="2" t="s">
        <v>132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129</v>
      </c>
      <c r="KE157" s="2" t="s">
        <v>132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129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141</v>
      </c>
      <c r="LB157" s="2" t="s">
        <v>129</v>
      </c>
      <c r="LC157" s="2" t="s">
        <v>132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129</v>
      </c>
      <c r="MA157" s="2" t="s">
        <v>132</v>
      </c>
      <c r="MB157" s="2" t="s">
        <v>132</v>
      </c>
      <c r="MC157" s="2" t="s">
        <v>144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129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129</v>
      </c>
      <c r="NK157" s="2" t="s">
        <v>132</v>
      </c>
      <c r="NL157" s="2" t="s">
        <v>132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129</v>
      </c>
      <c r="OI157" s="2" t="s">
        <v>132</v>
      </c>
      <c r="OJ157" s="2" t="s">
        <v>132</v>
      </c>
      <c r="OK157" s="2" t="s">
        <v>144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167</v>
      </c>
      <c r="OT157" s="2" t="s">
        <v>129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129</v>
      </c>
      <c r="PG157" s="2" t="s">
        <v>132</v>
      </c>
      <c r="PH157" s="2" t="s">
        <v>132</v>
      </c>
      <c r="PI157" s="2" t="s">
        <v>144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129</v>
      </c>
      <c r="PS157" s="2" t="s">
        <v>132</v>
      </c>
      <c r="PT157" s="2" t="s">
        <v>132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129</v>
      </c>
      <c r="QE157" s="2" t="s">
        <v>132</v>
      </c>
      <c r="QF157" s="2" t="s">
        <v>132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167</v>
      </c>
      <c r="RB157" s="2" t="s">
        <v>129</v>
      </c>
      <c r="RC157" s="2" t="s">
        <v>132</v>
      </c>
      <c r="RD157" s="2" t="s">
        <v>132</v>
      </c>
      <c r="RE157" s="2" t="s">
        <v>144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167</v>
      </c>
      <c r="RN157" s="2" t="s">
        <v>129</v>
      </c>
      <c r="RO157" s="2" t="s">
        <v>132</v>
      </c>
      <c r="RP157" s="2" t="s">
        <v>132</v>
      </c>
      <c r="RQ157" s="2" t="s">
        <v>144</v>
      </c>
      <c r="RR157" s="2" t="s">
        <v>132</v>
      </c>
    </row>
    <row r="158">
      <c r="A158" s="2" t="s">
        <v>2178</v>
      </c>
      <c r="B158" s="2" t="s">
        <v>121</v>
      </c>
      <c r="C158" s="2" t="s">
        <v>122</v>
      </c>
      <c r="D158" s="2" t="s">
        <v>2113</v>
      </c>
      <c r="E158" s="2" t="s">
        <v>2154</v>
      </c>
      <c r="F158" s="2" t="s">
        <v>2179</v>
      </c>
      <c r="G158" s="2" t="s">
        <v>2179</v>
      </c>
      <c r="H158" s="2" t="s">
        <v>2179</v>
      </c>
      <c r="I158" s="2" t="s">
        <v>2180</v>
      </c>
      <c r="J158" s="2" t="s">
        <v>127</v>
      </c>
      <c r="K158" s="2" t="s">
        <v>912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913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447</v>
      </c>
      <c r="V158" s="2" t="s">
        <v>914</v>
      </c>
      <c r="W158" s="2" t="s">
        <v>915</v>
      </c>
      <c r="X158" s="2" t="s">
        <v>915</v>
      </c>
      <c r="Y158" s="2" t="s">
        <v>132</v>
      </c>
      <c r="Z158" s="4"/>
      <c r="AA158" s="4">
        <f>=ROUNDDOWN({0},0)</f>
      </c>
      <c r="AB158" s="5"/>
      <c r="AC158" s="2" t="s">
        <v>464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167</v>
      </c>
      <c r="BV158" s="2" t="s">
        <v>129</v>
      </c>
      <c r="BW158" s="2" t="s">
        <v>132</v>
      </c>
      <c r="BX158" s="2" t="s">
        <v>132</v>
      </c>
      <c r="BY158" s="2" t="s">
        <v>144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167</v>
      </c>
      <c r="CH158" s="2" t="s">
        <v>129</v>
      </c>
      <c r="CI158" s="2" t="s">
        <v>132</v>
      </c>
      <c r="CJ158" s="2" t="s">
        <v>132</v>
      </c>
      <c r="CK158" s="2" t="s">
        <v>144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141</v>
      </c>
      <c r="CT158" s="2" t="s">
        <v>129</v>
      </c>
      <c r="CU158" s="2" t="s">
        <v>132</v>
      </c>
      <c r="CV158" s="2" t="s">
        <v>132</v>
      </c>
      <c r="CW158" s="2" t="s">
        <v>144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532</v>
      </c>
      <c r="DF158" s="2" t="s">
        <v>129</v>
      </c>
      <c r="DG158" s="2" t="s">
        <v>132</v>
      </c>
      <c r="DH158" s="2" t="s">
        <v>132</v>
      </c>
      <c r="DI158" s="2" t="s">
        <v>144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167</v>
      </c>
      <c r="DR158" s="2" t="s">
        <v>129</v>
      </c>
      <c r="DS158" s="2" t="s">
        <v>132</v>
      </c>
      <c r="DT158" s="2" t="s">
        <v>132</v>
      </c>
      <c r="DU158" s="2" t="s">
        <v>144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167</v>
      </c>
      <c r="ED158" s="2" t="s">
        <v>129</v>
      </c>
      <c r="EE158" s="2" t="s">
        <v>132</v>
      </c>
      <c r="EF158" s="2" t="s">
        <v>132</v>
      </c>
      <c r="EG158" s="2" t="s">
        <v>144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161</v>
      </c>
      <c r="EP158" s="2" t="s">
        <v>129</v>
      </c>
      <c r="EQ158" s="2" t="s">
        <v>132</v>
      </c>
      <c r="ER158" s="2" t="s">
        <v>132</v>
      </c>
      <c r="ES158" s="2" t="s">
        <v>144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167</v>
      </c>
      <c r="FB158" s="2" t="s">
        <v>129</v>
      </c>
      <c r="FC158" s="2" t="s">
        <v>132</v>
      </c>
      <c r="FD158" s="2" t="s">
        <v>132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167</v>
      </c>
      <c r="FN158" s="2" t="s">
        <v>129</v>
      </c>
      <c r="FO158" s="2" t="s">
        <v>132</v>
      </c>
      <c r="FP158" s="2" t="s">
        <v>132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167</v>
      </c>
      <c r="FZ158" s="2" t="s">
        <v>129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132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167</v>
      </c>
      <c r="HJ158" s="2" t="s">
        <v>129</v>
      </c>
      <c r="HK158" s="2" t="s">
        <v>132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129</v>
      </c>
      <c r="HW158" s="2" t="s">
        <v>132</v>
      </c>
      <c r="HX158" s="2" t="s">
        <v>132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161</v>
      </c>
      <c r="IH158" s="2" t="s">
        <v>129</v>
      </c>
      <c r="II158" s="2" t="s">
        <v>132</v>
      </c>
      <c r="IJ158" s="2" t="s">
        <v>132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173</v>
      </c>
      <c r="IT158" s="2" t="s">
        <v>129</v>
      </c>
      <c r="IU158" s="2" t="s">
        <v>132</v>
      </c>
      <c r="IV158" s="2" t="s">
        <v>132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167</v>
      </c>
      <c r="JF158" s="2" t="s">
        <v>129</v>
      </c>
      <c r="JG158" s="2" t="s">
        <v>132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129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129</v>
      </c>
      <c r="KE158" s="2" t="s">
        <v>132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129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141</v>
      </c>
      <c r="LB158" s="2" t="s">
        <v>129</v>
      </c>
      <c r="LC158" s="2" t="s">
        <v>132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129</v>
      </c>
      <c r="MA158" s="2" t="s">
        <v>132</v>
      </c>
      <c r="MB158" s="2" t="s">
        <v>132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129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129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173</v>
      </c>
      <c r="OH158" s="2" t="s">
        <v>129</v>
      </c>
      <c r="OI158" s="2" t="s">
        <v>132</v>
      </c>
      <c r="OJ158" s="2" t="s">
        <v>132</v>
      </c>
      <c r="OK158" s="2" t="s">
        <v>144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167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129</v>
      </c>
      <c r="PG158" s="2" t="s">
        <v>132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129</v>
      </c>
      <c r="PS158" s="2" t="s">
        <v>132</v>
      </c>
      <c r="PT158" s="2" t="s">
        <v>132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129</v>
      </c>
      <c r="QE158" s="2" t="s">
        <v>132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129</v>
      </c>
      <c r="RC158" s="2" t="s">
        <v>132</v>
      </c>
      <c r="RD158" s="2" t="s">
        <v>132</v>
      </c>
      <c r="RE158" s="2" t="s">
        <v>144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167</v>
      </c>
      <c r="RN158" s="2" t="s">
        <v>129</v>
      </c>
      <c r="RO158" s="2" t="s">
        <v>132</v>
      </c>
      <c r="RP158" s="2" t="s">
        <v>132</v>
      </c>
      <c r="RQ158" s="2" t="s">
        <v>144</v>
      </c>
      <c r="RR158" s="2" t="s">
        <v>132</v>
      </c>
    </row>
    <row r="159">
      <c r="A159" s="2" t="s">
        <v>2181</v>
      </c>
      <c r="B159" s="2" t="s">
        <v>121</v>
      </c>
      <c r="C159" s="2" t="s">
        <v>122</v>
      </c>
      <c r="D159" s="2" t="s">
        <v>2113</v>
      </c>
      <c r="E159" s="2" t="s">
        <v>2154</v>
      </c>
      <c r="F159" s="2" t="s">
        <v>1097</v>
      </c>
      <c r="G159" s="2" t="s">
        <v>1097</v>
      </c>
      <c r="H159" s="2" t="s">
        <v>1097</v>
      </c>
      <c r="I159" s="2" t="s">
        <v>2182</v>
      </c>
      <c r="J159" s="2" t="s">
        <v>127</v>
      </c>
      <c r="K159" s="2" t="s">
        <v>1097</v>
      </c>
      <c r="L159" s="3">
        <v>61.9</v>
      </c>
      <c r="M159" s="3">
        <v>65</v>
      </c>
      <c r="N159" s="3">
        <v>129.99</v>
      </c>
      <c r="O159" s="2" t="s">
        <v>129</v>
      </c>
      <c r="P159" s="2" t="s">
        <v>1097</v>
      </c>
      <c r="Q159" s="2" t="s">
        <v>131</v>
      </c>
      <c r="R159" s="2" t="s">
        <v>18</v>
      </c>
      <c r="S159" s="2" t="s">
        <v>132</v>
      </c>
      <c r="T159" s="2" t="s">
        <v>132</v>
      </c>
      <c r="U159" s="2" t="s">
        <v>447</v>
      </c>
      <c r="V159" s="2" t="s">
        <v>914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129</v>
      </c>
      <c r="CU159" s="2" t="s">
        <v>132</v>
      </c>
      <c r="CV159" s="2" t="s">
        <v>132</v>
      </c>
      <c r="CW159" s="2" t="s">
        <v>144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132</v>
      </c>
      <c r="DF159" s="2" t="s">
        <v>132</v>
      </c>
      <c r="DG159" s="2" t="s">
        <v>132</v>
      </c>
      <c r="DH159" s="2" t="s">
        <v>132</v>
      </c>
      <c r="DI159" s="2" t="s">
        <v>132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2183</v>
      </c>
      <c r="B160" s="2" t="s">
        <v>121</v>
      </c>
      <c r="C160" s="2" t="s">
        <v>122</v>
      </c>
      <c r="D160" s="2" t="s">
        <v>2113</v>
      </c>
      <c r="E160" s="2" t="s">
        <v>2154</v>
      </c>
      <c r="F160" s="2" t="s">
        <v>1097</v>
      </c>
      <c r="G160" s="2" t="s">
        <v>1097</v>
      </c>
      <c r="H160" s="2" t="s">
        <v>1097</v>
      </c>
      <c r="I160" s="2" t="s">
        <v>2184</v>
      </c>
      <c r="J160" s="2" t="s">
        <v>127</v>
      </c>
      <c r="K160" s="2" t="s">
        <v>1097</v>
      </c>
      <c r="L160" s="3">
        <v>71.42</v>
      </c>
      <c r="M160" s="3">
        <v>74.99</v>
      </c>
      <c r="N160" s="3">
        <v>149.99</v>
      </c>
      <c r="O160" s="2" t="s">
        <v>129</v>
      </c>
      <c r="P160" s="2" t="s">
        <v>1097</v>
      </c>
      <c r="Q160" s="2" t="s">
        <v>131</v>
      </c>
      <c r="R160" s="2" t="s">
        <v>18</v>
      </c>
      <c r="S160" s="2" t="s">
        <v>132</v>
      </c>
      <c r="T160" s="2" t="s">
        <v>132</v>
      </c>
      <c r="U160" s="2" t="s">
        <v>447</v>
      </c>
      <c r="V160" s="2" t="s">
        <v>914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141</v>
      </c>
      <c r="CT160" s="2" t="s">
        <v>129</v>
      </c>
      <c r="CU160" s="2" t="s">
        <v>132</v>
      </c>
      <c r="CV160" s="2" t="s">
        <v>132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132</v>
      </c>
      <c r="DF160" s="2" t="s">
        <v>132</v>
      </c>
      <c r="DG160" s="2" t="s">
        <v>132</v>
      </c>
      <c r="DH160" s="2" t="s">
        <v>132</v>
      </c>
      <c r="DI160" s="2" t="s">
        <v>132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2185</v>
      </c>
      <c r="B161" s="2" t="s">
        <v>121</v>
      </c>
      <c r="C161" s="2" t="s">
        <v>122</v>
      </c>
      <c r="D161" s="2" t="s">
        <v>2186</v>
      </c>
      <c r="E161" s="2" t="s">
        <v>2187</v>
      </c>
      <c r="F161" s="2" t="s">
        <v>2188</v>
      </c>
      <c r="G161" s="2" t="s">
        <v>2188</v>
      </c>
      <c r="H161" s="2" t="s">
        <v>2188</v>
      </c>
      <c r="I161" s="2" t="s">
        <v>2189</v>
      </c>
      <c r="J161" s="2" t="s">
        <v>127</v>
      </c>
      <c r="K161" s="2" t="s">
        <v>2190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250</v>
      </c>
      <c r="Q161" s="2" t="s">
        <v>131</v>
      </c>
      <c r="R161" s="2" t="s">
        <v>132</v>
      </c>
      <c r="S161" s="2" t="s">
        <v>2191</v>
      </c>
      <c r="T161" s="2" t="s">
        <v>132</v>
      </c>
      <c r="U161" s="2" t="s">
        <v>447</v>
      </c>
      <c r="V161" s="2" t="s">
        <v>2150</v>
      </c>
      <c r="W161" s="2" t="s">
        <v>136</v>
      </c>
      <c r="X161" s="2" t="s">
        <v>132</v>
      </c>
      <c r="Y161" s="2" t="s">
        <v>2192</v>
      </c>
      <c r="Z161" s="4">
        <v>333</v>
      </c>
      <c r="AA161" s="4">
        <f>=ROUNDDOWN(23.7857142857143,0)</f>
      </c>
      <c r="AB161" s="5">
        <v>14</v>
      </c>
      <c r="AC161" s="2" t="s">
        <v>745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129</v>
      </c>
      <c r="AQ161" s="8">
        <v>6207.95</v>
      </c>
      <c r="AR161" s="4"/>
      <c r="AS161" s="8"/>
      <c r="AT161" s="7"/>
      <c r="AU161" s="7"/>
      <c r="AV161" s="4">
        <v>129</v>
      </c>
      <c r="AW161" s="8">
        <v>6207.95</v>
      </c>
      <c r="AX161" s="4"/>
      <c r="AY161" s="8"/>
      <c r="AZ161" s="7"/>
      <c r="BA161" s="7"/>
      <c r="BB161" s="7">
        <v>1</v>
      </c>
      <c r="BC161" s="4">
        <v>190</v>
      </c>
      <c r="BD161" s="8">
        <v>9095.07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0.6826</v>
      </c>
      <c r="BJ161" s="4">
        <v>129</v>
      </c>
      <c r="BK161" s="8">
        <v>6207.95</v>
      </c>
      <c r="BL161" s="2" t="s">
        <v>2193</v>
      </c>
      <c r="BM161" s="7">
        <v>1</v>
      </c>
      <c r="BN161" s="7">
        <v>1</v>
      </c>
      <c r="BO161" s="4">
        <v>3</v>
      </c>
      <c r="BP161" s="8">
        <v>118.62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1895</v>
      </c>
      <c r="BX161" s="2" t="s">
        <v>591</v>
      </c>
      <c r="BY161" s="2" t="s">
        <v>144</v>
      </c>
      <c r="BZ161" s="2" t="s">
        <v>132</v>
      </c>
      <c r="CA161" s="4">
        <v>6</v>
      </c>
      <c r="CB161" s="8">
        <v>308.1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132</v>
      </c>
      <c r="CJ161" s="2" t="s">
        <v>530</v>
      </c>
      <c r="CK161" s="2" t="s">
        <v>144</v>
      </c>
      <c r="CL161" s="2" t="s">
        <v>132</v>
      </c>
      <c r="CM161" s="4">
        <v>9</v>
      </c>
      <c r="CN161" s="8">
        <v>481.75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2192</v>
      </c>
      <c r="CV161" s="2" t="s">
        <v>1171</v>
      </c>
      <c r="CW161" s="2" t="s">
        <v>144</v>
      </c>
      <c r="CX161" s="2" t="s">
        <v>132</v>
      </c>
      <c r="CY161" s="4">
        <v>62</v>
      </c>
      <c r="CZ161" s="8">
        <v>3052.26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2194</v>
      </c>
      <c r="DH161" s="2" t="s">
        <v>2195</v>
      </c>
      <c r="DI161" s="2" t="s">
        <v>144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141</v>
      </c>
      <c r="DR161" s="2" t="s">
        <v>174</v>
      </c>
      <c r="DS161" s="2" t="s">
        <v>2196</v>
      </c>
      <c r="DT161" s="2" t="s">
        <v>2197</v>
      </c>
      <c r="DU161" s="2" t="s">
        <v>144</v>
      </c>
      <c r="DV161" s="2" t="s">
        <v>132</v>
      </c>
      <c r="DW161" s="4">
        <v>3</v>
      </c>
      <c r="DX161" s="8">
        <v>156.84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1900</v>
      </c>
      <c r="EF161" s="2" t="s">
        <v>2198</v>
      </c>
      <c r="EG161" s="2" t="s">
        <v>144</v>
      </c>
      <c r="EH161" s="2" t="s">
        <v>132</v>
      </c>
      <c r="EI161" s="4">
        <v>18</v>
      </c>
      <c r="EJ161" s="8">
        <v>843.66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2196</v>
      </c>
      <c r="ER161" s="2" t="s">
        <v>1856</v>
      </c>
      <c r="ES161" s="2" t="s">
        <v>144</v>
      </c>
      <c r="ET161" s="2" t="s">
        <v>132</v>
      </c>
      <c r="EU161" s="4">
        <v>1</v>
      </c>
      <c r="EV161" s="8">
        <v>45.57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201</v>
      </c>
      <c r="FD161" s="2" t="s">
        <v>471</v>
      </c>
      <c r="FE161" s="2" t="s">
        <v>144</v>
      </c>
      <c r="FF161" s="2" t="s">
        <v>132</v>
      </c>
      <c r="FG161" s="4">
        <v>16</v>
      </c>
      <c r="FH161" s="8">
        <v>708.96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620</v>
      </c>
      <c r="FP161" s="2" t="s">
        <v>1175</v>
      </c>
      <c r="FQ161" s="2" t="s">
        <v>144</v>
      </c>
      <c r="FR161" s="2" t="s">
        <v>132</v>
      </c>
      <c r="FS161" s="4">
        <v>4</v>
      </c>
      <c r="FT161" s="8">
        <v>168.8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326</v>
      </c>
      <c r="GB161" s="2" t="s">
        <v>599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129</v>
      </c>
      <c r="GM161" s="2" t="s">
        <v>2192</v>
      </c>
      <c r="GN161" s="2" t="s">
        <v>295</v>
      </c>
      <c r="GO161" s="2" t="s">
        <v>144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161</v>
      </c>
      <c r="GX161" s="2" t="s">
        <v>129</v>
      </c>
      <c r="GY161" s="2" t="s">
        <v>132</v>
      </c>
      <c r="GZ161" s="2" t="s">
        <v>132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129</v>
      </c>
      <c r="HK161" s="2" t="s">
        <v>631</v>
      </c>
      <c r="HL161" s="2" t="s">
        <v>2199</v>
      </c>
      <c r="HM161" s="2" t="s">
        <v>144</v>
      </c>
      <c r="HN161" s="2" t="s">
        <v>132</v>
      </c>
      <c r="HO161" s="4">
        <v>1</v>
      </c>
      <c r="HP161" s="8">
        <v>49.97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750</v>
      </c>
      <c r="HX161" s="2" t="s">
        <v>271</v>
      </c>
      <c r="HY161" s="2" t="s">
        <v>144</v>
      </c>
      <c r="HZ161" s="2" t="s">
        <v>132</v>
      </c>
      <c r="IA161" s="4">
        <v>2</v>
      </c>
      <c r="IB161" s="8">
        <v>91.14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964</v>
      </c>
      <c r="IJ161" s="2" t="s">
        <v>291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141</v>
      </c>
      <c r="IT161" s="2" t="s">
        <v>129</v>
      </c>
      <c r="IU161" s="2" t="s">
        <v>267</v>
      </c>
      <c r="IV161" s="2" t="s">
        <v>1924</v>
      </c>
      <c r="IW161" s="2" t="s">
        <v>144</v>
      </c>
      <c r="IX161" s="2" t="s">
        <v>132</v>
      </c>
      <c r="IY161" s="4">
        <v>2</v>
      </c>
      <c r="IZ161" s="8">
        <v>91.14</v>
      </c>
      <c r="JA161" s="4"/>
      <c r="JB161" s="8"/>
      <c r="JC161" s="7"/>
      <c r="JD161" s="7"/>
      <c r="JE161" s="2" t="s">
        <v>141</v>
      </c>
      <c r="JF161" s="2" t="s">
        <v>129</v>
      </c>
      <c r="JG161" s="2" t="s">
        <v>964</v>
      </c>
      <c r="JH161" s="2" t="s">
        <v>790</v>
      </c>
      <c r="JI161" s="2" t="s">
        <v>144</v>
      </c>
      <c r="JJ161" s="2" t="s">
        <v>132</v>
      </c>
      <c r="JK161" s="4">
        <v>2</v>
      </c>
      <c r="JL161" s="8">
        <v>91.14</v>
      </c>
      <c r="JM161" s="4"/>
      <c r="JN161" s="8"/>
      <c r="JO161" s="7"/>
      <c r="JP161" s="7"/>
      <c r="JQ161" s="2" t="s">
        <v>141</v>
      </c>
      <c r="JR161" s="2" t="s">
        <v>129</v>
      </c>
      <c r="JS161" s="2" t="s">
        <v>294</v>
      </c>
      <c r="JT161" s="2" t="s">
        <v>2200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129</v>
      </c>
      <c r="KE161" s="2" t="s">
        <v>132</v>
      </c>
      <c r="KF161" s="2" t="s">
        <v>132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212</v>
      </c>
      <c r="KP161" s="2" t="s">
        <v>129</v>
      </c>
      <c r="KQ161" s="2" t="s">
        <v>132</v>
      </c>
      <c r="KR161" s="2" t="s">
        <v>132</v>
      </c>
      <c r="KS161" s="2" t="s">
        <v>144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141</v>
      </c>
      <c r="LB161" s="2" t="s">
        <v>129</v>
      </c>
      <c r="LC161" s="2" t="s">
        <v>168</v>
      </c>
      <c r="LD161" s="2" t="s">
        <v>132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162</v>
      </c>
      <c r="LN161" s="2" t="s">
        <v>129</v>
      </c>
      <c r="LO161" s="2" t="s">
        <v>132</v>
      </c>
      <c r="LP161" s="2" t="s">
        <v>132</v>
      </c>
      <c r="LQ161" s="2" t="s">
        <v>144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170</v>
      </c>
      <c r="MM161" s="2" t="s">
        <v>333</v>
      </c>
      <c r="MN161" s="2" t="s">
        <v>1390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129</v>
      </c>
      <c r="MY161" s="2" t="s">
        <v>132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129</v>
      </c>
      <c r="NK161" s="2" t="s">
        <v>132</v>
      </c>
      <c r="NL161" s="2" t="s">
        <v>132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173</v>
      </c>
      <c r="NV161" s="2" t="s">
        <v>129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167</v>
      </c>
      <c r="OH161" s="2" t="s">
        <v>129</v>
      </c>
      <c r="OI161" s="2" t="s">
        <v>132</v>
      </c>
      <c r="OJ161" s="2" t="s">
        <v>132</v>
      </c>
      <c r="OK161" s="2" t="s">
        <v>144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174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167</v>
      </c>
      <c r="PF161" s="2" t="s">
        <v>129</v>
      </c>
      <c r="PG161" s="2" t="s">
        <v>132</v>
      </c>
      <c r="PH161" s="2" t="s">
        <v>132</v>
      </c>
      <c r="PI161" s="2" t="s">
        <v>144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174</v>
      </c>
      <c r="PS161" s="2" t="s">
        <v>559</v>
      </c>
      <c r="PT161" s="2" t="s">
        <v>2201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162</v>
      </c>
      <c r="QP161" s="2" t="s">
        <v>174</v>
      </c>
      <c r="QQ161" s="2" t="s">
        <v>132</v>
      </c>
      <c r="QR161" s="2" t="s">
        <v>132</v>
      </c>
      <c r="QS161" s="2" t="s">
        <v>144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167</v>
      </c>
      <c r="RB161" s="2" t="s">
        <v>129</v>
      </c>
      <c r="RC161" s="2" t="s">
        <v>132</v>
      </c>
      <c r="RD161" s="2" t="s">
        <v>132</v>
      </c>
      <c r="RE161" s="2" t="s">
        <v>144</v>
      </c>
      <c r="RF161" s="2" t="s">
        <v>177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174</v>
      </c>
      <c r="RO161" s="2" t="s">
        <v>2202</v>
      </c>
      <c r="RP161" s="2" t="s">
        <v>336</v>
      </c>
      <c r="RQ161" s="2" t="s">
        <v>144</v>
      </c>
      <c r="RR161" s="2" t="s">
        <v>132</v>
      </c>
    </row>
    <row r="162">
      <c r="A162" s="2" t="s">
        <v>2203</v>
      </c>
      <c r="B162" s="2" t="s">
        <v>121</v>
      </c>
      <c r="C162" s="2" t="s">
        <v>122</v>
      </c>
      <c r="D162" s="2" t="s">
        <v>2186</v>
      </c>
      <c r="E162" s="2" t="s">
        <v>2187</v>
      </c>
      <c r="F162" s="2" t="s">
        <v>2188</v>
      </c>
      <c r="G162" s="2" t="s">
        <v>2188</v>
      </c>
      <c r="H162" s="2" t="s">
        <v>2188</v>
      </c>
      <c r="I162" s="2" t="s">
        <v>2189</v>
      </c>
      <c r="J162" s="2" t="s">
        <v>127</v>
      </c>
      <c r="K162" s="2" t="s">
        <v>2204</v>
      </c>
      <c r="L162" s="3">
        <v>40.19</v>
      </c>
      <c r="M162" s="3">
        <v>42.2</v>
      </c>
      <c r="N162" s="3">
        <v>89.99</v>
      </c>
      <c r="O162" s="2" t="s">
        <v>526</v>
      </c>
      <c r="P162" s="2" t="s">
        <v>527</v>
      </c>
      <c r="Q162" s="2" t="s">
        <v>131</v>
      </c>
      <c r="R162" s="2" t="s">
        <v>132</v>
      </c>
      <c r="S162" s="2" t="s">
        <v>2205</v>
      </c>
      <c r="T162" s="2" t="s">
        <v>132</v>
      </c>
      <c r="U162" s="2" t="s">
        <v>447</v>
      </c>
      <c r="V162" s="2" t="s">
        <v>2150</v>
      </c>
      <c r="W162" s="2" t="s">
        <v>136</v>
      </c>
      <c r="X162" s="2" t="s">
        <v>915</v>
      </c>
      <c r="Y162" s="2" t="s">
        <v>243</v>
      </c>
      <c r="Z162" s="4">
        <v>117</v>
      </c>
      <c r="AA162" s="4">
        <f>=ROUNDDOWN(117,0)</f>
      </c>
      <c r="AB162" s="5">
        <v>1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33</v>
      </c>
      <c r="AQ162" s="8">
        <v>1558.67</v>
      </c>
      <c r="AR162" s="4"/>
      <c r="AS162" s="8"/>
      <c r="AT162" s="7"/>
      <c r="AU162" s="7"/>
      <c r="AV162" s="4">
        <v>33</v>
      </c>
      <c r="AW162" s="8">
        <v>1558.67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0.1714</v>
      </c>
      <c r="BJ162" s="4">
        <v>33</v>
      </c>
      <c r="BK162" s="8">
        <v>1558.67</v>
      </c>
      <c r="BL162" s="2" t="s">
        <v>2206</v>
      </c>
      <c r="BM162" s="7">
        <v>1</v>
      </c>
      <c r="BN162" s="7">
        <v>1</v>
      </c>
      <c r="BO162" s="4">
        <v>1</v>
      </c>
      <c r="BP162" s="8">
        <v>39.54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256</v>
      </c>
      <c r="BX162" s="2" t="s">
        <v>405</v>
      </c>
      <c r="BY162" s="2" t="s">
        <v>144</v>
      </c>
      <c r="BZ162" s="2" t="s">
        <v>132</v>
      </c>
      <c r="CA162" s="4">
        <v>2</v>
      </c>
      <c r="CB162" s="8">
        <v>102.7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132</v>
      </c>
      <c r="CJ162" s="2" t="s">
        <v>1913</v>
      </c>
      <c r="CK162" s="2" t="s">
        <v>144</v>
      </c>
      <c r="CL162" s="2" t="s">
        <v>132</v>
      </c>
      <c r="CM162" s="4">
        <v>10</v>
      </c>
      <c r="CN162" s="8">
        <v>438.8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2207</v>
      </c>
      <c r="CV162" s="2" t="s">
        <v>2208</v>
      </c>
      <c r="CW162" s="2" t="s">
        <v>144</v>
      </c>
      <c r="CX162" s="2" t="s">
        <v>132</v>
      </c>
      <c r="CY162" s="4">
        <v>9</v>
      </c>
      <c r="CZ162" s="8">
        <v>443.07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147</v>
      </c>
      <c r="DH162" s="2" t="s">
        <v>202</v>
      </c>
      <c r="DI162" s="2" t="s">
        <v>144</v>
      </c>
      <c r="DJ162" s="2" t="s">
        <v>132</v>
      </c>
      <c r="DK162" s="4">
        <v>4</v>
      </c>
      <c r="DL162" s="8">
        <v>210.04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397</v>
      </c>
      <c r="DT162" s="2" t="s">
        <v>1443</v>
      </c>
      <c r="DU162" s="2" t="s">
        <v>144</v>
      </c>
      <c r="DV162" s="2" t="s">
        <v>132</v>
      </c>
      <c r="DW162" s="4">
        <v>1</v>
      </c>
      <c r="DX162" s="8">
        <v>52.28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297</v>
      </c>
      <c r="EF162" s="2" t="s">
        <v>992</v>
      </c>
      <c r="EG162" s="2" t="s">
        <v>144</v>
      </c>
      <c r="EH162" s="2" t="s">
        <v>132</v>
      </c>
      <c r="EI162" s="4">
        <v>2</v>
      </c>
      <c r="EJ162" s="8">
        <v>93.74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2209</v>
      </c>
      <c r="ER162" s="2" t="s">
        <v>719</v>
      </c>
      <c r="ES162" s="2" t="s">
        <v>144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167</v>
      </c>
      <c r="FB162" s="2" t="s">
        <v>129</v>
      </c>
      <c r="FC162" s="2" t="s">
        <v>132</v>
      </c>
      <c r="FD162" s="2" t="s">
        <v>132</v>
      </c>
      <c r="FE162" s="2" t="s">
        <v>144</v>
      </c>
      <c r="FF162" s="2" t="s">
        <v>132</v>
      </c>
      <c r="FG162" s="4">
        <v>3</v>
      </c>
      <c r="FH162" s="8">
        <v>132.93</v>
      </c>
      <c r="FI162" s="4"/>
      <c r="FJ162" s="8"/>
      <c r="FK162" s="7"/>
      <c r="FL162" s="7"/>
      <c r="FM162" s="2" t="s">
        <v>141</v>
      </c>
      <c r="FN162" s="2" t="s">
        <v>129</v>
      </c>
      <c r="FO162" s="2" t="s">
        <v>402</v>
      </c>
      <c r="FP162" s="2" t="s">
        <v>472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167</v>
      </c>
      <c r="FZ162" s="2" t="s">
        <v>129</v>
      </c>
      <c r="GA162" s="2" t="s">
        <v>132</v>
      </c>
      <c r="GB162" s="2" t="s">
        <v>132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2207</v>
      </c>
      <c r="GN162" s="2" t="s">
        <v>132</v>
      </c>
      <c r="GO162" s="2" t="s">
        <v>144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167</v>
      </c>
      <c r="GX162" s="2" t="s">
        <v>129</v>
      </c>
      <c r="GY162" s="2" t="s">
        <v>132</v>
      </c>
      <c r="GZ162" s="2" t="s">
        <v>132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631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554</v>
      </c>
      <c r="HX162" s="2" t="s">
        <v>721</v>
      </c>
      <c r="HY162" s="2" t="s">
        <v>144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939</v>
      </c>
      <c r="IJ162" s="2" t="s">
        <v>132</v>
      </c>
      <c r="IK162" s="2" t="s">
        <v>144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141</v>
      </c>
      <c r="IT162" s="2" t="s">
        <v>129</v>
      </c>
      <c r="IU162" s="2" t="s">
        <v>406</v>
      </c>
      <c r="IV162" s="2" t="s">
        <v>549</v>
      </c>
      <c r="IW162" s="2" t="s">
        <v>144</v>
      </c>
      <c r="IX162" s="2" t="s">
        <v>132</v>
      </c>
      <c r="IY162" s="4">
        <v>1</v>
      </c>
      <c r="IZ162" s="8">
        <v>45.57</v>
      </c>
      <c r="JA162" s="4"/>
      <c r="JB162" s="8"/>
      <c r="JC162" s="7"/>
      <c r="JD162" s="7"/>
      <c r="JE162" s="2" t="s">
        <v>141</v>
      </c>
      <c r="JF162" s="2" t="s">
        <v>129</v>
      </c>
      <c r="JG162" s="2" t="s">
        <v>407</v>
      </c>
      <c r="JH162" s="2" t="s">
        <v>2210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940</v>
      </c>
      <c r="JT162" s="2" t="s">
        <v>132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129</v>
      </c>
      <c r="KE162" s="2" t="s">
        <v>132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212</v>
      </c>
      <c r="KP162" s="2" t="s">
        <v>129</v>
      </c>
      <c r="KQ162" s="2" t="s">
        <v>132</v>
      </c>
      <c r="KR162" s="2" t="s">
        <v>132</v>
      </c>
      <c r="KS162" s="2" t="s">
        <v>144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141</v>
      </c>
      <c r="LB162" s="2" t="s">
        <v>129</v>
      </c>
      <c r="LC162" s="2" t="s">
        <v>168</v>
      </c>
      <c r="LD162" s="2" t="s">
        <v>132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129</v>
      </c>
      <c r="LO162" s="2" t="s">
        <v>132</v>
      </c>
      <c r="LP162" s="2" t="s">
        <v>132</v>
      </c>
      <c r="LQ162" s="2" t="s">
        <v>144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162</v>
      </c>
      <c r="ML162" s="2" t="s">
        <v>129</v>
      </c>
      <c r="MM162" s="2" t="s">
        <v>132</v>
      </c>
      <c r="MN162" s="2" t="s">
        <v>132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129</v>
      </c>
      <c r="MY162" s="2" t="s">
        <v>132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167</v>
      </c>
      <c r="NJ162" s="2" t="s">
        <v>129</v>
      </c>
      <c r="NK162" s="2" t="s">
        <v>132</v>
      </c>
      <c r="NL162" s="2" t="s">
        <v>132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129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129</v>
      </c>
      <c r="OI162" s="2" t="s">
        <v>132</v>
      </c>
      <c r="OJ162" s="2" t="s">
        <v>132</v>
      </c>
      <c r="OK162" s="2" t="s">
        <v>144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174</v>
      </c>
      <c r="PS162" s="2" t="s">
        <v>175</v>
      </c>
      <c r="PT162" s="2" t="s">
        <v>398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167</v>
      </c>
      <c r="QD162" s="2" t="s">
        <v>129</v>
      </c>
      <c r="QE162" s="2" t="s">
        <v>132</v>
      </c>
      <c r="QF162" s="2" t="s">
        <v>132</v>
      </c>
      <c r="QG162" s="2" t="s">
        <v>144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167</v>
      </c>
      <c r="RB162" s="2" t="s">
        <v>129</v>
      </c>
      <c r="RC162" s="2" t="s">
        <v>132</v>
      </c>
      <c r="RD162" s="2" t="s">
        <v>132</v>
      </c>
      <c r="RE162" s="2" t="s">
        <v>144</v>
      </c>
      <c r="RF162" s="2" t="s">
        <v>177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174</v>
      </c>
      <c r="RO162" s="2" t="s">
        <v>557</v>
      </c>
      <c r="RP162" s="2" t="s">
        <v>132</v>
      </c>
      <c r="RQ162" s="2" t="s">
        <v>144</v>
      </c>
      <c r="RR162" s="2" t="s">
        <v>132</v>
      </c>
    </row>
    <row r="163">
      <c r="A163" s="2" t="s">
        <v>2211</v>
      </c>
      <c r="B163" s="2" t="s">
        <v>121</v>
      </c>
      <c r="C163" s="2" t="s">
        <v>122</v>
      </c>
      <c r="D163" s="2" t="s">
        <v>2186</v>
      </c>
      <c r="E163" s="2" t="s">
        <v>2187</v>
      </c>
      <c r="F163" s="2" t="s">
        <v>2188</v>
      </c>
      <c r="G163" s="2" t="s">
        <v>2188</v>
      </c>
      <c r="H163" s="2" t="s">
        <v>2188</v>
      </c>
      <c r="I163" s="2" t="s">
        <v>2189</v>
      </c>
      <c r="J163" s="2" t="s">
        <v>127</v>
      </c>
      <c r="K163" s="2" t="s">
        <v>2212</v>
      </c>
      <c r="L163" s="3">
        <v>40.19</v>
      </c>
      <c r="M163" s="3">
        <v>42.2</v>
      </c>
      <c r="N163" s="3">
        <v>89.99</v>
      </c>
      <c r="O163" s="2" t="s">
        <v>129</v>
      </c>
      <c r="P163" s="2" t="s">
        <v>374</v>
      </c>
      <c r="Q163" s="2" t="s">
        <v>131</v>
      </c>
      <c r="R163" s="2" t="s">
        <v>132</v>
      </c>
      <c r="S163" s="2" t="s">
        <v>2205</v>
      </c>
      <c r="T163" s="2" t="s">
        <v>132</v>
      </c>
      <c r="U163" s="2" t="s">
        <v>447</v>
      </c>
      <c r="V163" s="2" t="s">
        <v>2150</v>
      </c>
      <c r="W163" s="2" t="s">
        <v>136</v>
      </c>
      <c r="X163" s="2" t="s">
        <v>308</v>
      </c>
      <c r="Y163" s="2" t="s">
        <v>243</v>
      </c>
      <c r="Z163" s="4">
        <v>97</v>
      </c>
      <c r="AA163" s="4">
        <f>=ROUNDDOWN(12.125,0)</f>
      </c>
      <c r="AB163" s="5">
        <v>8</v>
      </c>
      <c r="AC163" s="2" t="s">
        <v>310</v>
      </c>
      <c r="AD163" s="4">
        <v>100</v>
      </c>
      <c r="AE163" s="4">
        <v>100</v>
      </c>
      <c r="AF163" s="6">
        <v>65</v>
      </c>
      <c r="AG163" s="6"/>
      <c r="AH163" s="7">
        <v>0.3016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28</v>
      </c>
      <c r="AQ163" s="8">
        <v>1328.45</v>
      </c>
      <c r="AR163" s="4"/>
      <c r="AS163" s="8"/>
      <c r="AT163" s="7"/>
      <c r="AU163" s="7"/>
      <c r="AV163" s="4">
        <v>28</v>
      </c>
      <c r="AW163" s="8">
        <v>1328.45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0.1461</v>
      </c>
      <c r="BJ163" s="4">
        <v>28</v>
      </c>
      <c r="BK163" s="8">
        <v>1328.45</v>
      </c>
      <c r="BL163" s="2" t="s">
        <v>2213</v>
      </c>
      <c r="BM163" s="7">
        <v>1</v>
      </c>
      <c r="BN163" s="7">
        <v>1</v>
      </c>
      <c r="BO163" s="4">
        <v>1</v>
      </c>
      <c r="BP163" s="8">
        <v>39.54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256</v>
      </c>
      <c r="BX163" s="2" t="s">
        <v>2214</v>
      </c>
      <c r="BY163" s="2" t="s">
        <v>144</v>
      </c>
      <c r="BZ163" s="2" t="s">
        <v>132</v>
      </c>
      <c r="CA163" s="4">
        <v>2</v>
      </c>
      <c r="CB163" s="8">
        <v>102.7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923</v>
      </c>
      <c r="CK163" s="2" t="s">
        <v>144</v>
      </c>
      <c r="CL163" s="2" t="s">
        <v>132</v>
      </c>
      <c r="CM163" s="4">
        <v>6</v>
      </c>
      <c r="CN163" s="8">
        <v>299.1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2207</v>
      </c>
      <c r="CV163" s="2" t="s">
        <v>601</v>
      </c>
      <c r="CW163" s="2" t="s">
        <v>144</v>
      </c>
      <c r="CX163" s="2" t="s">
        <v>132</v>
      </c>
      <c r="CY163" s="4">
        <v>2</v>
      </c>
      <c r="CZ163" s="8">
        <v>98.46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2215</v>
      </c>
      <c r="DH163" s="2" t="s">
        <v>2111</v>
      </c>
      <c r="DI163" s="2" t="s">
        <v>144</v>
      </c>
      <c r="DJ163" s="2" t="s">
        <v>132</v>
      </c>
      <c r="DK163" s="4">
        <v>2</v>
      </c>
      <c r="DL163" s="8">
        <v>105.02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397</v>
      </c>
      <c r="DT163" s="2" t="s">
        <v>1439</v>
      </c>
      <c r="DU163" s="2" t="s">
        <v>144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141</v>
      </c>
      <c r="ED163" s="2" t="s">
        <v>129</v>
      </c>
      <c r="EE163" s="2" t="s">
        <v>297</v>
      </c>
      <c r="EF163" s="2" t="s">
        <v>2014</v>
      </c>
      <c r="EG163" s="2" t="s">
        <v>144</v>
      </c>
      <c r="EH163" s="2" t="s">
        <v>132</v>
      </c>
      <c r="EI163" s="4">
        <v>5</v>
      </c>
      <c r="EJ163" s="8">
        <v>234.35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2209</v>
      </c>
      <c r="ER163" s="2" t="s">
        <v>378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1392</v>
      </c>
      <c r="FD163" s="2" t="s">
        <v>132</v>
      </c>
      <c r="FE163" s="2" t="s">
        <v>144</v>
      </c>
      <c r="FF163" s="2" t="s">
        <v>132</v>
      </c>
      <c r="FG163" s="4">
        <v>8</v>
      </c>
      <c r="FH163" s="8">
        <v>354.48</v>
      </c>
      <c r="FI163" s="4"/>
      <c r="FJ163" s="8"/>
      <c r="FK163" s="7"/>
      <c r="FL163" s="7"/>
      <c r="FM163" s="2" t="s">
        <v>141</v>
      </c>
      <c r="FN163" s="2" t="s">
        <v>129</v>
      </c>
      <c r="FO163" s="2" t="s">
        <v>402</v>
      </c>
      <c r="FP163" s="2" t="s">
        <v>601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167</v>
      </c>
      <c r="FZ163" s="2" t="s">
        <v>129</v>
      </c>
      <c r="GA163" s="2" t="s">
        <v>132</v>
      </c>
      <c r="GB163" s="2" t="s">
        <v>132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2207</v>
      </c>
      <c r="GN163" s="2" t="s">
        <v>132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161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631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554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939</v>
      </c>
      <c r="IJ163" s="2" t="s">
        <v>132</v>
      </c>
      <c r="IK163" s="2" t="s">
        <v>144</v>
      </c>
      <c r="IL163" s="2" t="s">
        <v>132</v>
      </c>
      <c r="IM163" s="4">
        <v>1</v>
      </c>
      <c r="IN163" s="8">
        <v>49.23</v>
      </c>
      <c r="IO163" s="4"/>
      <c r="IP163" s="8"/>
      <c r="IQ163" s="7"/>
      <c r="IR163" s="7"/>
      <c r="IS163" s="2" t="s">
        <v>141</v>
      </c>
      <c r="IT163" s="2" t="s">
        <v>129</v>
      </c>
      <c r="IU163" s="2" t="s">
        <v>406</v>
      </c>
      <c r="IV163" s="2" t="s">
        <v>629</v>
      </c>
      <c r="IW163" s="2" t="s">
        <v>144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407</v>
      </c>
      <c r="JH163" s="2" t="s">
        <v>457</v>
      </c>
      <c r="JI163" s="2" t="s">
        <v>144</v>
      </c>
      <c r="JJ163" s="2" t="s">
        <v>132</v>
      </c>
      <c r="JK163" s="4">
        <v>1</v>
      </c>
      <c r="JL163" s="8">
        <v>45.57</v>
      </c>
      <c r="JM163" s="4"/>
      <c r="JN163" s="8"/>
      <c r="JO163" s="7"/>
      <c r="JP163" s="7"/>
      <c r="JQ163" s="2" t="s">
        <v>141</v>
      </c>
      <c r="JR163" s="2" t="s">
        <v>129</v>
      </c>
      <c r="JS163" s="2" t="s">
        <v>940</v>
      </c>
      <c r="JT163" s="2" t="s">
        <v>1065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129</v>
      </c>
      <c r="KE163" s="2" t="s">
        <v>132</v>
      </c>
      <c r="KF163" s="2" t="s">
        <v>132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212</v>
      </c>
      <c r="KP163" s="2" t="s">
        <v>129</v>
      </c>
      <c r="KQ163" s="2" t="s">
        <v>132</v>
      </c>
      <c r="KR163" s="2" t="s">
        <v>132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141</v>
      </c>
      <c r="LB163" s="2" t="s">
        <v>129</v>
      </c>
      <c r="LC163" s="2" t="s">
        <v>168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162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174</v>
      </c>
      <c r="PS163" s="2" t="s">
        <v>175</v>
      </c>
      <c r="PT163" s="2" t="s">
        <v>936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129</v>
      </c>
      <c r="QE163" s="2" t="s">
        <v>132</v>
      </c>
      <c r="QF163" s="2" t="s">
        <v>132</v>
      </c>
      <c r="QG163" s="2" t="s">
        <v>144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167</v>
      </c>
      <c r="RB163" s="2" t="s">
        <v>129</v>
      </c>
      <c r="RC163" s="2" t="s">
        <v>132</v>
      </c>
      <c r="RD163" s="2" t="s">
        <v>132</v>
      </c>
      <c r="RE163" s="2" t="s">
        <v>144</v>
      </c>
      <c r="RF163" s="2" t="s">
        <v>177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174</v>
      </c>
      <c r="RO163" s="2" t="s">
        <v>557</v>
      </c>
      <c r="RP163" s="2" t="s">
        <v>756</v>
      </c>
      <c r="RQ163" s="2" t="s">
        <v>144</v>
      </c>
      <c r="RR163" s="2" t="s">
        <v>132</v>
      </c>
    </row>
    <row r="164">
      <c r="A164" s="2" t="s">
        <v>2216</v>
      </c>
      <c r="B164" s="2" t="s">
        <v>121</v>
      </c>
      <c r="C164" s="2" t="s">
        <v>122</v>
      </c>
      <c r="D164" s="2" t="s">
        <v>2217</v>
      </c>
      <c r="E164" s="2" t="s">
        <v>2218</v>
      </c>
      <c r="F164" s="2" t="s">
        <v>2219</v>
      </c>
      <c r="G164" s="2" t="s">
        <v>2219</v>
      </c>
      <c r="H164" s="2" t="s">
        <v>2219</v>
      </c>
      <c r="I164" s="2" t="s">
        <v>1384</v>
      </c>
      <c r="J164" s="2" t="s">
        <v>127</v>
      </c>
      <c r="K164" s="2" t="s">
        <v>2220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374</v>
      </c>
      <c r="Q164" s="2" t="s">
        <v>131</v>
      </c>
      <c r="R164" s="2" t="s">
        <v>132</v>
      </c>
      <c r="S164" s="2" t="s">
        <v>2221</v>
      </c>
      <c r="T164" s="2" t="s">
        <v>132</v>
      </c>
      <c r="U164" s="2" t="s">
        <v>306</v>
      </c>
      <c r="V164" s="2" t="s">
        <v>420</v>
      </c>
      <c r="W164" s="2" t="s">
        <v>221</v>
      </c>
      <c r="X164" s="2" t="s">
        <v>421</v>
      </c>
      <c r="Y164" s="2" t="s">
        <v>1482</v>
      </c>
      <c r="Z164" s="4">
        <v>154</v>
      </c>
      <c r="AA164" s="4">
        <f>=ROUNDDOWN(23.6923076923077,0)</f>
      </c>
      <c r="AB164" s="5">
        <v>6.5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59</v>
      </c>
      <c r="AQ164" s="8">
        <v>3651.66</v>
      </c>
      <c r="AR164" s="4"/>
      <c r="AS164" s="8"/>
      <c r="AT164" s="7"/>
      <c r="AU164" s="7"/>
      <c r="AV164" s="4">
        <v>59</v>
      </c>
      <c r="AW164" s="8">
        <v>3651.66</v>
      </c>
      <c r="AX164" s="4"/>
      <c r="AY164" s="8"/>
      <c r="AZ164" s="7"/>
      <c r="BA164" s="7"/>
      <c r="BB164" s="7">
        <v>1</v>
      </c>
      <c r="BC164" s="4">
        <v>60</v>
      </c>
      <c r="BD164" s="8">
        <v>3710.49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0.9841</v>
      </c>
      <c r="BJ164" s="4">
        <v>59</v>
      </c>
      <c r="BK164" s="8">
        <v>3651.66</v>
      </c>
      <c r="BL164" s="2" t="s">
        <v>2222</v>
      </c>
      <c r="BM164" s="7">
        <v>1</v>
      </c>
      <c r="BN164" s="7">
        <v>1</v>
      </c>
      <c r="BO164" s="4">
        <v>5</v>
      </c>
      <c r="BP164" s="8">
        <v>218.11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1775</v>
      </c>
      <c r="BX164" s="2" t="s">
        <v>2223</v>
      </c>
      <c r="BY164" s="2" t="s">
        <v>144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141</v>
      </c>
      <c r="CH164" s="2" t="s">
        <v>129</v>
      </c>
      <c r="CI164" s="2" t="s">
        <v>132</v>
      </c>
      <c r="CJ164" s="2" t="s">
        <v>1401</v>
      </c>
      <c r="CK164" s="2" t="s">
        <v>144</v>
      </c>
      <c r="CL164" s="2" t="s">
        <v>132</v>
      </c>
      <c r="CM164" s="4">
        <v>7</v>
      </c>
      <c r="CN164" s="8">
        <v>489.46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1402</v>
      </c>
      <c r="CV164" s="2" t="s">
        <v>1117</v>
      </c>
      <c r="CW164" s="2" t="s">
        <v>144</v>
      </c>
      <c r="CX164" s="2" t="s">
        <v>132</v>
      </c>
      <c r="CY164" s="4">
        <v>2</v>
      </c>
      <c r="CZ164" s="8">
        <v>137.26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813</v>
      </c>
      <c r="DH164" s="2" t="s">
        <v>814</v>
      </c>
      <c r="DI164" s="2" t="s">
        <v>144</v>
      </c>
      <c r="DJ164" s="2" t="s">
        <v>132</v>
      </c>
      <c r="DK164" s="4">
        <v>5</v>
      </c>
      <c r="DL164" s="8">
        <v>368.5</v>
      </c>
      <c r="DM164" s="4"/>
      <c r="DN164" s="8"/>
      <c r="DO164" s="7"/>
      <c r="DP164" s="7"/>
      <c r="DQ164" s="2" t="s">
        <v>141</v>
      </c>
      <c r="DR164" s="2" t="s">
        <v>129</v>
      </c>
      <c r="DS164" s="2" t="s">
        <v>1161</v>
      </c>
      <c r="DT164" s="2" t="s">
        <v>1373</v>
      </c>
      <c r="DU164" s="2" t="s">
        <v>144</v>
      </c>
      <c r="DV164" s="2" t="s">
        <v>132</v>
      </c>
      <c r="DW164" s="4">
        <v>2</v>
      </c>
      <c r="DX164" s="8">
        <v>146.48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2224</v>
      </c>
      <c r="EF164" s="2" t="s">
        <v>1775</v>
      </c>
      <c r="EG164" s="2" t="s">
        <v>144</v>
      </c>
      <c r="EH164" s="2" t="s">
        <v>132</v>
      </c>
      <c r="EI164" s="4">
        <v>3</v>
      </c>
      <c r="EJ164" s="8">
        <v>187.83</v>
      </c>
      <c r="EK164" s="4"/>
      <c r="EL164" s="8"/>
      <c r="EM164" s="7"/>
      <c r="EN164" s="7"/>
      <c r="EO164" s="2" t="s">
        <v>141</v>
      </c>
      <c r="EP164" s="2" t="s">
        <v>129</v>
      </c>
      <c r="EQ164" s="2" t="s">
        <v>1407</v>
      </c>
      <c r="ER164" s="2" t="s">
        <v>2225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129</v>
      </c>
      <c r="FC164" s="2" t="s">
        <v>201</v>
      </c>
      <c r="FD164" s="2" t="s">
        <v>1454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174</v>
      </c>
      <c r="FO164" s="2" t="s">
        <v>1409</v>
      </c>
      <c r="FP164" s="2" t="s">
        <v>1711</v>
      </c>
      <c r="FQ164" s="2" t="s">
        <v>144</v>
      </c>
      <c r="FR164" s="2" t="s">
        <v>132</v>
      </c>
      <c r="FS164" s="4">
        <v>31</v>
      </c>
      <c r="FT164" s="8">
        <v>1823.73</v>
      </c>
      <c r="FU164" s="4"/>
      <c r="FV164" s="8"/>
      <c r="FW164" s="7"/>
      <c r="FX164" s="7"/>
      <c r="FY164" s="2" t="s">
        <v>141</v>
      </c>
      <c r="FZ164" s="2" t="s">
        <v>129</v>
      </c>
      <c r="GA164" s="2" t="s">
        <v>326</v>
      </c>
      <c r="GB164" s="2" t="s">
        <v>599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1402</v>
      </c>
      <c r="GN164" s="2" t="s">
        <v>1485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141</v>
      </c>
      <c r="GX164" s="2" t="s">
        <v>129</v>
      </c>
      <c r="GY164" s="2" t="s">
        <v>359</v>
      </c>
      <c r="GZ164" s="2" t="s">
        <v>1085</v>
      </c>
      <c r="HA164" s="2" t="s">
        <v>144</v>
      </c>
      <c r="HB164" s="2" t="s">
        <v>132</v>
      </c>
      <c r="HC164" s="4">
        <v>3</v>
      </c>
      <c r="HD164" s="8">
        <v>216.75</v>
      </c>
      <c r="HE164" s="4"/>
      <c r="HF164" s="8"/>
      <c r="HG164" s="7"/>
      <c r="HH164" s="7"/>
      <c r="HI164" s="2" t="s">
        <v>141</v>
      </c>
      <c r="HJ164" s="2" t="s">
        <v>129</v>
      </c>
      <c r="HK164" s="2" t="s">
        <v>2226</v>
      </c>
      <c r="HL164" s="2" t="s">
        <v>1414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1412</v>
      </c>
      <c r="HX164" s="2" t="s">
        <v>2225</v>
      </c>
      <c r="HY164" s="2" t="s">
        <v>144</v>
      </c>
      <c r="HZ164" s="2" t="s">
        <v>132</v>
      </c>
      <c r="IA164" s="4">
        <v>1</v>
      </c>
      <c r="IB164" s="8">
        <v>63.54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1027</v>
      </c>
      <c r="IJ164" s="2" t="s">
        <v>2227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141</v>
      </c>
      <c r="IT164" s="2" t="s">
        <v>129</v>
      </c>
      <c r="IU164" s="2" t="s">
        <v>830</v>
      </c>
      <c r="IV164" s="2" t="s">
        <v>1452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2228</v>
      </c>
      <c r="JH164" s="2" t="s">
        <v>1238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366</v>
      </c>
      <c r="JT164" s="2" t="s">
        <v>299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129</v>
      </c>
      <c r="KE164" s="2" t="s">
        <v>837</v>
      </c>
      <c r="KF164" s="2" t="s">
        <v>2229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141</v>
      </c>
      <c r="LB164" s="2" t="s">
        <v>129</v>
      </c>
      <c r="LC164" s="2" t="s">
        <v>168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170</v>
      </c>
      <c r="MM164" s="2" t="s">
        <v>355</v>
      </c>
      <c r="MN164" s="2" t="s">
        <v>1749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129</v>
      </c>
      <c r="MY164" s="2" t="s">
        <v>132</v>
      </c>
      <c r="MZ164" s="2" t="s">
        <v>132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167</v>
      </c>
      <c r="NJ164" s="2" t="s">
        <v>129</v>
      </c>
      <c r="NK164" s="2" t="s">
        <v>132</v>
      </c>
      <c r="NL164" s="2" t="s">
        <v>132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129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167</v>
      </c>
      <c r="OT164" s="2" t="s">
        <v>174</v>
      </c>
      <c r="OU164" s="2" t="s">
        <v>132</v>
      </c>
      <c r="OV164" s="2" t="s">
        <v>132</v>
      </c>
      <c r="OW164" s="2" t="s">
        <v>144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174</v>
      </c>
      <c r="PS164" s="2" t="s">
        <v>214</v>
      </c>
      <c r="PT164" s="2" t="s">
        <v>215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141</v>
      </c>
      <c r="QP164" s="2" t="s">
        <v>174</v>
      </c>
      <c r="QQ164" s="2" t="s">
        <v>837</v>
      </c>
      <c r="QR164" s="2" t="s">
        <v>982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532</v>
      </c>
      <c r="RB164" s="2" t="s">
        <v>129</v>
      </c>
      <c r="RC164" s="2" t="s">
        <v>132</v>
      </c>
      <c r="RD164" s="2" t="s">
        <v>132</v>
      </c>
      <c r="RE164" s="2" t="s">
        <v>144</v>
      </c>
      <c r="RF164" s="2" t="s">
        <v>177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174</v>
      </c>
      <c r="RO164" s="2" t="s">
        <v>2230</v>
      </c>
      <c r="RP164" s="2" t="s">
        <v>1731</v>
      </c>
      <c r="RQ164" s="2" t="s">
        <v>144</v>
      </c>
      <c r="RR164" s="2" t="s">
        <v>132</v>
      </c>
    </row>
    <row r="165">
      <c r="A165" s="2" t="s">
        <v>2231</v>
      </c>
      <c r="B165" s="2" t="s">
        <v>121</v>
      </c>
      <c r="C165" s="2" t="s">
        <v>122</v>
      </c>
      <c r="D165" s="2" t="s">
        <v>2217</v>
      </c>
      <c r="E165" s="2" t="s">
        <v>2218</v>
      </c>
      <c r="F165" s="2" t="s">
        <v>2219</v>
      </c>
      <c r="G165" s="2" t="s">
        <v>2219</v>
      </c>
      <c r="H165" s="2" t="s">
        <v>2219</v>
      </c>
      <c r="I165" s="2" t="s">
        <v>1384</v>
      </c>
      <c r="J165" s="2" t="s">
        <v>127</v>
      </c>
      <c r="K165" s="2" t="s">
        <v>445</v>
      </c>
      <c r="L165" s="3">
        <v>62.25</v>
      </c>
      <c r="M165" s="3">
        <v>65.36</v>
      </c>
      <c r="N165" s="3">
        <v>129.99</v>
      </c>
      <c r="O165" s="2" t="s">
        <v>1656</v>
      </c>
      <c r="P165" s="2" t="s">
        <v>527</v>
      </c>
      <c r="Q165" s="2" t="s">
        <v>131</v>
      </c>
      <c r="R165" s="2" t="s">
        <v>132</v>
      </c>
      <c r="S165" s="2" t="s">
        <v>2232</v>
      </c>
      <c r="T165" s="2" t="s">
        <v>132</v>
      </c>
      <c r="U165" s="2" t="s">
        <v>306</v>
      </c>
      <c r="V165" s="2" t="s">
        <v>420</v>
      </c>
      <c r="W165" s="2" t="s">
        <v>221</v>
      </c>
      <c r="X165" s="2" t="s">
        <v>136</v>
      </c>
      <c r="Y165" s="2" t="s">
        <v>377</v>
      </c>
      <c r="Z165" s="4"/>
      <c r="AA165" s="4">
        <f>=ROUNDDOWN({0},0)</f>
      </c>
      <c r="AB165" s="5">
        <v>1.2</v>
      </c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0.0159</v>
      </c>
      <c r="BJ165" s="4">
        <v>1</v>
      </c>
      <c r="BK165" s="8">
        <v>58.83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141</v>
      </c>
      <c r="BV165" s="2" t="s">
        <v>174</v>
      </c>
      <c r="BW165" s="2" t="s">
        <v>1115</v>
      </c>
      <c r="BX165" s="2" t="s">
        <v>499</v>
      </c>
      <c r="BY165" s="2" t="s">
        <v>177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141</v>
      </c>
      <c r="CH165" s="2" t="s">
        <v>174</v>
      </c>
      <c r="CI165" s="2" t="s">
        <v>132</v>
      </c>
      <c r="CJ165" s="2" t="s">
        <v>2233</v>
      </c>
      <c r="CK165" s="2" t="s">
        <v>144</v>
      </c>
      <c r="CL165" s="2" t="s">
        <v>132</v>
      </c>
      <c r="CM165" s="4">
        <v>1</v>
      </c>
      <c r="CN165" s="8">
        <v>58.83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377</v>
      </c>
      <c r="CV165" s="2" t="s">
        <v>357</v>
      </c>
      <c r="CW165" s="2" t="s">
        <v>144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174</v>
      </c>
      <c r="DG165" s="2" t="s">
        <v>378</v>
      </c>
      <c r="DH165" s="2" t="s">
        <v>704</v>
      </c>
      <c r="DI165" s="2" t="s">
        <v>144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174</v>
      </c>
      <c r="DS165" s="2" t="s">
        <v>149</v>
      </c>
      <c r="DT165" s="2" t="s">
        <v>404</v>
      </c>
      <c r="DU165" s="2" t="s">
        <v>144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174</v>
      </c>
      <c r="EE165" s="2" t="s">
        <v>289</v>
      </c>
      <c r="EF165" s="2" t="s">
        <v>617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174</v>
      </c>
      <c r="EQ165" s="2" t="s">
        <v>1040</v>
      </c>
      <c r="ER165" s="2" t="s">
        <v>572</v>
      </c>
      <c r="ES165" s="2" t="s">
        <v>144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167</v>
      </c>
      <c r="FB165" s="2" t="s">
        <v>174</v>
      </c>
      <c r="FC165" s="2" t="s">
        <v>132</v>
      </c>
      <c r="FD165" s="2" t="s">
        <v>132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174</v>
      </c>
      <c r="FO165" s="2" t="s">
        <v>1040</v>
      </c>
      <c r="FP165" s="2" t="s">
        <v>436</v>
      </c>
      <c r="FQ165" s="2" t="s">
        <v>144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174</v>
      </c>
      <c r="GA165" s="2" t="s">
        <v>158</v>
      </c>
      <c r="GB165" s="2" t="s">
        <v>132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174</v>
      </c>
      <c r="GM165" s="2" t="s">
        <v>1040</v>
      </c>
      <c r="GN165" s="2" t="s">
        <v>495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167</v>
      </c>
      <c r="GX165" s="2" t="s">
        <v>174</v>
      </c>
      <c r="GY165" s="2" t="s">
        <v>132</v>
      </c>
      <c r="GZ165" s="2" t="s">
        <v>132</v>
      </c>
      <c r="HA165" s="2" t="s">
        <v>144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174</v>
      </c>
      <c r="HK165" s="2" t="s">
        <v>132</v>
      </c>
      <c r="HL165" s="2" t="s">
        <v>132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174</v>
      </c>
      <c r="HW165" s="2" t="s">
        <v>240</v>
      </c>
      <c r="HX165" s="2" t="s">
        <v>489</v>
      </c>
      <c r="HY165" s="2" t="s">
        <v>144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174</v>
      </c>
      <c r="II165" s="2" t="s">
        <v>243</v>
      </c>
      <c r="IJ165" s="2" t="s">
        <v>132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173</v>
      </c>
      <c r="IT165" s="2" t="s">
        <v>174</v>
      </c>
      <c r="IU165" s="2" t="s">
        <v>132</v>
      </c>
      <c r="IV165" s="2" t="s">
        <v>132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174</v>
      </c>
      <c r="JG165" s="2" t="s">
        <v>496</v>
      </c>
      <c r="JH165" s="2" t="s">
        <v>1943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174</v>
      </c>
      <c r="JS165" s="2" t="s">
        <v>707</v>
      </c>
      <c r="JT165" s="2" t="s">
        <v>132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174</v>
      </c>
      <c r="KE165" s="2" t="s">
        <v>132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174</v>
      </c>
      <c r="KQ165" s="2" t="s">
        <v>132</v>
      </c>
      <c r="KR165" s="2" t="s">
        <v>132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174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174</v>
      </c>
      <c r="MM165" s="2" t="s">
        <v>1040</v>
      </c>
      <c r="MN165" s="2" t="s">
        <v>2016</v>
      </c>
      <c r="MO165" s="2" t="s">
        <v>177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174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174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173</v>
      </c>
      <c r="OH165" s="2" t="s">
        <v>174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174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167</v>
      </c>
      <c r="PR165" s="2" t="s">
        <v>174</v>
      </c>
      <c r="PS165" s="2" t="s">
        <v>132</v>
      </c>
      <c r="PT165" s="2" t="s">
        <v>132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167</v>
      </c>
      <c r="QP165" s="2" t="s">
        <v>174</v>
      </c>
      <c r="QQ165" s="2" t="s">
        <v>132</v>
      </c>
      <c r="QR165" s="2" t="s">
        <v>132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167</v>
      </c>
      <c r="RB165" s="2" t="s">
        <v>174</v>
      </c>
      <c r="RC165" s="2" t="s">
        <v>132</v>
      </c>
      <c r="RD165" s="2" t="s">
        <v>132</v>
      </c>
      <c r="RE165" s="2" t="s">
        <v>144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174</v>
      </c>
      <c r="RO165" s="2" t="s">
        <v>1218</v>
      </c>
      <c r="RP165" s="2" t="s">
        <v>240</v>
      </c>
      <c r="RQ165" s="2" t="s">
        <v>144</v>
      </c>
      <c r="RR165" s="2" t="s">
        <v>132</v>
      </c>
    </row>
    <row r="166">
      <c r="A166" s="2" t="s">
        <v>2234</v>
      </c>
      <c r="B166" s="2" t="s">
        <v>121</v>
      </c>
      <c r="C166" s="2" t="s">
        <v>122</v>
      </c>
      <c r="D166" s="2" t="s">
        <v>2217</v>
      </c>
      <c r="E166" s="2" t="s">
        <v>2218</v>
      </c>
      <c r="F166" s="2" t="s">
        <v>2235</v>
      </c>
      <c r="G166" s="2" t="s">
        <v>132</v>
      </c>
      <c r="H166" s="2" t="s">
        <v>132</v>
      </c>
      <c r="I166" s="2" t="s">
        <v>2236</v>
      </c>
      <c r="J166" s="2" t="s">
        <v>127</v>
      </c>
      <c r="K166" s="2" t="s">
        <v>1419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374</v>
      </c>
      <c r="Q166" s="2" t="s">
        <v>131</v>
      </c>
      <c r="R166" s="2" t="s">
        <v>132</v>
      </c>
      <c r="S166" s="2" t="s">
        <v>2237</v>
      </c>
      <c r="T166" s="2" t="s">
        <v>132</v>
      </c>
      <c r="U166" s="2" t="s">
        <v>640</v>
      </c>
      <c r="V166" s="2" t="s">
        <v>612</v>
      </c>
      <c r="W166" s="2" t="s">
        <v>221</v>
      </c>
      <c r="X166" s="2" t="s">
        <v>132</v>
      </c>
      <c r="Y166" s="2" t="s">
        <v>806</v>
      </c>
      <c r="Z166" s="4">
        <v>73</v>
      </c>
      <c r="AA166" s="4">
        <f>=ROUNDDOWN(9.125,0)</f>
      </c>
      <c r="AB166" s="5">
        <v>8</v>
      </c>
      <c r="AC166" s="2" t="s">
        <v>464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63</v>
      </c>
      <c r="AQ166" s="8">
        <v>2383.78</v>
      </c>
      <c r="AR166" s="4"/>
      <c r="AS166" s="8"/>
      <c r="AT166" s="7"/>
      <c r="AU166" s="7"/>
      <c r="AV166" s="4">
        <v>63</v>
      </c>
      <c r="AW166" s="8">
        <v>2383.78</v>
      </c>
      <c r="AX166" s="4"/>
      <c r="AY166" s="8"/>
      <c r="AZ166" s="7"/>
      <c r="BA166" s="7"/>
      <c r="BB166" s="7">
        <v>1</v>
      </c>
      <c r="BC166" s="4">
        <v>63</v>
      </c>
      <c r="BD166" s="8">
        <v>2383.78</v>
      </c>
      <c r="BE166" s="4"/>
      <c r="BF166" s="8"/>
      <c r="BG166" s="7"/>
      <c r="BH166" s="7"/>
      <c r="BI166" s="7">
        <v>1</v>
      </c>
      <c r="BJ166" s="4">
        <v>63</v>
      </c>
      <c r="BK166" s="8">
        <v>2383.78</v>
      </c>
      <c r="BL166" s="2" t="s">
        <v>2238</v>
      </c>
      <c r="BM166" s="7">
        <v>1</v>
      </c>
      <c r="BN166" s="7">
        <v>1</v>
      </c>
      <c r="BO166" s="4">
        <v>41</v>
      </c>
      <c r="BP166" s="8">
        <v>1390.58</v>
      </c>
      <c r="BQ166" s="4"/>
      <c r="BR166" s="8"/>
      <c r="BS166" s="7"/>
      <c r="BT166" s="7"/>
      <c r="BU166" s="2" t="s">
        <v>141</v>
      </c>
      <c r="BV166" s="2" t="s">
        <v>129</v>
      </c>
      <c r="BW166" s="2" t="s">
        <v>1144</v>
      </c>
      <c r="BX166" s="2" t="s">
        <v>1109</v>
      </c>
      <c r="BY166" s="2" t="s">
        <v>144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141</v>
      </c>
      <c r="CH166" s="2" t="s">
        <v>129</v>
      </c>
      <c r="CI166" s="2" t="s">
        <v>132</v>
      </c>
      <c r="CJ166" s="2" t="s">
        <v>810</v>
      </c>
      <c r="CK166" s="2" t="s">
        <v>144</v>
      </c>
      <c r="CL166" s="2" t="s">
        <v>132</v>
      </c>
      <c r="CM166" s="4">
        <v>11</v>
      </c>
      <c r="CN166" s="8">
        <v>478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811</v>
      </c>
      <c r="CV166" s="2" t="s">
        <v>2239</v>
      </c>
      <c r="CW166" s="2" t="s">
        <v>144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141</v>
      </c>
      <c r="DF166" s="2" t="s">
        <v>174</v>
      </c>
      <c r="DG166" s="2" t="s">
        <v>813</v>
      </c>
      <c r="DH166" s="2" t="s">
        <v>519</v>
      </c>
      <c r="DI166" s="2" t="s">
        <v>144</v>
      </c>
      <c r="DJ166" s="2" t="s">
        <v>132</v>
      </c>
      <c r="DK166" s="4">
        <v>3</v>
      </c>
      <c r="DL166" s="8">
        <v>147.51</v>
      </c>
      <c r="DM166" s="4"/>
      <c r="DN166" s="8"/>
      <c r="DO166" s="7"/>
      <c r="DP166" s="7"/>
      <c r="DQ166" s="2" t="s">
        <v>141</v>
      </c>
      <c r="DR166" s="2" t="s">
        <v>129</v>
      </c>
      <c r="DS166" s="2" t="s">
        <v>815</v>
      </c>
      <c r="DT166" s="2" t="s">
        <v>1921</v>
      </c>
      <c r="DU166" s="2" t="s">
        <v>144</v>
      </c>
      <c r="DV166" s="2" t="s">
        <v>132</v>
      </c>
      <c r="DW166" s="4">
        <v>1</v>
      </c>
      <c r="DX166" s="8">
        <v>49.12</v>
      </c>
      <c r="DY166" s="4"/>
      <c r="DZ166" s="8"/>
      <c r="EA166" s="7"/>
      <c r="EB166" s="7"/>
      <c r="EC166" s="2" t="s">
        <v>141</v>
      </c>
      <c r="ED166" s="2" t="s">
        <v>129</v>
      </c>
      <c r="EE166" s="2" t="s">
        <v>811</v>
      </c>
      <c r="EF166" s="2" t="s">
        <v>2240</v>
      </c>
      <c r="EG166" s="2" t="s">
        <v>144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129</v>
      </c>
      <c r="EQ166" s="2" t="s">
        <v>811</v>
      </c>
      <c r="ER166" s="2" t="s">
        <v>2241</v>
      </c>
      <c r="ES166" s="2" t="s">
        <v>144</v>
      </c>
      <c r="ET166" s="2" t="s">
        <v>132</v>
      </c>
      <c r="EU166" s="4">
        <v>1</v>
      </c>
      <c r="EV166" s="8">
        <v>44.76</v>
      </c>
      <c r="EW166" s="4"/>
      <c r="EX166" s="8"/>
      <c r="EY166" s="7"/>
      <c r="EZ166" s="7"/>
      <c r="FA166" s="2" t="s">
        <v>141</v>
      </c>
      <c r="FB166" s="2" t="s">
        <v>129</v>
      </c>
      <c r="FC166" s="2" t="s">
        <v>201</v>
      </c>
      <c r="FD166" s="2" t="s">
        <v>1864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174</v>
      </c>
      <c r="FO166" s="2" t="s">
        <v>821</v>
      </c>
      <c r="FP166" s="2" t="s">
        <v>1151</v>
      </c>
      <c r="FQ166" s="2" t="s">
        <v>144</v>
      </c>
      <c r="FR166" s="2" t="s">
        <v>132</v>
      </c>
      <c r="FS166" s="4">
        <v>1</v>
      </c>
      <c r="FT166" s="8">
        <v>41.45</v>
      </c>
      <c r="FU166" s="4"/>
      <c r="FV166" s="8"/>
      <c r="FW166" s="7"/>
      <c r="FX166" s="7"/>
      <c r="FY166" s="2" t="s">
        <v>141</v>
      </c>
      <c r="FZ166" s="2" t="s">
        <v>129</v>
      </c>
      <c r="GA166" s="2" t="s">
        <v>326</v>
      </c>
      <c r="GB166" s="2" t="s">
        <v>234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811</v>
      </c>
      <c r="GN166" s="2" t="s">
        <v>2066</v>
      </c>
      <c r="GO166" s="2" t="s">
        <v>144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141</v>
      </c>
      <c r="GX166" s="2" t="s">
        <v>129</v>
      </c>
      <c r="GY166" s="2" t="s">
        <v>359</v>
      </c>
      <c r="GZ166" s="2" t="s">
        <v>1085</v>
      </c>
      <c r="HA166" s="2" t="s">
        <v>144</v>
      </c>
      <c r="HB166" s="2" t="s">
        <v>132</v>
      </c>
      <c r="HC166" s="4">
        <v>2</v>
      </c>
      <c r="HD166" s="8">
        <v>91.62</v>
      </c>
      <c r="HE166" s="4"/>
      <c r="HF166" s="8"/>
      <c r="HG166" s="7"/>
      <c r="HH166" s="7"/>
      <c r="HI166" s="2" t="s">
        <v>141</v>
      </c>
      <c r="HJ166" s="2" t="s">
        <v>129</v>
      </c>
      <c r="HK166" s="2" t="s">
        <v>2242</v>
      </c>
      <c r="HL166" s="2" t="s">
        <v>208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826</v>
      </c>
      <c r="HX166" s="2" t="s">
        <v>1556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141</v>
      </c>
      <c r="IH166" s="2" t="s">
        <v>129</v>
      </c>
      <c r="II166" s="2" t="s">
        <v>474</v>
      </c>
      <c r="IJ166" s="2" t="s">
        <v>2243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141</v>
      </c>
      <c r="IT166" s="2" t="s">
        <v>129</v>
      </c>
      <c r="IU166" s="2" t="s">
        <v>1303</v>
      </c>
      <c r="IV166" s="2" t="s">
        <v>2244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212</v>
      </c>
      <c r="JF166" s="2" t="s">
        <v>129</v>
      </c>
      <c r="JG166" s="2" t="s">
        <v>132</v>
      </c>
      <c r="JH166" s="2" t="s">
        <v>132</v>
      </c>
      <c r="JI166" s="2" t="s">
        <v>144</v>
      </c>
      <c r="JJ166" s="2" t="s">
        <v>132</v>
      </c>
      <c r="JK166" s="4">
        <v>1</v>
      </c>
      <c r="JL166" s="8">
        <v>44.76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366</v>
      </c>
      <c r="JT166" s="2" t="s">
        <v>1236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811</v>
      </c>
      <c r="KF166" s="2" t="s">
        <v>2245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129</v>
      </c>
      <c r="KQ166" s="2" t="s">
        <v>132</v>
      </c>
      <c r="KR166" s="2" t="s">
        <v>132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141</v>
      </c>
      <c r="LB166" s="2" t="s">
        <v>129</v>
      </c>
      <c r="LC166" s="2" t="s">
        <v>168</v>
      </c>
      <c r="LD166" s="2" t="s">
        <v>132</v>
      </c>
      <c r="LE166" s="2" t="s">
        <v>144</v>
      </c>
      <c r="LF166" s="2" t="s">
        <v>132</v>
      </c>
      <c r="LG166" s="4">
        <v>2</v>
      </c>
      <c r="LH166" s="8">
        <v>95.98</v>
      </c>
      <c r="LI166" s="4"/>
      <c r="LJ166" s="8"/>
      <c r="LK166" s="7"/>
      <c r="LL166" s="7"/>
      <c r="LM166" s="2" t="s">
        <v>141</v>
      </c>
      <c r="LN166" s="2" t="s">
        <v>129</v>
      </c>
      <c r="LO166" s="2" t="s">
        <v>1090</v>
      </c>
      <c r="LP166" s="2" t="s">
        <v>2246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174</v>
      </c>
      <c r="MM166" s="2" t="s">
        <v>835</v>
      </c>
      <c r="MN166" s="2" t="s">
        <v>2247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129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167</v>
      </c>
      <c r="NJ166" s="2" t="s">
        <v>129</v>
      </c>
      <c r="NK166" s="2" t="s">
        <v>132</v>
      </c>
      <c r="NL166" s="2" t="s">
        <v>132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129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174</v>
      </c>
      <c r="OU166" s="2" t="s">
        <v>132</v>
      </c>
      <c r="OV166" s="2" t="s">
        <v>132</v>
      </c>
      <c r="OW166" s="2" t="s">
        <v>144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174</v>
      </c>
      <c r="PS166" s="2" t="s">
        <v>559</v>
      </c>
      <c r="PT166" s="2" t="s">
        <v>132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141</v>
      </c>
      <c r="QP166" s="2" t="s">
        <v>174</v>
      </c>
      <c r="QQ166" s="2" t="s">
        <v>837</v>
      </c>
      <c r="QR166" s="2" t="s">
        <v>1100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167</v>
      </c>
      <c r="RB166" s="2" t="s">
        <v>129</v>
      </c>
      <c r="RC166" s="2" t="s">
        <v>132</v>
      </c>
      <c r="RD166" s="2" t="s">
        <v>132</v>
      </c>
      <c r="RE166" s="2" t="s">
        <v>144</v>
      </c>
      <c r="RF166" s="2" t="s">
        <v>177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174</v>
      </c>
      <c r="RO166" s="2" t="s">
        <v>1124</v>
      </c>
      <c r="RP166" s="2" t="s">
        <v>356</v>
      </c>
      <c r="RQ166" s="2" t="s">
        <v>144</v>
      </c>
      <c r="RR166" s="2" t="s">
        <v>132</v>
      </c>
    </row>
    <row r="167">
      <c r="A167" s="2" t="s">
        <v>2248</v>
      </c>
      <c r="B167" s="2" t="s">
        <v>121</v>
      </c>
      <c r="C167" s="2" t="s">
        <v>122</v>
      </c>
      <c r="D167" s="2" t="s">
        <v>2217</v>
      </c>
      <c r="E167" s="2" t="s">
        <v>1097</v>
      </c>
      <c r="F167" s="2" t="s">
        <v>2249</v>
      </c>
      <c r="G167" s="2" t="s">
        <v>132</v>
      </c>
      <c r="H167" s="2" t="s">
        <v>132</v>
      </c>
      <c r="I167" s="2" t="s">
        <v>132</v>
      </c>
      <c r="J167" s="2" t="s">
        <v>2250</v>
      </c>
      <c r="K167" s="2" t="s">
        <v>275</v>
      </c>
      <c r="L167" s="3"/>
      <c r="M167" s="3"/>
      <c r="N167" s="3"/>
      <c r="O167" s="2" t="s">
        <v>1678</v>
      </c>
      <c r="P167" s="2" t="s">
        <v>132</v>
      </c>
      <c r="Q167" s="2" t="s">
        <v>132</v>
      </c>
      <c r="R167" s="2" t="s">
        <v>18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2251</v>
      </c>
      <c r="B168" s="2" t="s">
        <v>121</v>
      </c>
      <c r="C168" s="2" t="s">
        <v>122</v>
      </c>
      <c r="D168" s="2" t="s">
        <v>2252</v>
      </c>
      <c r="E168" s="2" t="s">
        <v>2253</v>
      </c>
      <c r="F168" s="2" t="s">
        <v>2254</v>
      </c>
      <c r="G168" s="2" t="s">
        <v>2255</v>
      </c>
      <c r="H168" s="2" t="s">
        <v>2256</v>
      </c>
      <c r="I168" s="2" t="s">
        <v>2257</v>
      </c>
      <c r="J168" s="2" t="s">
        <v>127</v>
      </c>
      <c r="K168" s="2" t="s">
        <v>588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374</v>
      </c>
      <c r="Q168" s="2" t="s">
        <v>131</v>
      </c>
      <c r="R168" s="2" t="s">
        <v>132</v>
      </c>
      <c r="S168" s="2" t="s">
        <v>2258</v>
      </c>
      <c r="T168" s="2" t="s">
        <v>132</v>
      </c>
      <c r="U168" s="2" t="s">
        <v>306</v>
      </c>
      <c r="V168" s="2" t="s">
        <v>2150</v>
      </c>
      <c r="W168" s="2" t="s">
        <v>185</v>
      </c>
      <c r="X168" s="2" t="s">
        <v>132</v>
      </c>
      <c r="Y168" s="2" t="s">
        <v>2259</v>
      </c>
      <c r="Z168" s="4">
        <v>202</v>
      </c>
      <c r="AA168" s="4">
        <f>=ROUNDDOWN(16.8333333333333,0)</f>
      </c>
      <c r="AB168" s="5">
        <v>12</v>
      </c>
      <c r="AC168" s="2" t="s">
        <v>276</v>
      </c>
      <c r="AD168" s="4">
        <v>100</v>
      </c>
      <c r="AE168" s="4">
        <v>100</v>
      </c>
      <c r="AF168" s="6">
        <v>65</v>
      </c>
      <c r="AG168" s="6"/>
      <c r="AH168" s="7">
        <v>0.5714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27</v>
      </c>
      <c r="AQ168" s="8">
        <v>947.95</v>
      </c>
      <c r="AR168" s="4"/>
      <c r="AS168" s="8"/>
      <c r="AT168" s="7"/>
      <c r="AU168" s="7"/>
      <c r="AV168" s="4">
        <v>27</v>
      </c>
      <c r="AW168" s="8">
        <v>947.95</v>
      </c>
      <c r="AX168" s="4"/>
      <c r="AY168" s="8"/>
      <c r="AZ168" s="7"/>
      <c r="BA168" s="7"/>
      <c r="BB168" s="7">
        <v>1</v>
      </c>
      <c r="BC168" s="4">
        <v>27</v>
      </c>
      <c r="BD168" s="8">
        <v>947.95</v>
      </c>
      <c r="BE168" s="4"/>
      <c r="BF168" s="8"/>
      <c r="BG168" s="7"/>
      <c r="BH168" s="7"/>
      <c r="BI168" s="7">
        <v>1</v>
      </c>
      <c r="BJ168" s="4">
        <v>27</v>
      </c>
      <c r="BK168" s="8">
        <v>947.95</v>
      </c>
      <c r="BL168" s="2" t="s">
        <v>2260</v>
      </c>
      <c r="BM168" s="7">
        <v>1</v>
      </c>
      <c r="BN168" s="7">
        <v>1</v>
      </c>
      <c r="BO168" s="4">
        <v>11</v>
      </c>
      <c r="BP168" s="8">
        <v>300.5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346</v>
      </c>
      <c r="BX168" s="2" t="s">
        <v>2261</v>
      </c>
      <c r="BY168" s="2" t="s">
        <v>144</v>
      </c>
      <c r="BZ168" s="2" t="s">
        <v>132</v>
      </c>
      <c r="CA168" s="4">
        <v>6</v>
      </c>
      <c r="CB168" s="8">
        <v>251.4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132</v>
      </c>
      <c r="CJ168" s="2" t="s">
        <v>1023</v>
      </c>
      <c r="CK168" s="2" t="s">
        <v>144</v>
      </c>
      <c r="CL168" s="2" t="s">
        <v>132</v>
      </c>
      <c r="CM168" s="4">
        <v>7</v>
      </c>
      <c r="CN168" s="8">
        <v>262.82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349</v>
      </c>
      <c r="CV168" s="2" t="s">
        <v>515</v>
      </c>
      <c r="CW168" s="2" t="s">
        <v>144</v>
      </c>
      <c r="CX168" s="2" t="s">
        <v>132</v>
      </c>
      <c r="CY168" s="4">
        <v>3</v>
      </c>
      <c r="CZ168" s="8">
        <v>133.23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2262</v>
      </c>
      <c r="DH168" s="2" t="s">
        <v>1194</v>
      </c>
      <c r="DI168" s="2" t="s">
        <v>144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141</v>
      </c>
      <c r="DR168" s="2" t="s">
        <v>129</v>
      </c>
      <c r="DS168" s="2" t="s">
        <v>2263</v>
      </c>
      <c r="DT168" s="2" t="s">
        <v>2264</v>
      </c>
      <c r="DU168" s="2" t="s">
        <v>144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141</v>
      </c>
      <c r="ED168" s="2" t="s">
        <v>129</v>
      </c>
      <c r="EE168" s="2" t="s">
        <v>1732</v>
      </c>
      <c r="EF168" s="2" t="s">
        <v>1809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129</v>
      </c>
      <c r="EQ168" s="2" t="s">
        <v>346</v>
      </c>
      <c r="ER168" s="2" t="s">
        <v>2265</v>
      </c>
      <c r="ES168" s="2" t="s">
        <v>144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129</v>
      </c>
      <c r="FC168" s="2" t="s">
        <v>201</v>
      </c>
      <c r="FD168" s="2" t="s">
        <v>323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141</v>
      </c>
      <c r="FN168" s="2" t="s">
        <v>174</v>
      </c>
      <c r="FO168" s="2" t="s">
        <v>1775</v>
      </c>
      <c r="FP168" s="2" t="s">
        <v>2266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158</v>
      </c>
      <c r="GB168" s="2" t="s">
        <v>132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349</v>
      </c>
      <c r="GN168" s="2" t="s">
        <v>2267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359</v>
      </c>
      <c r="GZ168" s="2" t="s">
        <v>601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162</v>
      </c>
      <c r="HJ168" s="2" t="s">
        <v>129</v>
      </c>
      <c r="HK168" s="2" t="s">
        <v>132</v>
      </c>
      <c r="HL168" s="2" t="s">
        <v>132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1122</v>
      </c>
      <c r="HX168" s="2" t="s">
        <v>132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161</v>
      </c>
      <c r="IH168" s="2" t="s">
        <v>129</v>
      </c>
      <c r="II168" s="2" t="s">
        <v>132</v>
      </c>
      <c r="IJ168" s="2" t="s">
        <v>132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129</v>
      </c>
      <c r="IU168" s="2" t="s">
        <v>267</v>
      </c>
      <c r="IV168" s="2" t="s">
        <v>454</v>
      </c>
      <c r="IW168" s="2" t="s">
        <v>144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2228</v>
      </c>
      <c r="JH168" s="2" t="s">
        <v>1062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366</v>
      </c>
      <c r="JT168" s="2" t="s">
        <v>2268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129</v>
      </c>
      <c r="KE168" s="2" t="s">
        <v>132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141</v>
      </c>
      <c r="LB168" s="2" t="s">
        <v>129</v>
      </c>
      <c r="LC168" s="2" t="s">
        <v>168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162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170</v>
      </c>
      <c r="MM168" s="2" t="s">
        <v>2269</v>
      </c>
      <c r="MN168" s="2" t="s">
        <v>2270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129</v>
      </c>
      <c r="MY168" s="2" t="s">
        <v>132</v>
      </c>
      <c r="MZ168" s="2" t="s">
        <v>132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167</v>
      </c>
      <c r="NJ168" s="2" t="s">
        <v>129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167</v>
      </c>
      <c r="OT168" s="2" t="s">
        <v>174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174</v>
      </c>
      <c r="PS168" s="2" t="s">
        <v>559</v>
      </c>
      <c r="PT168" s="2" t="s">
        <v>229</v>
      </c>
      <c r="PU168" s="2" t="s">
        <v>144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162</v>
      </c>
      <c r="QP168" s="2" t="s">
        <v>174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167</v>
      </c>
      <c r="RB168" s="2" t="s">
        <v>129</v>
      </c>
      <c r="RC168" s="2" t="s">
        <v>132</v>
      </c>
      <c r="RD168" s="2" t="s">
        <v>132</v>
      </c>
      <c r="RE168" s="2" t="s">
        <v>144</v>
      </c>
      <c r="RF168" s="2" t="s">
        <v>177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174</v>
      </c>
      <c r="RO168" s="2" t="s">
        <v>839</v>
      </c>
      <c r="RP168" s="2" t="s">
        <v>2271</v>
      </c>
      <c r="RQ168" s="2" t="s">
        <v>144</v>
      </c>
      <c r="RR168" s="2" t="s">
        <v>132</v>
      </c>
    </row>
    <row r="169">
      <c r="A169" s="2" t="s">
        <v>2272</v>
      </c>
      <c r="B169" s="2" t="s">
        <v>121</v>
      </c>
      <c r="C169" s="2" t="s">
        <v>122</v>
      </c>
      <c r="D169" s="2" t="s">
        <v>2252</v>
      </c>
      <c r="E169" s="2" t="s">
        <v>2253</v>
      </c>
      <c r="F169" s="2" t="s">
        <v>2273</v>
      </c>
      <c r="G169" s="2" t="s">
        <v>2273</v>
      </c>
      <c r="H169" s="2" t="s">
        <v>2273</v>
      </c>
      <c r="I169" s="2" t="s">
        <v>2274</v>
      </c>
      <c r="J169" s="2" t="s">
        <v>2275</v>
      </c>
      <c r="K169" s="2" t="s">
        <v>2276</v>
      </c>
      <c r="L169" s="3">
        <v>14.7</v>
      </c>
      <c r="M169" s="3">
        <v>15.44</v>
      </c>
      <c r="N169" s="3">
        <v>34.99</v>
      </c>
      <c r="O169" s="2" t="s">
        <v>1656</v>
      </c>
      <c r="P169" s="2" t="s">
        <v>527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447</v>
      </c>
      <c r="V169" s="2" t="s">
        <v>886</v>
      </c>
      <c r="W169" s="2" t="s">
        <v>185</v>
      </c>
      <c r="X169" s="2" t="s">
        <v>132</v>
      </c>
      <c r="Y169" s="2" t="s">
        <v>2277</v>
      </c>
      <c r="Z169" s="4"/>
      <c r="AA169" s="4">
        <f>=ROUNDDOWN({0},0)</f>
      </c>
      <c r="AB169" s="5">
        <v>0.5</v>
      </c>
      <c r="AC169" s="2" t="s">
        <v>132</v>
      </c>
      <c r="AD169" s="4"/>
      <c r="AE169" s="4"/>
      <c r="AF169" s="6"/>
      <c r="AG169" s="6"/>
      <c r="AH169" s="7">
        <v>0.5873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</v>
      </c>
      <c r="AQ169" s="8">
        <v>18</v>
      </c>
      <c r="AR169" s="4"/>
      <c r="AS169" s="8"/>
      <c r="AT169" s="7"/>
      <c r="AU169" s="7"/>
      <c r="AV169" s="4">
        <v>2</v>
      </c>
      <c r="AW169" s="8">
        <v>18</v>
      </c>
      <c r="AX169" s="4"/>
      <c r="AY169" s="8"/>
      <c r="AZ169" s="7"/>
      <c r="BA169" s="7"/>
      <c r="BB169" s="7">
        <v>1</v>
      </c>
      <c r="BC169" s="4">
        <v>2</v>
      </c>
      <c r="BD169" s="8">
        <v>18</v>
      </c>
      <c r="BE169" s="4"/>
      <c r="BF169" s="8"/>
      <c r="BG169" s="7"/>
      <c r="BH169" s="7"/>
      <c r="BI169" s="7">
        <v>1</v>
      </c>
      <c r="BJ169" s="4">
        <v>2</v>
      </c>
      <c r="BK169" s="8">
        <v>18</v>
      </c>
      <c r="BL169" s="2" t="s">
        <v>16</v>
      </c>
      <c r="BM169" s="7">
        <v>1</v>
      </c>
      <c r="BN169" s="7">
        <v>1</v>
      </c>
      <c r="BO169" s="4">
        <v>2</v>
      </c>
      <c r="BP169" s="8">
        <v>18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194</v>
      </c>
      <c r="BX169" s="2" t="s">
        <v>591</v>
      </c>
      <c r="BY169" s="2" t="s">
        <v>144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162</v>
      </c>
      <c r="CH169" s="2" t="s">
        <v>174</v>
      </c>
      <c r="CI169" s="2" t="s">
        <v>132</v>
      </c>
      <c r="CJ169" s="2" t="s">
        <v>132</v>
      </c>
      <c r="CK169" s="2" t="s">
        <v>144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141</v>
      </c>
      <c r="CT169" s="2" t="s">
        <v>129</v>
      </c>
      <c r="CU169" s="2" t="s">
        <v>1797</v>
      </c>
      <c r="CV169" s="2" t="s">
        <v>903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212</v>
      </c>
      <c r="DF169" s="2" t="s">
        <v>129</v>
      </c>
      <c r="DG169" s="2" t="s">
        <v>132</v>
      </c>
      <c r="DH169" s="2" t="s">
        <v>132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162</v>
      </c>
      <c r="DR169" s="2" t="s">
        <v>174</v>
      </c>
      <c r="DS169" s="2" t="s">
        <v>132</v>
      </c>
      <c r="DT169" s="2" t="s">
        <v>132</v>
      </c>
      <c r="DU169" s="2" t="s">
        <v>144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141</v>
      </c>
      <c r="ED169" s="2" t="s">
        <v>129</v>
      </c>
      <c r="EE169" s="2" t="s">
        <v>2192</v>
      </c>
      <c r="EF169" s="2" t="s">
        <v>2278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129</v>
      </c>
      <c r="EQ169" s="2" t="s">
        <v>2279</v>
      </c>
      <c r="ER169" s="2" t="s">
        <v>918</v>
      </c>
      <c r="ES169" s="2" t="s">
        <v>144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167</v>
      </c>
      <c r="FB169" s="2" t="s">
        <v>129</v>
      </c>
      <c r="FC169" s="2" t="s">
        <v>132</v>
      </c>
      <c r="FD169" s="2" t="s">
        <v>132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532</v>
      </c>
      <c r="FN169" s="2" t="s">
        <v>129</v>
      </c>
      <c r="FO169" s="2" t="s">
        <v>132</v>
      </c>
      <c r="FP169" s="2" t="s">
        <v>132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132</v>
      </c>
      <c r="FZ169" s="2" t="s">
        <v>132</v>
      </c>
      <c r="GA169" s="2" t="s">
        <v>132</v>
      </c>
      <c r="GB169" s="2" t="s">
        <v>132</v>
      </c>
      <c r="GC169" s="2" t="s">
        <v>132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129</v>
      </c>
      <c r="GM169" s="2" t="s">
        <v>2277</v>
      </c>
      <c r="GN169" s="2" t="s">
        <v>1240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167</v>
      </c>
      <c r="GX169" s="2" t="s">
        <v>129</v>
      </c>
      <c r="GY169" s="2" t="s">
        <v>132</v>
      </c>
      <c r="GZ169" s="2" t="s">
        <v>132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167</v>
      </c>
      <c r="HJ169" s="2" t="s">
        <v>129</v>
      </c>
      <c r="HK169" s="2" t="s">
        <v>132</v>
      </c>
      <c r="HL169" s="2" t="s">
        <v>132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174</v>
      </c>
      <c r="HW169" s="2" t="s">
        <v>328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167</v>
      </c>
      <c r="IH169" s="2" t="s">
        <v>129</v>
      </c>
      <c r="II169" s="2" t="s">
        <v>132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173</v>
      </c>
      <c r="IT169" s="2" t="s">
        <v>129</v>
      </c>
      <c r="IU169" s="2" t="s">
        <v>132</v>
      </c>
      <c r="IV169" s="2" t="s">
        <v>132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167</v>
      </c>
      <c r="JF169" s="2" t="s">
        <v>129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167</v>
      </c>
      <c r="JR169" s="2" t="s">
        <v>129</v>
      </c>
      <c r="JS169" s="2" t="s">
        <v>132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129</v>
      </c>
      <c r="KE169" s="2" t="s">
        <v>132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167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170</v>
      </c>
      <c r="MM169" s="2" t="s">
        <v>333</v>
      </c>
      <c r="MN169" s="2" t="s">
        <v>2280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129</v>
      </c>
      <c r="MY169" s="2" t="s">
        <v>132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173</v>
      </c>
      <c r="OH169" s="2" t="s">
        <v>129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174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167</v>
      </c>
      <c r="PR169" s="2" t="s">
        <v>129</v>
      </c>
      <c r="PS169" s="2" t="s">
        <v>132</v>
      </c>
      <c r="PT169" s="2" t="s">
        <v>132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167</v>
      </c>
      <c r="QP169" s="2" t="s">
        <v>174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167</v>
      </c>
      <c r="RB169" s="2" t="s">
        <v>129</v>
      </c>
      <c r="RC169" s="2" t="s">
        <v>132</v>
      </c>
      <c r="RD169" s="2" t="s">
        <v>132</v>
      </c>
      <c r="RE169" s="2" t="s">
        <v>144</v>
      </c>
      <c r="RF169" s="2" t="s">
        <v>177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174</v>
      </c>
      <c r="RO169" s="2" t="s">
        <v>2194</v>
      </c>
      <c r="RP169" s="2" t="s">
        <v>132</v>
      </c>
      <c r="RQ169" s="2" t="s">
        <v>144</v>
      </c>
      <c r="RR169" s="2" t="s">
        <v>132</v>
      </c>
    </row>
    <row r="170">
      <c r="A170" s="2" t="s">
        <v>2281</v>
      </c>
      <c r="B170" s="2" t="s">
        <v>121</v>
      </c>
      <c r="C170" s="2" t="s">
        <v>122</v>
      </c>
      <c r="D170" s="2" t="s">
        <v>2282</v>
      </c>
      <c r="E170" s="2" t="s">
        <v>2283</v>
      </c>
      <c r="F170" s="2" t="s">
        <v>2284</v>
      </c>
      <c r="G170" s="2" t="s">
        <v>2284</v>
      </c>
      <c r="H170" s="2" t="s">
        <v>2284</v>
      </c>
      <c r="I170" s="2" t="s">
        <v>2285</v>
      </c>
      <c r="J170" s="2" t="s">
        <v>127</v>
      </c>
      <c r="K170" s="2" t="s">
        <v>1209</v>
      </c>
      <c r="L170" s="3">
        <v>62.4</v>
      </c>
      <c r="M170" s="3">
        <v>65.52</v>
      </c>
      <c r="N170" s="3">
        <v>129.99</v>
      </c>
      <c r="O170" s="2" t="s">
        <v>1656</v>
      </c>
      <c r="P170" s="2" t="s">
        <v>527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914</v>
      </c>
      <c r="W170" s="2" t="s">
        <v>185</v>
      </c>
      <c r="X170" s="2" t="s">
        <v>132</v>
      </c>
      <c r="Y170" s="2" t="s">
        <v>1658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141</v>
      </c>
      <c r="BV170" s="2" t="s">
        <v>174</v>
      </c>
      <c r="BW170" s="2" t="s">
        <v>1844</v>
      </c>
      <c r="BX170" s="2" t="s">
        <v>1686</v>
      </c>
      <c r="BY170" s="2" t="s">
        <v>177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141</v>
      </c>
      <c r="CH170" s="2" t="s">
        <v>129</v>
      </c>
      <c r="CI170" s="2" t="s">
        <v>132</v>
      </c>
      <c r="CJ170" s="2" t="s">
        <v>1013</v>
      </c>
      <c r="CK170" s="2" t="s">
        <v>144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174</v>
      </c>
      <c r="CU170" s="2" t="s">
        <v>1735</v>
      </c>
      <c r="CV170" s="2" t="s">
        <v>2286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212</v>
      </c>
      <c r="DF170" s="2" t="s">
        <v>129</v>
      </c>
      <c r="DG170" s="2" t="s">
        <v>132</v>
      </c>
      <c r="DH170" s="2" t="s">
        <v>132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167</v>
      </c>
      <c r="DR170" s="2" t="s">
        <v>129</v>
      </c>
      <c r="DS170" s="2" t="s">
        <v>132</v>
      </c>
      <c r="DT170" s="2" t="s">
        <v>132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141</v>
      </c>
      <c r="ED170" s="2" t="s">
        <v>129</v>
      </c>
      <c r="EE170" s="2" t="s">
        <v>1668</v>
      </c>
      <c r="EF170" s="2" t="s">
        <v>2287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1132</v>
      </c>
      <c r="ER170" s="2" t="s">
        <v>591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167</v>
      </c>
      <c r="FB170" s="2" t="s">
        <v>129</v>
      </c>
      <c r="FC170" s="2" t="s">
        <v>132</v>
      </c>
      <c r="FD170" s="2" t="s">
        <v>132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174</v>
      </c>
      <c r="FO170" s="2" t="s">
        <v>1061</v>
      </c>
      <c r="FP170" s="2" t="s">
        <v>2268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132</v>
      </c>
      <c r="FZ170" s="2" t="s">
        <v>132</v>
      </c>
      <c r="GA170" s="2" t="s">
        <v>132</v>
      </c>
      <c r="GB170" s="2" t="s">
        <v>132</v>
      </c>
      <c r="GC170" s="2" t="s">
        <v>132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174</v>
      </c>
      <c r="GM170" s="2" t="s">
        <v>1735</v>
      </c>
      <c r="GN170" s="2" t="s">
        <v>132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167</v>
      </c>
      <c r="GX170" s="2" t="s">
        <v>129</v>
      </c>
      <c r="GY170" s="2" t="s">
        <v>132</v>
      </c>
      <c r="GZ170" s="2" t="s">
        <v>132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167</v>
      </c>
      <c r="HJ170" s="2" t="s">
        <v>129</v>
      </c>
      <c r="HK170" s="2" t="s">
        <v>132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174</v>
      </c>
      <c r="HW170" s="2" t="s">
        <v>1412</v>
      </c>
      <c r="HX170" s="2" t="s">
        <v>1787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173</v>
      </c>
      <c r="IT170" s="2" t="s">
        <v>129</v>
      </c>
      <c r="IU170" s="2" t="s">
        <v>132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167</v>
      </c>
      <c r="JF170" s="2" t="s">
        <v>129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593</v>
      </c>
      <c r="JR170" s="2" t="s">
        <v>129</v>
      </c>
      <c r="JS170" s="2" t="s">
        <v>996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129</v>
      </c>
      <c r="KE170" s="2" t="s">
        <v>132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167</v>
      </c>
      <c r="LN170" s="2" t="s">
        <v>129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170</v>
      </c>
      <c r="MM170" s="2" t="s">
        <v>1662</v>
      </c>
      <c r="MN170" s="2" t="s">
        <v>2288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129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174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167</v>
      </c>
      <c r="PR170" s="2" t="s">
        <v>129</v>
      </c>
      <c r="PS170" s="2" t="s">
        <v>132</v>
      </c>
      <c r="PT170" s="2" t="s">
        <v>132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174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167</v>
      </c>
      <c r="RB170" s="2" t="s">
        <v>129</v>
      </c>
      <c r="RC170" s="2" t="s">
        <v>132</v>
      </c>
      <c r="RD170" s="2" t="s">
        <v>132</v>
      </c>
      <c r="RE170" s="2" t="s">
        <v>144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174</v>
      </c>
      <c r="RO170" s="2" t="s">
        <v>2138</v>
      </c>
      <c r="RP170" s="2" t="s">
        <v>132</v>
      </c>
      <c r="RQ170" s="2" t="s">
        <v>144</v>
      </c>
      <c r="RR170" s="2" t="s">
        <v>132</v>
      </c>
    </row>
    <row r="171">
      <c r="A171" s="2" t="s">
        <v>2289</v>
      </c>
      <c r="B171" s="2" t="s">
        <v>121</v>
      </c>
      <c r="C171" s="2" t="s">
        <v>2290</v>
      </c>
      <c r="D171" s="2" t="s">
        <v>2113</v>
      </c>
      <c r="E171" s="2" t="s">
        <v>2114</v>
      </c>
      <c r="F171" s="2" t="s">
        <v>2291</v>
      </c>
      <c r="G171" s="2" t="s">
        <v>2291</v>
      </c>
      <c r="H171" s="2" t="s">
        <v>2291</v>
      </c>
      <c r="I171" s="2" t="s">
        <v>2292</v>
      </c>
      <c r="J171" s="2" t="s">
        <v>2293</v>
      </c>
      <c r="K171" s="2" t="s">
        <v>912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447</v>
      </c>
      <c r="V171" s="2" t="s">
        <v>307</v>
      </c>
      <c r="W171" s="2" t="s">
        <v>136</v>
      </c>
      <c r="X171" s="2" t="s">
        <v>915</v>
      </c>
      <c r="Y171" s="2" t="s">
        <v>2294</v>
      </c>
      <c r="Z171" s="4">
        <v>302</v>
      </c>
      <c r="AA171" s="4">
        <f>=ROUNDDOWN(8.62857142857143,0)</f>
      </c>
      <c r="AB171" s="5">
        <v>35</v>
      </c>
      <c r="AC171" s="2" t="s">
        <v>139</v>
      </c>
      <c r="AD171" s="4">
        <v>250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292</v>
      </c>
      <c r="AQ171" s="8">
        <v>23827.22</v>
      </c>
      <c r="AR171" s="4"/>
      <c r="AS171" s="8"/>
      <c r="AT171" s="7"/>
      <c r="AU171" s="7"/>
      <c r="AV171" s="4">
        <v>664</v>
      </c>
      <c r="AW171" s="8">
        <v>70462.32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0.3382</v>
      </c>
      <c r="BC171" s="4">
        <v>1268</v>
      </c>
      <c r="BD171" s="8">
        <v>129479.38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0.5442</v>
      </c>
      <c r="BJ171" s="4">
        <v>292</v>
      </c>
      <c r="BK171" s="8">
        <v>23827.22</v>
      </c>
      <c r="BL171" s="2" t="s">
        <v>2295</v>
      </c>
      <c r="BM171" s="7">
        <v>1</v>
      </c>
      <c r="BN171" s="7">
        <v>1</v>
      </c>
      <c r="BO171" s="4">
        <v>156</v>
      </c>
      <c r="BP171" s="8">
        <v>10415.04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2296</v>
      </c>
      <c r="BX171" s="2" t="s">
        <v>367</v>
      </c>
      <c r="BY171" s="2" t="s">
        <v>144</v>
      </c>
      <c r="BZ171" s="2" t="s">
        <v>132</v>
      </c>
      <c r="CA171" s="4">
        <v>89</v>
      </c>
      <c r="CB171" s="8">
        <v>8924.03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132</v>
      </c>
      <c r="CJ171" s="2" t="s">
        <v>1840</v>
      </c>
      <c r="CK171" s="2" t="s">
        <v>144</v>
      </c>
      <c r="CL171" s="2" t="s">
        <v>132</v>
      </c>
      <c r="CM171" s="4">
        <v>14</v>
      </c>
      <c r="CN171" s="8">
        <v>1374.91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2294</v>
      </c>
      <c r="CV171" s="2" t="s">
        <v>1567</v>
      </c>
      <c r="CW171" s="2" t="s">
        <v>144</v>
      </c>
      <c r="CX171" s="2" t="s">
        <v>132</v>
      </c>
      <c r="CY171" s="4">
        <v>8</v>
      </c>
      <c r="CZ171" s="8">
        <v>769.04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233</v>
      </c>
      <c r="DH171" s="2" t="s">
        <v>878</v>
      </c>
      <c r="DI171" s="2" t="s">
        <v>144</v>
      </c>
      <c r="DJ171" s="2" t="s">
        <v>132</v>
      </c>
      <c r="DK171" s="4">
        <v>6</v>
      </c>
      <c r="DL171" s="8">
        <v>604.2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149</v>
      </c>
      <c r="DT171" s="2" t="s">
        <v>753</v>
      </c>
      <c r="DU171" s="2" t="s">
        <v>144</v>
      </c>
      <c r="DV171" s="2" t="s">
        <v>132</v>
      </c>
      <c r="DW171" s="4">
        <v>6</v>
      </c>
      <c r="DX171" s="8">
        <v>586.98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2297</v>
      </c>
      <c r="EF171" s="2" t="s">
        <v>2298</v>
      </c>
      <c r="EG171" s="2" t="s">
        <v>144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141</v>
      </c>
      <c r="EP171" s="2" t="s">
        <v>129</v>
      </c>
      <c r="EQ171" s="2" t="s">
        <v>544</v>
      </c>
      <c r="ER171" s="2" t="s">
        <v>2299</v>
      </c>
      <c r="ES171" s="2" t="s">
        <v>144</v>
      </c>
      <c r="ET171" s="2" t="s">
        <v>132</v>
      </c>
      <c r="EU171" s="4">
        <v>3</v>
      </c>
      <c r="EV171" s="8">
        <v>252.15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201</v>
      </c>
      <c r="FD171" s="2" t="s">
        <v>2044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141</v>
      </c>
      <c r="FN171" s="2" t="s">
        <v>129</v>
      </c>
      <c r="FO171" s="2" t="s">
        <v>324</v>
      </c>
      <c r="FP171" s="2" t="s">
        <v>151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326</v>
      </c>
      <c r="GB171" s="2" t="s">
        <v>172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2300</v>
      </c>
      <c r="GN171" s="2" t="s">
        <v>2301</v>
      </c>
      <c r="GO171" s="2" t="s">
        <v>144</v>
      </c>
      <c r="GP171" s="2" t="s">
        <v>132</v>
      </c>
      <c r="GQ171" s="4">
        <v>1</v>
      </c>
      <c r="GR171" s="8">
        <v>77.82</v>
      </c>
      <c r="GS171" s="4"/>
      <c r="GT171" s="8"/>
      <c r="GU171" s="7"/>
      <c r="GV171" s="7"/>
      <c r="GW171" s="2" t="s">
        <v>141</v>
      </c>
      <c r="GX171" s="2" t="s">
        <v>129</v>
      </c>
      <c r="GY171" s="2" t="s">
        <v>359</v>
      </c>
      <c r="GZ171" s="2" t="s">
        <v>920</v>
      </c>
      <c r="HA171" s="2" t="s">
        <v>144</v>
      </c>
      <c r="HB171" s="2" t="s">
        <v>132</v>
      </c>
      <c r="HC171" s="4">
        <v>4</v>
      </c>
      <c r="HD171" s="8">
        <v>402.8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201</v>
      </c>
      <c r="HL171" s="2" t="s">
        <v>2111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222</v>
      </c>
      <c r="HX171" s="2" t="s">
        <v>675</v>
      </c>
      <c r="HY171" s="2" t="s">
        <v>144</v>
      </c>
      <c r="HZ171" s="2" t="s">
        <v>132</v>
      </c>
      <c r="IA171" s="4">
        <v>3</v>
      </c>
      <c r="IB171" s="8">
        <v>252.15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209</v>
      </c>
      <c r="IJ171" s="2" t="s">
        <v>2302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141</v>
      </c>
      <c r="IT171" s="2" t="s">
        <v>129</v>
      </c>
      <c r="IU171" s="2" t="s">
        <v>270</v>
      </c>
      <c r="IV171" s="2" t="s">
        <v>969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212</v>
      </c>
      <c r="JF171" s="2" t="s">
        <v>129</v>
      </c>
      <c r="JG171" s="2" t="s">
        <v>132</v>
      </c>
      <c r="JH171" s="2" t="s">
        <v>132</v>
      </c>
      <c r="JI171" s="2" t="s">
        <v>144</v>
      </c>
      <c r="JJ171" s="2" t="s">
        <v>132</v>
      </c>
      <c r="JK171" s="4">
        <v>2</v>
      </c>
      <c r="JL171" s="8">
        <v>168.1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388</v>
      </c>
      <c r="JT171" s="2" t="s">
        <v>2303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173</v>
      </c>
      <c r="KD171" s="2" t="s">
        <v>129</v>
      </c>
      <c r="KE171" s="2" t="s">
        <v>132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212</v>
      </c>
      <c r="KP171" s="2" t="s">
        <v>129</v>
      </c>
      <c r="KQ171" s="2" t="s">
        <v>132</v>
      </c>
      <c r="KR171" s="2" t="s">
        <v>132</v>
      </c>
      <c r="KS171" s="2" t="s">
        <v>144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141</v>
      </c>
      <c r="LB171" s="2" t="s">
        <v>129</v>
      </c>
      <c r="LC171" s="2" t="s">
        <v>168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170</v>
      </c>
      <c r="MM171" s="2" t="s">
        <v>2304</v>
      </c>
      <c r="MN171" s="2" t="s">
        <v>2305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129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167</v>
      </c>
      <c r="NJ171" s="2" t="s">
        <v>129</v>
      </c>
      <c r="NK171" s="2" t="s">
        <v>132</v>
      </c>
      <c r="NL171" s="2" t="s">
        <v>132</v>
      </c>
      <c r="NM171" s="2" t="s">
        <v>144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173</v>
      </c>
      <c r="NV171" s="2" t="s">
        <v>129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167</v>
      </c>
      <c r="OH171" s="2" t="s">
        <v>129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167</v>
      </c>
      <c r="OT171" s="2" t="s">
        <v>174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174</v>
      </c>
      <c r="PS171" s="2" t="s">
        <v>375</v>
      </c>
      <c r="PT171" s="2" t="s">
        <v>2094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162</v>
      </c>
      <c r="QP171" s="2" t="s">
        <v>174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173</v>
      </c>
      <c r="RB171" s="2" t="s">
        <v>129</v>
      </c>
      <c r="RC171" s="2" t="s">
        <v>132</v>
      </c>
      <c r="RD171" s="2" t="s">
        <v>132</v>
      </c>
      <c r="RE171" s="2" t="s">
        <v>144</v>
      </c>
      <c r="RF171" s="2" t="s">
        <v>177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174</v>
      </c>
      <c r="RO171" s="2" t="s">
        <v>1997</v>
      </c>
      <c r="RP171" s="2" t="s">
        <v>132</v>
      </c>
      <c r="RQ171" s="2" t="s">
        <v>144</v>
      </c>
      <c r="RR171" s="2" t="s">
        <v>132</v>
      </c>
    </row>
    <row r="172">
      <c r="A172" s="2" t="s">
        <v>2306</v>
      </c>
      <c r="B172" s="2" t="s">
        <v>121</v>
      </c>
      <c r="C172" s="2" t="s">
        <v>2290</v>
      </c>
      <c r="D172" s="2" t="s">
        <v>2113</v>
      </c>
      <c r="E172" s="2" t="s">
        <v>2114</v>
      </c>
      <c r="F172" s="2" t="s">
        <v>2291</v>
      </c>
      <c r="G172" s="2" t="s">
        <v>2291</v>
      </c>
      <c r="H172" s="2" t="s">
        <v>2291</v>
      </c>
      <c r="I172" s="2" t="s">
        <v>2307</v>
      </c>
      <c r="J172" s="2" t="s">
        <v>2308</v>
      </c>
      <c r="K172" s="2" t="s">
        <v>912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2309</v>
      </c>
      <c r="T172" s="2" t="s">
        <v>132</v>
      </c>
      <c r="U172" s="2" t="s">
        <v>447</v>
      </c>
      <c r="V172" s="2" t="s">
        <v>307</v>
      </c>
      <c r="W172" s="2" t="s">
        <v>136</v>
      </c>
      <c r="X172" s="2" t="s">
        <v>915</v>
      </c>
      <c r="Y172" s="2" t="s">
        <v>347</v>
      </c>
      <c r="Z172" s="4">
        <v>583</v>
      </c>
      <c r="AA172" s="4">
        <f>=ROUNDDOWN(15.8423913043478,0)</f>
      </c>
      <c r="AB172" s="5">
        <v>36.8</v>
      </c>
      <c r="AC172" s="2" t="s">
        <v>464</v>
      </c>
      <c r="AD172" s="4">
        <v>170</v>
      </c>
      <c r="AE172" s="4">
        <v>950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372</v>
      </c>
      <c r="AQ172" s="8">
        <v>46635.1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0.6618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372</v>
      </c>
      <c r="BK172" s="8">
        <v>46635.1</v>
      </c>
      <c r="BL172" s="2" t="s">
        <v>2310</v>
      </c>
      <c r="BM172" s="7">
        <v>1</v>
      </c>
      <c r="BN172" s="7">
        <v>1</v>
      </c>
      <c r="BO172" s="4">
        <v>157</v>
      </c>
      <c r="BP172" s="8">
        <v>16604.87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346</v>
      </c>
      <c r="BX172" s="2" t="s">
        <v>1480</v>
      </c>
      <c r="BY172" s="2" t="s">
        <v>144</v>
      </c>
      <c r="BZ172" s="2" t="s">
        <v>132</v>
      </c>
      <c r="CA172" s="4">
        <v>163</v>
      </c>
      <c r="CB172" s="8">
        <v>23064.5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132</v>
      </c>
      <c r="CJ172" s="2" t="s">
        <v>2311</v>
      </c>
      <c r="CK172" s="2" t="s">
        <v>144</v>
      </c>
      <c r="CL172" s="2" t="s">
        <v>132</v>
      </c>
      <c r="CM172" s="4">
        <v>20</v>
      </c>
      <c r="CN172" s="8">
        <v>2677.45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2312</v>
      </c>
      <c r="CV172" s="2" t="s">
        <v>347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141</v>
      </c>
      <c r="DF172" s="2" t="s">
        <v>129</v>
      </c>
      <c r="DG172" s="2" t="s">
        <v>1395</v>
      </c>
      <c r="DH172" s="2" t="s">
        <v>2313</v>
      </c>
      <c r="DI172" s="2" t="s">
        <v>144</v>
      </c>
      <c r="DJ172" s="2" t="s">
        <v>132</v>
      </c>
      <c r="DK172" s="4">
        <v>8</v>
      </c>
      <c r="DL172" s="8">
        <v>1157.84</v>
      </c>
      <c r="DM172" s="4"/>
      <c r="DN172" s="8"/>
      <c r="DO172" s="7"/>
      <c r="DP172" s="7"/>
      <c r="DQ172" s="2" t="s">
        <v>141</v>
      </c>
      <c r="DR172" s="2" t="s">
        <v>129</v>
      </c>
      <c r="DS172" s="2" t="s">
        <v>866</v>
      </c>
      <c r="DT172" s="2" t="s">
        <v>1068</v>
      </c>
      <c r="DU172" s="2" t="s">
        <v>144</v>
      </c>
      <c r="DV172" s="2" t="s">
        <v>132</v>
      </c>
      <c r="DW172" s="4">
        <v>7</v>
      </c>
      <c r="DX172" s="8">
        <v>967.12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2314</v>
      </c>
      <c r="EF172" s="2" t="s">
        <v>1776</v>
      </c>
      <c r="EG172" s="2" t="s">
        <v>144</v>
      </c>
      <c r="EH172" s="2" t="s">
        <v>132</v>
      </c>
      <c r="EI172" s="4">
        <v>1</v>
      </c>
      <c r="EJ172" s="8">
        <v>130.38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346</v>
      </c>
      <c r="ER172" s="2" t="s">
        <v>2315</v>
      </c>
      <c r="ES172" s="2" t="s">
        <v>144</v>
      </c>
      <c r="ET172" s="2" t="s">
        <v>132</v>
      </c>
      <c r="EU172" s="4">
        <v>4</v>
      </c>
      <c r="EV172" s="8">
        <v>504.6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511</v>
      </c>
      <c r="FD172" s="2" t="s">
        <v>2226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174</v>
      </c>
      <c r="FO172" s="2" t="s">
        <v>1669</v>
      </c>
      <c r="FP172" s="2" t="s">
        <v>2316</v>
      </c>
      <c r="FQ172" s="2" t="s">
        <v>144</v>
      </c>
      <c r="FR172" s="2" t="s">
        <v>132</v>
      </c>
      <c r="FS172" s="4">
        <v>2</v>
      </c>
      <c r="FT172" s="8">
        <v>233.62</v>
      </c>
      <c r="FU172" s="4"/>
      <c r="FV172" s="8"/>
      <c r="FW172" s="7"/>
      <c r="FX172" s="7"/>
      <c r="FY172" s="2" t="s">
        <v>141</v>
      </c>
      <c r="FZ172" s="2" t="s">
        <v>129</v>
      </c>
      <c r="GA172" s="2" t="s">
        <v>326</v>
      </c>
      <c r="GB172" s="2" t="s">
        <v>2317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2318</v>
      </c>
      <c r="GN172" s="2" t="s">
        <v>2319</v>
      </c>
      <c r="GO172" s="2" t="s">
        <v>144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359</v>
      </c>
      <c r="GZ172" s="2" t="s">
        <v>536</v>
      </c>
      <c r="HA172" s="2" t="s">
        <v>144</v>
      </c>
      <c r="HB172" s="2" t="s">
        <v>132</v>
      </c>
      <c r="HC172" s="4">
        <v>2</v>
      </c>
      <c r="HD172" s="8">
        <v>285.52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201</v>
      </c>
      <c r="HL172" s="2" t="s">
        <v>2090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1412</v>
      </c>
      <c r="HX172" s="2" t="s">
        <v>1841</v>
      </c>
      <c r="HY172" s="2" t="s">
        <v>144</v>
      </c>
      <c r="HZ172" s="2" t="s">
        <v>132</v>
      </c>
      <c r="IA172" s="4">
        <v>8</v>
      </c>
      <c r="IB172" s="8">
        <v>1009.2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209</v>
      </c>
      <c r="IJ172" s="2" t="s">
        <v>395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141</v>
      </c>
      <c r="IT172" s="2" t="s">
        <v>129</v>
      </c>
      <c r="IU172" s="2" t="s">
        <v>211</v>
      </c>
      <c r="IV172" s="2" t="s">
        <v>287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212</v>
      </c>
      <c r="JF172" s="2" t="s">
        <v>129</v>
      </c>
      <c r="JG172" s="2" t="s">
        <v>132</v>
      </c>
      <c r="JH172" s="2" t="s">
        <v>132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366</v>
      </c>
      <c r="JT172" s="2" t="s">
        <v>1054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129</v>
      </c>
      <c r="KE172" s="2" t="s">
        <v>132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212</v>
      </c>
      <c r="KP172" s="2" t="s">
        <v>129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141</v>
      </c>
      <c r="LB172" s="2" t="s">
        <v>129</v>
      </c>
      <c r="LC172" s="2" t="s">
        <v>168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170</v>
      </c>
      <c r="MM172" s="2" t="s">
        <v>2320</v>
      </c>
      <c r="MN172" s="2" t="s">
        <v>2321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129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167</v>
      </c>
      <c r="NJ172" s="2" t="s">
        <v>129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167</v>
      </c>
      <c r="OT172" s="2" t="s">
        <v>174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174</v>
      </c>
      <c r="PS172" s="2" t="s">
        <v>214</v>
      </c>
      <c r="PT172" s="2" t="s">
        <v>232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162</v>
      </c>
      <c r="QP172" s="2" t="s">
        <v>174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129</v>
      </c>
      <c r="RC172" s="2" t="s">
        <v>132</v>
      </c>
      <c r="RD172" s="2" t="s">
        <v>132</v>
      </c>
      <c r="RE172" s="2" t="s">
        <v>144</v>
      </c>
      <c r="RF172" s="2" t="s">
        <v>177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174</v>
      </c>
      <c r="RO172" s="2" t="s">
        <v>424</v>
      </c>
      <c r="RP172" s="2" t="s">
        <v>2322</v>
      </c>
      <c r="RQ172" s="2" t="s">
        <v>144</v>
      </c>
      <c r="RR172" s="2" t="s">
        <v>132</v>
      </c>
    </row>
    <row r="173">
      <c r="A173" s="2" t="s">
        <v>2323</v>
      </c>
      <c r="B173" s="2" t="s">
        <v>121</v>
      </c>
      <c r="C173" s="2" t="s">
        <v>2290</v>
      </c>
      <c r="D173" s="2" t="s">
        <v>2113</v>
      </c>
      <c r="E173" s="2" t="s">
        <v>2114</v>
      </c>
      <c r="F173" s="2" t="s">
        <v>2291</v>
      </c>
      <c r="G173" s="2" t="s">
        <v>2291</v>
      </c>
      <c r="H173" s="2" t="s">
        <v>2291</v>
      </c>
      <c r="I173" s="2" t="s">
        <v>2292</v>
      </c>
      <c r="J173" s="2" t="s">
        <v>2293</v>
      </c>
      <c r="K173" s="2" t="s">
        <v>1209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2324</v>
      </c>
      <c r="T173" s="2" t="s">
        <v>132</v>
      </c>
      <c r="U173" s="2" t="s">
        <v>447</v>
      </c>
      <c r="V173" s="2" t="s">
        <v>307</v>
      </c>
      <c r="W173" s="2" t="s">
        <v>136</v>
      </c>
      <c r="X173" s="2" t="s">
        <v>915</v>
      </c>
      <c r="Y173" s="2" t="s">
        <v>744</v>
      </c>
      <c r="Z173" s="4">
        <v>260</v>
      </c>
      <c r="AA173" s="4">
        <f>=ROUNDDOWN(14.5251396648045,0)</f>
      </c>
      <c r="AB173" s="5">
        <v>17.9</v>
      </c>
      <c r="AC173" s="2" t="s">
        <v>139</v>
      </c>
      <c r="AD173" s="4">
        <v>7</v>
      </c>
      <c r="AE173" s="4">
        <v>260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146</v>
      </c>
      <c r="AQ173" s="8">
        <v>11760.65</v>
      </c>
      <c r="AR173" s="4"/>
      <c r="AS173" s="8"/>
      <c r="AT173" s="7"/>
      <c r="AU173" s="7"/>
      <c r="AV173" s="4">
        <v>269</v>
      </c>
      <c r="AW173" s="8">
        <v>26046.05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0.4515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0.2012</v>
      </c>
      <c r="BJ173" s="4">
        <v>146</v>
      </c>
      <c r="BK173" s="8">
        <v>11760.65</v>
      </c>
      <c r="BL173" s="2" t="s">
        <v>2325</v>
      </c>
      <c r="BM173" s="7">
        <v>1</v>
      </c>
      <c r="BN173" s="7">
        <v>1</v>
      </c>
      <c r="BO173" s="4">
        <v>82</v>
      </c>
      <c r="BP173" s="8">
        <v>5476.09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2142</v>
      </c>
      <c r="BX173" s="2" t="s">
        <v>531</v>
      </c>
      <c r="BY173" s="2" t="s">
        <v>144</v>
      </c>
      <c r="BZ173" s="2" t="s">
        <v>132</v>
      </c>
      <c r="CA173" s="4">
        <v>48</v>
      </c>
      <c r="CB173" s="8">
        <v>4812.96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132</v>
      </c>
      <c r="CJ173" s="2" t="s">
        <v>2152</v>
      </c>
      <c r="CK173" s="2" t="s">
        <v>144</v>
      </c>
      <c r="CL173" s="2" t="s">
        <v>132</v>
      </c>
      <c r="CM173" s="4">
        <v>11</v>
      </c>
      <c r="CN173" s="8">
        <v>979.32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748</v>
      </c>
      <c r="CV173" s="2" t="s">
        <v>523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174</v>
      </c>
      <c r="DG173" s="2" t="s">
        <v>233</v>
      </c>
      <c r="DH173" s="2" t="s">
        <v>2326</v>
      </c>
      <c r="DI173" s="2" t="s">
        <v>144</v>
      </c>
      <c r="DJ173" s="2" t="s">
        <v>132</v>
      </c>
      <c r="DK173" s="4">
        <v>2</v>
      </c>
      <c r="DL173" s="8">
        <v>201.4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452</v>
      </c>
      <c r="DT173" s="2" t="s">
        <v>2327</v>
      </c>
      <c r="DU173" s="2" t="s">
        <v>144</v>
      </c>
      <c r="DV173" s="2" t="s">
        <v>132</v>
      </c>
      <c r="DW173" s="4">
        <v>1</v>
      </c>
      <c r="DX173" s="8">
        <v>97.83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748</v>
      </c>
      <c r="EF173" s="2" t="s">
        <v>2328</v>
      </c>
      <c r="EG173" s="2" t="s">
        <v>144</v>
      </c>
      <c r="EH173" s="2" t="s">
        <v>132</v>
      </c>
      <c r="EI173" s="4">
        <v>1</v>
      </c>
      <c r="EJ173" s="8">
        <v>92.35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207</v>
      </c>
      <c r="ER173" s="2" t="s">
        <v>675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201</v>
      </c>
      <c r="FD173" s="2" t="s">
        <v>1454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129</v>
      </c>
      <c r="FO173" s="2" t="s">
        <v>616</v>
      </c>
      <c r="FP173" s="2" t="s">
        <v>159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129</v>
      </c>
      <c r="GA173" s="2" t="s">
        <v>158</v>
      </c>
      <c r="GB173" s="2" t="s">
        <v>132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748</v>
      </c>
      <c r="GN173" s="2" t="s">
        <v>796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359</v>
      </c>
      <c r="GZ173" s="2" t="s">
        <v>1085</v>
      </c>
      <c r="HA173" s="2" t="s">
        <v>144</v>
      </c>
      <c r="HB173" s="2" t="s">
        <v>132</v>
      </c>
      <c r="HC173" s="4">
        <v>1</v>
      </c>
      <c r="HD173" s="8">
        <v>100.7</v>
      </c>
      <c r="HE173" s="4"/>
      <c r="HF173" s="8"/>
      <c r="HG173" s="7"/>
      <c r="HH173" s="7"/>
      <c r="HI173" s="2" t="s">
        <v>141</v>
      </c>
      <c r="HJ173" s="2" t="s">
        <v>129</v>
      </c>
      <c r="HK173" s="2" t="s">
        <v>201</v>
      </c>
      <c r="HL173" s="2" t="s">
        <v>1576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750</v>
      </c>
      <c r="HX173" s="2" t="s">
        <v>2329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939</v>
      </c>
      <c r="IJ173" s="2" t="s">
        <v>132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141</v>
      </c>
      <c r="IT173" s="2" t="s">
        <v>129</v>
      </c>
      <c r="IU173" s="2" t="s">
        <v>330</v>
      </c>
      <c r="IV173" s="2" t="s">
        <v>408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212</v>
      </c>
      <c r="JF173" s="2" t="s">
        <v>129</v>
      </c>
      <c r="JG173" s="2" t="s">
        <v>132</v>
      </c>
      <c r="JH173" s="2" t="s">
        <v>132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388</v>
      </c>
      <c r="JT173" s="2" t="s">
        <v>2330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173</v>
      </c>
      <c r="KD173" s="2" t="s">
        <v>129</v>
      </c>
      <c r="KE173" s="2" t="s">
        <v>132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212</v>
      </c>
      <c r="KP173" s="2" t="s">
        <v>129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141</v>
      </c>
      <c r="LB173" s="2" t="s">
        <v>129</v>
      </c>
      <c r="LC173" s="2" t="s">
        <v>168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170</v>
      </c>
      <c r="MM173" s="2" t="s">
        <v>758</v>
      </c>
      <c r="MN173" s="2" t="s">
        <v>2331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167</v>
      </c>
      <c r="NJ173" s="2" t="s">
        <v>129</v>
      </c>
      <c r="NK173" s="2" t="s">
        <v>132</v>
      </c>
      <c r="NL173" s="2" t="s">
        <v>132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173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167</v>
      </c>
      <c r="OT173" s="2" t="s">
        <v>174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174</v>
      </c>
      <c r="PS173" s="2" t="s">
        <v>559</v>
      </c>
      <c r="PT173" s="2" t="s">
        <v>719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162</v>
      </c>
      <c r="QP173" s="2" t="s">
        <v>174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129</v>
      </c>
      <c r="RC173" s="2" t="s">
        <v>132</v>
      </c>
      <c r="RD173" s="2" t="s">
        <v>132</v>
      </c>
      <c r="RE173" s="2" t="s">
        <v>144</v>
      </c>
      <c r="RF173" s="2" t="s">
        <v>177</v>
      </c>
      <c r="RG173" s="4"/>
      <c r="RH173" s="8"/>
      <c r="RI173" s="4"/>
      <c r="RJ173" s="8"/>
      <c r="RK173" s="7"/>
      <c r="RL173" s="7"/>
      <c r="RM173" s="2" t="s">
        <v>173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132</v>
      </c>
    </row>
    <row r="174">
      <c r="A174" s="2" t="s">
        <v>2332</v>
      </c>
      <c r="B174" s="2" t="s">
        <v>121</v>
      </c>
      <c r="C174" s="2" t="s">
        <v>2290</v>
      </c>
      <c r="D174" s="2" t="s">
        <v>2113</v>
      </c>
      <c r="E174" s="2" t="s">
        <v>2114</v>
      </c>
      <c r="F174" s="2" t="s">
        <v>2291</v>
      </c>
      <c r="G174" s="2" t="s">
        <v>2291</v>
      </c>
      <c r="H174" s="2" t="s">
        <v>2291</v>
      </c>
      <c r="I174" s="2" t="s">
        <v>2307</v>
      </c>
      <c r="J174" s="2" t="s">
        <v>2308</v>
      </c>
      <c r="K174" s="2" t="s">
        <v>1209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2333</v>
      </c>
      <c r="T174" s="2" t="s">
        <v>132</v>
      </c>
      <c r="U174" s="2" t="s">
        <v>447</v>
      </c>
      <c r="V174" s="2" t="s">
        <v>307</v>
      </c>
      <c r="W174" s="2" t="s">
        <v>136</v>
      </c>
      <c r="X174" s="2" t="s">
        <v>915</v>
      </c>
      <c r="Y174" s="2" t="s">
        <v>744</v>
      </c>
      <c r="Z174" s="4">
        <v>358</v>
      </c>
      <c r="AA174" s="4">
        <f>=ROUNDDOWN(22.375,0)</f>
      </c>
      <c r="AB174" s="5">
        <v>16</v>
      </c>
      <c r="AC174" s="2" t="s">
        <v>627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123</v>
      </c>
      <c r="AQ174" s="8">
        <v>14285.4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0.5485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123</v>
      </c>
      <c r="BK174" s="8">
        <v>14285.4</v>
      </c>
      <c r="BL174" s="2" t="s">
        <v>2334</v>
      </c>
      <c r="BM174" s="7">
        <v>1</v>
      </c>
      <c r="BN174" s="7">
        <v>1</v>
      </c>
      <c r="BO174" s="4">
        <v>81</v>
      </c>
      <c r="BP174" s="8">
        <v>8724.39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2142</v>
      </c>
      <c r="BX174" s="2" t="s">
        <v>330</v>
      </c>
      <c r="BY174" s="2" t="s">
        <v>144</v>
      </c>
      <c r="BZ174" s="2" t="s">
        <v>132</v>
      </c>
      <c r="CA174" s="4">
        <v>18</v>
      </c>
      <c r="CB174" s="8">
        <v>2558.52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132</v>
      </c>
      <c r="CJ174" s="2" t="s">
        <v>550</v>
      </c>
      <c r="CK174" s="2" t="s">
        <v>144</v>
      </c>
      <c r="CL174" s="2" t="s">
        <v>132</v>
      </c>
      <c r="CM174" s="4">
        <v>12</v>
      </c>
      <c r="CN174" s="8">
        <v>1384.09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744</v>
      </c>
      <c r="CV174" s="2" t="s">
        <v>794</v>
      </c>
      <c r="CW174" s="2" t="s">
        <v>144</v>
      </c>
      <c r="CX174" s="2" t="s">
        <v>132</v>
      </c>
      <c r="CY174" s="4">
        <v>3</v>
      </c>
      <c r="CZ174" s="8">
        <v>408.81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233</v>
      </c>
      <c r="DH174" s="2" t="s">
        <v>2335</v>
      </c>
      <c r="DI174" s="2" t="s">
        <v>144</v>
      </c>
      <c r="DJ174" s="2" t="s">
        <v>132</v>
      </c>
      <c r="DK174" s="4">
        <v>2</v>
      </c>
      <c r="DL174" s="8">
        <v>289.46</v>
      </c>
      <c r="DM174" s="4"/>
      <c r="DN174" s="8"/>
      <c r="DO174" s="7"/>
      <c r="DP174" s="7"/>
      <c r="DQ174" s="2" t="s">
        <v>141</v>
      </c>
      <c r="DR174" s="2" t="s">
        <v>129</v>
      </c>
      <c r="DS174" s="2" t="s">
        <v>149</v>
      </c>
      <c r="DT174" s="2" t="s">
        <v>1622</v>
      </c>
      <c r="DU174" s="2" t="s">
        <v>144</v>
      </c>
      <c r="DV174" s="2" t="s">
        <v>132</v>
      </c>
      <c r="DW174" s="4">
        <v>1</v>
      </c>
      <c r="DX174" s="8">
        <v>138.16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744</v>
      </c>
      <c r="EF174" s="2" t="s">
        <v>579</v>
      </c>
      <c r="EG174" s="2" t="s">
        <v>144</v>
      </c>
      <c r="EH174" s="2" t="s">
        <v>132</v>
      </c>
      <c r="EI174" s="4">
        <v>2</v>
      </c>
      <c r="EJ174" s="8">
        <v>260.76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207</v>
      </c>
      <c r="ER174" s="2" t="s">
        <v>1214</v>
      </c>
      <c r="ES174" s="2" t="s">
        <v>144</v>
      </c>
      <c r="ET174" s="2" t="s">
        <v>132</v>
      </c>
      <c r="EU174" s="4">
        <v>3</v>
      </c>
      <c r="EV174" s="8">
        <v>378.45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201</v>
      </c>
      <c r="FD174" s="2" t="s">
        <v>549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161</v>
      </c>
      <c r="FN174" s="2" t="s">
        <v>129</v>
      </c>
      <c r="FO174" s="2" t="s">
        <v>132</v>
      </c>
      <c r="FP174" s="2" t="s">
        <v>132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129</v>
      </c>
      <c r="GA174" s="2" t="s">
        <v>158</v>
      </c>
      <c r="GB174" s="2" t="s">
        <v>132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744</v>
      </c>
      <c r="GN174" s="2" t="s">
        <v>132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359</v>
      </c>
      <c r="GZ174" s="2" t="s">
        <v>2336</v>
      </c>
      <c r="HA174" s="2" t="s">
        <v>144</v>
      </c>
      <c r="HB174" s="2" t="s">
        <v>132</v>
      </c>
      <c r="HC174" s="4">
        <v>1</v>
      </c>
      <c r="HD174" s="8">
        <v>142.76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201</v>
      </c>
      <c r="HL174" s="2" t="s">
        <v>2337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750</v>
      </c>
      <c r="HX174" s="2" t="s">
        <v>208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141</v>
      </c>
      <c r="IH174" s="2" t="s">
        <v>129</v>
      </c>
      <c r="II174" s="2" t="s">
        <v>939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141</v>
      </c>
      <c r="IT174" s="2" t="s">
        <v>129</v>
      </c>
      <c r="IU174" s="2" t="s">
        <v>439</v>
      </c>
      <c r="IV174" s="2" t="s">
        <v>164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212</v>
      </c>
      <c r="JF174" s="2" t="s">
        <v>129</v>
      </c>
      <c r="JG174" s="2" t="s">
        <v>132</v>
      </c>
      <c r="JH174" s="2" t="s">
        <v>132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388</v>
      </c>
      <c r="JT174" s="2" t="s">
        <v>2303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173</v>
      </c>
      <c r="KD174" s="2" t="s">
        <v>129</v>
      </c>
      <c r="KE174" s="2" t="s">
        <v>132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212</v>
      </c>
      <c r="KP174" s="2" t="s">
        <v>129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141</v>
      </c>
      <c r="LB174" s="2" t="s">
        <v>129</v>
      </c>
      <c r="LC174" s="2" t="s">
        <v>168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129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170</v>
      </c>
      <c r="MM174" s="2" t="s">
        <v>758</v>
      </c>
      <c r="MN174" s="2" t="s">
        <v>559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129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167</v>
      </c>
      <c r="NJ174" s="2" t="s">
        <v>129</v>
      </c>
      <c r="NK174" s="2" t="s">
        <v>132</v>
      </c>
      <c r="NL174" s="2" t="s">
        <v>132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173</v>
      </c>
      <c r="NV174" s="2" t="s">
        <v>129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167</v>
      </c>
      <c r="OH174" s="2" t="s">
        <v>129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167</v>
      </c>
      <c r="OT174" s="2" t="s">
        <v>174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174</v>
      </c>
      <c r="PS174" s="2" t="s">
        <v>175</v>
      </c>
      <c r="PT174" s="2" t="s">
        <v>132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162</v>
      </c>
      <c r="QP174" s="2" t="s">
        <v>174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129</v>
      </c>
      <c r="RC174" s="2" t="s">
        <v>132</v>
      </c>
      <c r="RD174" s="2" t="s">
        <v>132</v>
      </c>
      <c r="RE174" s="2" t="s">
        <v>144</v>
      </c>
      <c r="RF174" s="2" t="s">
        <v>177</v>
      </c>
      <c r="RG174" s="4"/>
      <c r="RH174" s="8"/>
      <c r="RI174" s="4"/>
      <c r="RJ174" s="8"/>
      <c r="RK174" s="7"/>
      <c r="RL174" s="7"/>
      <c r="RM174" s="2" t="s">
        <v>141</v>
      </c>
      <c r="RN174" s="2" t="s">
        <v>174</v>
      </c>
      <c r="RO174" s="2" t="s">
        <v>901</v>
      </c>
      <c r="RP174" s="2" t="s">
        <v>2336</v>
      </c>
      <c r="RQ174" s="2" t="s">
        <v>144</v>
      </c>
      <c r="RR174" s="2" t="s">
        <v>132</v>
      </c>
    </row>
    <row r="175">
      <c r="A175" s="2" t="s">
        <v>2338</v>
      </c>
      <c r="B175" s="2" t="s">
        <v>121</v>
      </c>
      <c r="C175" s="2" t="s">
        <v>2290</v>
      </c>
      <c r="D175" s="2" t="s">
        <v>2113</v>
      </c>
      <c r="E175" s="2" t="s">
        <v>2114</v>
      </c>
      <c r="F175" s="2" t="s">
        <v>2291</v>
      </c>
      <c r="G175" s="2" t="s">
        <v>2291</v>
      </c>
      <c r="H175" s="2" t="s">
        <v>2291</v>
      </c>
      <c r="I175" s="2" t="s">
        <v>2292</v>
      </c>
      <c r="J175" s="2" t="s">
        <v>2293</v>
      </c>
      <c r="K175" s="2" t="s">
        <v>958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250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447</v>
      </c>
      <c r="V175" s="2" t="s">
        <v>307</v>
      </c>
      <c r="W175" s="2" t="s">
        <v>136</v>
      </c>
      <c r="X175" s="2" t="s">
        <v>915</v>
      </c>
      <c r="Y175" s="2" t="s">
        <v>2294</v>
      </c>
      <c r="Z175" s="4">
        <v>135</v>
      </c>
      <c r="AA175" s="4">
        <f>=ROUNDDOWN(12.1621621621622,0)</f>
      </c>
      <c r="AB175" s="5">
        <v>11.1</v>
      </c>
      <c r="AC175" s="2" t="s">
        <v>393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100</v>
      </c>
      <c r="AQ175" s="8">
        <v>8035.85</v>
      </c>
      <c r="AR175" s="4"/>
      <c r="AS175" s="8"/>
      <c r="AT175" s="7"/>
      <c r="AU175" s="7"/>
      <c r="AV175" s="4">
        <v>176</v>
      </c>
      <c r="AW175" s="8">
        <v>17077.02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0.4706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0.1319</v>
      </c>
      <c r="BJ175" s="4">
        <v>100</v>
      </c>
      <c r="BK175" s="8">
        <v>8035.85</v>
      </c>
      <c r="BL175" s="2" t="s">
        <v>2339</v>
      </c>
      <c r="BM175" s="7">
        <v>1</v>
      </c>
      <c r="BN175" s="7">
        <v>1</v>
      </c>
      <c r="BO175" s="4">
        <v>53</v>
      </c>
      <c r="BP175" s="8">
        <v>3508.12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2296</v>
      </c>
      <c r="BX175" s="2" t="s">
        <v>367</v>
      </c>
      <c r="BY175" s="2" t="s">
        <v>144</v>
      </c>
      <c r="BZ175" s="2" t="s">
        <v>132</v>
      </c>
      <c r="CA175" s="4">
        <v>25</v>
      </c>
      <c r="CB175" s="8">
        <v>2506.75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132</v>
      </c>
      <c r="CJ175" s="2" t="s">
        <v>203</v>
      </c>
      <c r="CK175" s="2" t="s">
        <v>144</v>
      </c>
      <c r="CL175" s="2" t="s">
        <v>132</v>
      </c>
      <c r="CM175" s="4">
        <v>6</v>
      </c>
      <c r="CN175" s="8">
        <v>515.02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2294</v>
      </c>
      <c r="CV175" s="2" t="s">
        <v>548</v>
      </c>
      <c r="CW175" s="2" t="s">
        <v>144</v>
      </c>
      <c r="CX175" s="2" t="s">
        <v>132</v>
      </c>
      <c r="CY175" s="4">
        <v>5</v>
      </c>
      <c r="CZ175" s="8">
        <v>480.65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233</v>
      </c>
      <c r="DH175" s="2" t="s">
        <v>749</v>
      </c>
      <c r="DI175" s="2" t="s">
        <v>144</v>
      </c>
      <c r="DJ175" s="2" t="s">
        <v>132</v>
      </c>
      <c r="DK175" s="4">
        <v>1</v>
      </c>
      <c r="DL175" s="8">
        <v>100.7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149</v>
      </c>
      <c r="DT175" s="2" t="s">
        <v>1937</v>
      </c>
      <c r="DU175" s="2" t="s">
        <v>144</v>
      </c>
      <c r="DV175" s="2" t="s">
        <v>132</v>
      </c>
      <c r="DW175" s="4">
        <v>1</v>
      </c>
      <c r="DX175" s="8">
        <v>97.83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2297</v>
      </c>
      <c r="EF175" s="2" t="s">
        <v>544</v>
      </c>
      <c r="EG175" s="2" t="s">
        <v>144</v>
      </c>
      <c r="EH175" s="2" t="s">
        <v>132</v>
      </c>
      <c r="EI175" s="4">
        <v>1</v>
      </c>
      <c r="EJ175" s="8">
        <v>92.35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544</v>
      </c>
      <c r="ER175" s="2" t="s">
        <v>2340</v>
      </c>
      <c r="ES175" s="2" t="s">
        <v>144</v>
      </c>
      <c r="ET175" s="2" t="s">
        <v>132</v>
      </c>
      <c r="EU175" s="4">
        <v>1</v>
      </c>
      <c r="EV175" s="8">
        <v>84.05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201</v>
      </c>
      <c r="FD175" s="2" t="s">
        <v>2060</v>
      </c>
      <c r="FE175" s="2" t="s">
        <v>144</v>
      </c>
      <c r="FF175" s="2" t="s">
        <v>132</v>
      </c>
      <c r="FG175" s="4">
        <v>1</v>
      </c>
      <c r="FH175" s="8">
        <v>96.13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324</v>
      </c>
      <c r="FP175" s="2" t="s">
        <v>599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326</v>
      </c>
      <c r="GB175" s="2" t="s">
        <v>489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2300</v>
      </c>
      <c r="GN175" s="2" t="s">
        <v>132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359</v>
      </c>
      <c r="GZ175" s="2" t="s">
        <v>244</v>
      </c>
      <c r="HA175" s="2" t="s">
        <v>144</v>
      </c>
      <c r="HB175" s="2" t="s">
        <v>132</v>
      </c>
      <c r="HC175" s="4">
        <v>3</v>
      </c>
      <c r="HD175" s="8">
        <v>302.1</v>
      </c>
      <c r="HE175" s="4"/>
      <c r="HF175" s="8"/>
      <c r="HG175" s="7"/>
      <c r="HH175" s="7"/>
      <c r="HI175" s="2" t="s">
        <v>141</v>
      </c>
      <c r="HJ175" s="2" t="s">
        <v>129</v>
      </c>
      <c r="HK175" s="2" t="s">
        <v>201</v>
      </c>
      <c r="HL175" s="2" t="s">
        <v>1564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222</v>
      </c>
      <c r="HX175" s="2" t="s">
        <v>291</v>
      </c>
      <c r="HY175" s="2" t="s">
        <v>144</v>
      </c>
      <c r="HZ175" s="2" t="s">
        <v>132</v>
      </c>
      <c r="IA175" s="4">
        <v>1</v>
      </c>
      <c r="IB175" s="8">
        <v>84.05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209</v>
      </c>
      <c r="IJ175" s="2" t="s">
        <v>538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141</v>
      </c>
      <c r="IT175" s="2" t="s">
        <v>129</v>
      </c>
      <c r="IU175" s="2" t="s">
        <v>211</v>
      </c>
      <c r="IV175" s="2" t="s">
        <v>717</v>
      </c>
      <c r="IW175" s="2" t="s">
        <v>144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212</v>
      </c>
      <c r="JF175" s="2" t="s">
        <v>129</v>
      </c>
      <c r="JG175" s="2" t="s">
        <v>132</v>
      </c>
      <c r="JH175" s="2" t="s">
        <v>132</v>
      </c>
      <c r="JI175" s="2" t="s">
        <v>144</v>
      </c>
      <c r="JJ175" s="2" t="s">
        <v>132</v>
      </c>
      <c r="JK175" s="4">
        <v>2</v>
      </c>
      <c r="JL175" s="8">
        <v>168.1</v>
      </c>
      <c r="JM175" s="4"/>
      <c r="JN175" s="8"/>
      <c r="JO175" s="7"/>
      <c r="JP175" s="7"/>
      <c r="JQ175" s="2" t="s">
        <v>141</v>
      </c>
      <c r="JR175" s="2" t="s">
        <v>129</v>
      </c>
      <c r="JS175" s="2" t="s">
        <v>388</v>
      </c>
      <c r="JT175" s="2" t="s">
        <v>386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173</v>
      </c>
      <c r="KD175" s="2" t="s">
        <v>129</v>
      </c>
      <c r="KE175" s="2" t="s">
        <v>132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212</v>
      </c>
      <c r="KP175" s="2" t="s">
        <v>129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141</v>
      </c>
      <c r="LB175" s="2" t="s">
        <v>129</v>
      </c>
      <c r="LC175" s="2" t="s">
        <v>168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170</v>
      </c>
      <c r="MM175" s="2" t="s">
        <v>744</v>
      </c>
      <c r="MN175" s="2" t="s">
        <v>2328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129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167</v>
      </c>
      <c r="NJ175" s="2" t="s">
        <v>129</v>
      </c>
      <c r="NK175" s="2" t="s">
        <v>132</v>
      </c>
      <c r="NL175" s="2" t="s">
        <v>132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173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167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167</v>
      </c>
      <c r="OT175" s="2" t="s">
        <v>174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174</v>
      </c>
      <c r="PS175" s="2" t="s">
        <v>175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162</v>
      </c>
      <c r="QP175" s="2" t="s">
        <v>174</v>
      </c>
      <c r="QQ175" s="2" t="s">
        <v>132</v>
      </c>
      <c r="QR175" s="2" t="s">
        <v>132</v>
      </c>
      <c r="QS175" s="2" t="s">
        <v>144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129</v>
      </c>
      <c r="RC175" s="2" t="s">
        <v>132</v>
      </c>
      <c r="RD175" s="2" t="s">
        <v>132</v>
      </c>
      <c r="RE175" s="2" t="s">
        <v>144</v>
      </c>
      <c r="RF175" s="2" t="s">
        <v>177</v>
      </c>
      <c r="RG175" s="4"/>
      <c r="RH175" s="8"/>
      <c r="RI175" s="4"/>
      <c r="RJ175" s="8"/>
      <c r="RK175" s="7"/>
      <c r="RL175" s="7"/>
      <c r="RM175" s="2" t="s">
        <v>173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2341</v>
      </c>
      <c r="B176" s="2" t="s">
        <v>121</v>
      </c>
      <c r="C176" s="2" t="s">
        <v>2290</v>
      </c>
      <c r="D176" s="2" t="s">
        <v>2113</v>
      </c>
      <c r="E176" s="2" t="s">
        <v>2114</v>
      </c>
      <c r="F176" s="2" t="s">
        <v>2291</v>
      </c>
      <c r="G176" s="2" t="s">
        <v>2291</v>
      </c>
      <c r="H176" s="2" t="s">
        <v>2291</v>
      </c>
      <c r="I176" s="2" t="s">
        <v>2307</v>
      </c>
      <c r="J176" s="2" t="s">
        <v>2308</v>
      </c>
      <c r="K176" s="2" t="s">
        <v>958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250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447</v>
      </c>
      <c r="V176" s="2" t="s">
        <v>307</v>
      </c>
      <c r="W176" s="2" t="s">
        <v>136</v>
      </c>
      <c r="X176" s="2" t="s">
        <v>915</v>
      </c>
      <c r="Y176" s="2" t="s">
        <v>1000</v>
      </c>
      <c r="Z176" s="4">
        <v>130</v>
      </c>
      <c r="AA176" s="4">
        <f>=ROUNDDOWN(13,0)</f>
      </c>
      <c r="AB176" s="5">
        <v>10</v>
      </c>
      <c r="AC176" s="2" t="s">
        <v>139</v>
      </c>
      <c r="AD176" s="4">
        <v>200</v>
      </c>
      <c r="AE176" s="4">
        <v>200</v>
      </c>
      <c r="AF176" s="6">
        <v>65</v>
      </c>
      <c r="AG176" s="6"/>
      <c r="AH176" s="7">
        <v>0.8095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76</v>
      </c>
      <c r="AQ176" s="8">
        <v>9041.17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0.5294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76</v>
      </c>
      <c r="BK176" s="8">
        <v>9041.17</v>
      </c>
      <c r="BL176" s="2" t="s">
        <v>2342</v>
      </c>
      <c r="BM176" s="7">
        <v>1</v>
      </c>
      <c r="BN176" s="7">
        <v>1</v>
      </c>
      <c r="BO176" s="4">
        <v>30</v>
      </c>
      <c r="BP176" s="8">
        <v>3070.57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1058</v>
      </c>
      <c r="BX176" s="2" t="s">
        <v>994</v>
      </c>
      <c r="BY176" s="2" t="s">
        <v>144</v>
      </c>
      <c r="BZ176" s="2" t="s">
        <v>132</v>
      </c>
      <c r="CA176" s="4">
        <v>27</v>
      </c>
      <c r="CB176" s="8">
        <v>3521.34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874</v>
      </c>
      <c r="CK176" s="2" t="s">
        <v>144</v>
      </c>
      <c r="CL176" s="2" t="s">
        <v>132</v>
      </c>
      <c r="CM176" s="4">
        <v>7</v>
      </c>
      <c r="CN176" s="8">
        <v>848.37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1768</v>
      </c>
      <c r="CV176" s="2" t="s">
        <v>2343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174</v>
      </c>
      <c r="DG176" s="2" t="s">
        <v>1395</v>
      </c>
      <c r="DH176" s="2" t="s">
        <v>2313</v>
      </c>
      <c r="DI176" s="2" t="s">
        <v>144</v>
      </c>
      <c r="DJ176" s="2" t="s">
        <v>132</v>
      </c>
      <c r="DK176" s="4">
        <v>1</v>
      </c>
      <c r="DL176" s="8">
        <v>144.73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866</v>
      </c>
      <c r="DT176" s="2" t="s">
        <v>1062</v>
      </c>
      <c r="DU176" s="2" t="s">
        <v>144</v>
      </c>
      <c r="DV176" s="2" t="s">
        <v>132</v>
      </c>
      <c r="DW176" s="4">
        <v>5</v>
      </c>
      <c r="DX176" s="8">
        <v>690.8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2344</v>
      </c>
      <c r="EF176" s="2" t="s">
        <v>2127</v>
      </c>
      <c r="EG176" s="2" t="s">
        <v>144</v>
      </c>
      <c r="EH176" s="2" t="s">
        <v>132</v>
      </c>
      <c r="EI176" s="4">
        <v>2</v>
      </c>
      <c r="EJ176" s="8">
        <v>260.76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199</v>
      </c>
      <c r="ER176" s="2" t="s">
        <v>2345</v>
      </c>
      <c r="ES176" s="2" t="s">
        <v>144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201</v>
      </c>
      <c r="FD176" s="2" t="s">
        <v>147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174</v>
      </c>
      <c r="FO176" s="2" t="s">
        <v>1669</v>
      </c>
      <c r="FP176" s="2" t="s">
        <v>1196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129</v>
      </c>
      <c r="GA176" s="2" t="s">
        <v>326</v>
      </c>
      <c r="GB176" s="2" t="s">
        <v>2346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1768</v>
      </c>
      <c r="GN176" s="2" t="s">
        <v>2347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359</v>
      </c>
      <c r="GZ176" s="2" t="s">
        <v>2348</v>
      </c>
      <c r="HA176" s="2" t="s">
        <v>144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201</v>
      </c>
      <c r="HL176" s="2" t="s">
        <v>132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993</v>
      </c>
      <c r="HX176" s="2" t="s">
        <v>1033</v>
      </c>
      <c r="HY176" s="2" t="s">
        <v>144</v>
      </c>
      <c r="HZ176" s="2" t="s">
        <v>132</v>
      </c>
      <c r="IA176" s="4">
        <v>1</v>
      </c>
      <c r="IB176" s="8">
        <v>126.15</v>
      </c>
      <c r="IC176" s="4"/>
      <c r="ID176" s="8"/>
      <c r="IE176" s="7"/>
      <c r="IF176" s="7"/>
      <c r="IG176" s="2" t="s">
        <v>141</v>
      </c>
      <c r="IH176" s="2" t="s">
        <v>129</v>
      </c>
      <c r="II176" s="2" t="s">
        <v>209</v>
      </c>
      <c r="IJ176" s="2" t="s">
        <v>2349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141</v>
      </c>
      <c r="IT176" s="2" t="s">
        <v>129</v>
      </c>
      <c r="IU176" s="2" t="s">
        <v>211</v>
      </c>
      <c r="IV176" s="2" t="s">
        <v>2350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212</v>
      </c>
      <c r="JF176" s="2" t="s">
        <v>129</v>
      </c>
      <c r="JG176" s="2" t="s">
        <v>132</v>
      </c>
      <c r="JH176" s="2" t="s">
        <v>132</v>
      </c>
      <c r="JI176" s="2" t="s">
        <v>144</v>
      </c>
      <c r="JJ176" s="2" t="s">
        <v>132</v>
      </c>
      <c r="JK176" s="4">
        <v>3</v>
      </c>
      <c r="JL176" s="8">
        <v>378.45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996</v>
      </c>
      <c r="JT176" s="2" t="s">
        <v>2351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173</v>
      </c>
      <c r="KD176" s="2" t="s">
        <v>129</v>
      </c>
      <c r="KE176" s="2" t="s">
        <v>132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212</v>
      </c>
      <c r="KP176" s="2" t="s">
        <v>129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141</v>
      </c>
      <c r="LB176" s="2" t="s">
        <v>129</v>
      </c>
      <c r="LC176" s="2" t="s">
        <v>168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170</v>
      </c>
      <c r="MM176" s="2" t="s">
        <v>1673</v>
      </c>
      <c r="MN176" s="2" t="s">
        <v>2352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167</v>
      </c>
      <c r="NJ176" s="2" t="s">
        <v>129</v>
      </c>
      <c r="NK176" s="2" t="s">
        <v>132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167</v>
      </c>
      <c r="OT176" s="2" t="s">
        <v>174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174</v>
      </c>
      <c r="PS176" s="2" t="s">
        <v>214</v>
      </c>
      <c r="PT176" s="2" t="s">
        <v>969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162</v>
      </c>
      <c r="QP176" s="2" t="s">
        <v>174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129</v>
      </c>
      <c r="RC176" s="2" t="s">
        <v>132</v>
      </c>
      <c r="RD176" s="2" t="s">
        <v>132</v>
      </c>
      <c r="RE176" s="2" t="s">
        <v>144</v>
      </c>
      <c r="RF176" s="2" t="s">
        <v>177</v>
      </c>
      <c r="RG176" s="4"/>
      <c r="RH176" s="8"/>
      <c r="RI176" s="4"/>
      <c r="RJ176" s="8"/>
      <c r="RK176" s="7"/>
      <c r="RL176" s="7"/>
      <c r="RM176" s="2" t="s">
        <v>173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2353</v>
      </c>
      <c r="B177" s="2" t="s">
        <v>121</v>
      </c>
      <c r="C177" s="2" t="s">
        <v>2290</v>
      </c>
      <c r="D177" s="2" t="s">
        <v>2113</v>
      </c>
      <c r="E177" s="2" t="s">
        <v>2114</v>
      </c>
      <c r="F177" s="2" t="s">
        <v>2291</v>
      </c>
      <c r="G177" s="2" t="s">
        <v>2291</v>
      </c>
      <c r="H177" s="2" t="s">
        <v>2291</v>
      </c>
      <c r="I177" s="2" t="s">
        <v>2292</v>
      </c>
      <c r="J177" s="2" t="s">
        <v>2293</v>
      </c>
      <c r="K177" s="2" t="s">
        <v>183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374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447</v>
      </c>
      <c r="V177" s="2" t="s">
        <v>307</v>
      </c>
      <c r="W177" s="2" t="s">
        <v>136</v>
      </c>
      <c r="X177" s="2" t="s">
        <v>915</v>
      </c>
      <c r="Y177" s="2" t="s">
        <v>2354</v>
      </c>
      <c r="Z177" s="4">
        <v>215</v>
      </c>
      <c r="AA177" s="4">
        <f>=ROUNDDOWN(26.5432098765432,0)</f>
      </c>
      <c r="AB177" s="5">
        <v>8.1</v>
      </c>
      <c r="AC177" s="2" t="s">
        <v>745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79</v>
      </c>
      <c r="AQ177" s="8">
        <v>6026.42</v>
      </c>
      <c r="AR177" s="4"/>
      <c r="AS177" s="8"/>
      <c r="AT177" s="7"/>
      <c r="AU177" s="7"/>
      <c r="AV177" s="4">
        <v>159</v>
      </c>
      <c r="AW177" s="8">
        <v>15893.99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0.3792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0.1228</v>
      </c>
      <c r="BJ177" s="4">
        <v>79</v>
      </c>
      <c r="BK177" s="8">
        <v>6026.42</v>
      </c>
      <c r="BL177" s="2" t="s">
        <v>2355</v>
      </c>
      <c r="BM177" s="7">
        <v>1</v>
      </c>
      <c r="BN177" s="7">
        <v>1</v>
      </c>
      <c r="BO177" s="4">
        <v>51</v>
      </c>
      <c r="BP177" s="8">
        <v>3363.89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719</v>
      </c>
      <c r="BX177" s="2" t="s">
        <v>2356</v>
      </c>
      <c r="BY177" s="2" t="s">
        <v>144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313</v>
      </c>
      <c r="CH177" s="2" t="s">
        <v>129</v>
      </c>
      <c r="CI177" s="2" t="s">
        <v>132</v>
      </c>
      <c r="CJ177" s="2" t="s">
        <v>132</v>
      </c>
      <c r="CK177" s="2" t="s">
        <v>144</v>
      </c>
      <c r="CL177" s="2" t="s">
        <v>132</v>
      </c>
      <c r="CM177" s="4">
        <v>5</v>
      </c>
      <c r="CN177" s="8">
        <v>383.66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2354</v>
      </c>
      <c r="CV177" s="2" t="s">
        <v>1945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754</v>
      </c>
      <c r="DH177" s="2" t="s">
        <v>598</v>
      </c>
      <c r="DI177" s="2" t="s">
        <v>144</v>
      </c>
      <c r="DJ177" s="2" t="s">
        <v>132</v>
      </c>
      <c r="DK177" s="4">
        <v>7</v>
      </c>
      <c r="DL177" s="8">
        <v>717.78</v>
      </c>
      <c r="DM177" s="4"/>
      <c r="DN177" s="8"/>
      <c r="DO177" s="7"/>
      <c r="DP177" s="7"/>
      <c r="DQ177" s="2" t="s">
        <v>141</v>
      </c>
      <c r="DR177" s="2" t="s">
        <v>129</v>
      </c>
      <c r="DS177" s="2" t="s">
        <v>397</v>
      </c>
      <c r="DT177" s="2" t="s">
        <v>1435</v>
      </c>
      <c r="DU177" s="2" t="s">
        <v>144</v>
      </c>
      <c r="DV177" s="2" t="s">
        <v>132</v>
      </c>
      <c r="DW177" s="4">
        <v>8</v>
      </c>
      <c r="DX177" s="8">
        <v>782.64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1933</v>
      </c>
      <c r="EF177" s="2" t="s">
        <v>228</v>
      </c>
      <c r="EG177" s="2" t="s">
        <v>144</v>
      </c>
      <c r="EH177" s="2" t="s">
        <v>132</v>
      </c>
      <c r="EI177" s="4">
        <v>1</v>
      </c>
      <c r="EJ177" s="8">
        <v>87.73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1185</v>
      </c>
      <c r="ER177" s="2" t="s">
        <v>2208</v>
      </c>
      <c r="ES177" s="2" t="s">
        <v>144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1392</v>
      </c>
      <c r="FD177" s="2" t="s">
        <v>132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161</v>
      </c>
      <c r="FN177" s="2" t="s">
        <v>129</v>
      </c>
      <c r="FO177" s="2" t="s">
        <v>132</v>
      </c>
      <c r="FP177" s="2" t="s">
        <v>132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167</v>
      </c>
      <c r="FZ177" s="2" t="s">
        <v>129</v>
      </c>
      <c r="GA177" s="2" t="s">
        <v>132</v>
      </c>
      <c r="GB177" s="2" t="s">
        <v>132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2354</v>
      </c>
      <c r="GN177" s="2" t="s">
        <v>1999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161</v>
      </c>
      <c r="GX177" s="2" t="s">
        <v>129</v>
      </c>
      <c r="GY177" s="2" t="s">
        <v>132</v>
      </c>
      <c r="GZ177" s="2" t="s">
        <v>132</v>
      </c>
      <c r="HA177" s="2" t="s">
        <v>144</v>
      </c>
      <c r="HB177" s="2" t="s">
        <v>132</v>
      </c>
      <c r="HC177" s="4">
        <v>6</v>
      </c>
      <c r="HD177" s="8">
        <v>604.2</v>
      </c>
      <c r="HE177" s="4"/>
      <c r="HF177" s="8"/>
      <c r="HG177" s="7"/>
      <c r="HH177" s="7"/>
      <c r="HI177" s="2" t="s">
        <v>141</v>
      </c>
      <c r="HJ177" s="2" t="s">
        <v>129</v>
      </c>
      <c r="HK177" s="2" t="s">
        <v>754</v>
      </c>
      <c r="HL177" s="2" t="s">
        <v>934</v>
      </c>
      <c r="HM177" s="2" t="s">
        <v>144</v>
      </c>
      <c r="HN177" s="2" t="s">
        <v>132</v>
      </c>
      <c r="HO177" s="4">
        <v>1</v>
      </c>
      <c r="HP177" s="8">
        <v>86.52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674</v>
      </c>
      <c r="HX177" s="2" t="s">
        <v>1293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141</v>
      </c>
      <c r="IH177" s="2" t="s">
        <v>129</v>
      </c>
      <c r="II177" s="2" t="s">
        <v>155</v>
      </c>
      <c r="IJ177" s="2" t="s">
        <v>132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129</v>
      </c>
      <c r="IU177" s="2" t="s">
        <v>406</v>
      </c>
      <c r="IV177" s="2" t="s">
        <v>132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212</v>
      </c>
      <c r="JF177" s="2" t="s">
        <v>129</v>
      </c>
      <c r="JG177" s="2" t="s">
        <v>132</v>
      </c>
      <c r="JH177" s="2" t="s">
        <v>132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940</v>
      </c>
      <c r="JT177" s="2" t="s">
        <v>132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173</v>
      </c>
      <c r="KD177" s="2" t="s">
        <v>129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212</v>
      </c>
      <c r="KP177" s="2" t="s">
        <v>129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141</v>
      </c>
      <c r="LB177" s="2" t="s">
        <v>129</v>
      </c>
      <c r="LC177" s="2" t="s">
        <v>168</v>
      </c>
      <c r="LD177" s="2" t="s">
        <v>132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162</v>
      </c>
      <c r="ML177" s="2" t="s">
        <v>129</v>
      </c>
      <c r="MM177" s="2" t="s">
        <v>132</v>
      </c>
      <c r="MN177" s="2" t="s">
        <v>132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167</v>
      </c>
      <c r="NJ177" s="2" t="s">
        <v>129</v>
      </c>
      <c r="NK177" s="2" t="s">
        <v>132</v>
      </c>
      <c r="NL177" s="2" t="s">
        <v>132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174</v>
      </c>
      <c r="PS177" s="2" t="s">
        <v>175</v>
      </c>
      <c r="PT177" s="2" t="s">
        <v>132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167</v>
      </c>
      <c r="QD177" s="2" t="s">
        <v>129</v>
      </c>
      <c r="QE177" s="2" t="s">
        <v>132</v>
      </c>
      <c r="QF177" s="2" t="s">
        <v>132</v>
      </c>
      <c r="QG177" s="2" t="s">
        <v>144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129</v>
      </c>
      <c r="RC177" s="2" t="s">
        <v>132</v>
      </c>
      <c r="RD177" s="2" t="s">
        <v>132</v>
      </c>
      <c r="RE177" s="2" t="s">
        <v>144</v>
      </c>
      <c r="RF177" s="2" t="s">
        <v>177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2357</v>
      </c>
      <c r="B178" s="2" t="s">
        <v>121</v>
      </c>
      <c r="C178" s="2" t="s">
        <v>2290</v>
      </c>
      <c r="D178" s="2" t="s">
        <v>2113</v>
      </c>
      <c r="E178" s="2" t="s">
        <v>2114</v>
      </c>
      <c r="F178" s="2" t="s">
        <v>2291</v>
      </c>
      <c r="G178" s="2" t="s">
        <v>2291</v>
      </c>
      <c r="H178" s="2" t="s">
        <v>2291</v>
      </c>
      <c r="I178" s="2" t="s">
        <v>2307</v>
      </c>
      <c r="J178" s="2" t="s">
        <v>2308</v>
      </c>
      <c r="K178" s="2" t="s">
        <v>183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250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447</v>
      </c>
      <c r="V178" s="2" t="s">
        <v>307</v>
      </c>
      <c r="W178" s="2" t="s">
        <v>136</v>
      </c>
      <c r="X178" s="2" t="s">
        <v>915</v>
      </c>
      <c r="Y178" s="2" t="s">
        <v>2354</v>
      </c>
      <c r="Z178" s="4">
        <v>63</v>
      </c>
      <c r="AA178" s="4">
        <f>=ROUNDDOWN(5.625,0)</f>
      </c>
      <c r="AB178" s="5">
        <v>11.2</v>
      </c>
      <c r="AC178" s="2" t="s">
        <v>276</v>
      </c>
      <c r="AD178" s="4">
        <v>100</v>
      </c>
      <c r="AE178" s="4">
        <v>250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80</v>
      </c>
      <c r="AQ178" s="8">
        <v>9867.57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0.6208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80</v>
      </c>
      <c r="BK178" s="8">
        <v>9867.57</v>
      </c>
      <c r="BL178" s="2" t="s">
        <v>2358</v>
      </c>
      <c r="BM178" s="7">
        <v>1</v>
      </c>
      <c r="BN178" s="7">
        <v>1</v>
      </c>
      <c r="BO178" s="4">
        <v>25</v>
      </c>
      <c r="BP178" s="8">
        <v>2455.84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719</v>
      </c>
      <c r="BX178" s="2" t="s">
        <v>494</v>
      </c>
      <c r="BY178" s="2" t="s">
        <v>144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313</v>
      </c>
      <c r="CH178" s="2" t="s">
        <v>129</v>
      </c>
      <c r="CI178" s="2" t="s">
        <v>132</v>
      </c>
      <c r="CJ178" s="2" t="s">
        <v>132</v>
      </c>
      <c r="CK178" s="2" t="s">
        <v>144</v>
      </c>
      <c r="CL178" s="2" t="s">
        <v>132</v>
      </c>
      <c r="CM178" s="4">
        <v>14</v>
      </c>
      <c r="CN178" s="8">
        <v>1653.38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2354</v>
      </c>
      <c r="CV178" s="2" t="s">
        <v>2014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754</v>
      </c>
      <c r="DH178" s="2" t="s">
        <v>598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129</v>
      </c>
      <c r="DS178" s="2" t="s">
        <v>397</v>
      </c>
      <c r="DT178" s="2" t="s">
        <v>2359</v>
      </c>
      <c r="DU178" s="2" t="s">
        <v>144</v>
      </c>
      <c r="DV178" s="2" t="s">
        <v>132</v>
      </c>
      <c r="DW178" s="4">
        <v>17</v>
      </c>
      <c r="DX178" s="8">
        <v>2348.72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1933</v>
      </c>
      <c r="EF178" s="2" t="s">
        <v>907</v>
      </c>
      <c r="EG178" s="2" t="s">
        <v>144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141</v>
      </c>
      <c r="EP178" s="2" t="s">
        <v>129</v>
      </c>
      <c r="EQ178" s="2" t="s">
        <v>1185</v>
      </c>
      <c r="ER178" s="2" t="s">
        <v>716</v>
      </c>
      <c r="ES178" s="2" t="s">
        <v>144</v>
      </c>
      <c r="ET178" s="2" t="s">
        <v>132</v>
      </c>
      <c r="EU178" s="4">
        <v>1</v>
      </c>
      <c r="EV178" s="8">
        <v>126.15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1392</v>
      </c>
      <c r="FD178" s="2" t="s">
        <v>1914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161</v>
      </c>
      <c r="FN178" s="2" t="s">
        <v>129</v>
      </c>
      <c r="FO178" s="2" t="s">
        <v>132</v>
      </c>
      <c r="FP178" s="2" t="s">
        <v>132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167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2354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161</v>
      </c>
      <c r="GX178" s="2" t="s">
        <v>129</v>
      </c>
      <c r="GY178" s="2" t="s">
        <v>132</v>
      </c>
      <c r="GZ178" s="2" t="s">
        <v>132</v>
      </c>
      <c r="HA178" s="2" t="s">
        <v>144</v>
      </c>
      <c r="HB178" s="2" t="s">
        <v>132</v>
      </c>
      <c r="HC178" s="4">
        <v>23</v>
      </c>
      <c r="HD178" s="8">
        <v>3283.48</v>
      </c>
      <c r="HE178" s="4"/>
      <c r="HF178" s="8"/>
      <c r="HG178" s="7"/>
      <c r="HH178" s="7"/>
      <c r="HI178" s="2" t="s">
        <v>141</v>
      </c>
      <c r="HJ178" s="2" t="s">
        <v>129</v>
      </c>
      <c r="HK178" s="2" t="s">
        <v>754</v>
      </c>
      <c r="HL178" s="2" t="s">
        <v>2360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674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129</v>
      </c>
      <c r="II178" s="2" t="s">
        <v>155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141</v>
      </c>
      <c r="IT178" s="2" t="s">
        <v>129</v>
      </c>
      <c r="IU178" s="2" t="s">
        <v>406</v>
      </c>
      <c r="IV178" s="2" t="s">
        <v>132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212</v>
      </c>
      <c r="JF178" s="2" t="s">
        <v>129</v>
      </c>
      <c r="JG178" s="2" t="s">
        <v>132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478</v>
      </c>
      <c r="JT178" s="2" t="s">
        <v>455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173</v>
      </c>
      <c r="KD178" s="2" t="s">
        <v>129</v>
      </c>
      <c r="KE178" s="2" t="s">
        <v>132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212</v>
      </c>
      <c r="KP178" s="2" t="s">
        <v>129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141</v>
      </c>
      <c r="LB178" s="2" t="s">
        <v>129</v>
      </c>
      <c r="LC178" s="2" t="s">
        <v>168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162</v>
      </c>
      <c r="ML178" s="2" t="s">
        <v>129</v>
      </c>
      <c r="MM178" s="2" t="s">
        <v>132</v>
      </c>
      <c r="MN178" s="2" t="s">
        <v>132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129</v>
      </c>
      <c r="MY178" s="2" t="s">
        <v>132</v>
      </c>
      <c r="MZ178" s="2" t="s">
        <v>132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167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174</v>
      </c>
      <c r="PS178" s="2" t="s">
        <v>175</v>
      </c>
      <c r="PT178" s="2" t="s">
        <v>132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129</v>
      </c>
      <c r="QE178" s="2" t="s">
        <v>132</v>
      </c>
      <c r="QF178" s="2" t="s">
        <v>132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129</v>
      </c>
      <c r="RC178" s="2" t="s">
        <v>132</v>
      </c>
      <c r="RD178" s="2" t="s">
        <v>132</v>
      </c>
      <c r="RE178" s="2" t="s">
        <v>144</v>
      </c>
      <c r="RF178" s="2" t="s">
        <v>177</v>
      </c>
      <c r="RG178" s="4"/>
      <c r="RH178" s="8"/>
      <c r="RI178" s="4"/>
      <c r="RJ178" s="8"/>
      <c r="RK178" s="7"/>
      <c r="RL178" s="7"/>
      <c r="RM178" s="2" t="s">
        <v>173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2361</v>
      </c>
      <c r="B179" s="2" t="s">
        <v>121</v>
      </c>
      <c r="C179" s="2" t="s">
        <v>2290</v>
      </c>
      <c r="D179" s="2" t="s">
        <v>2113</v>
      </c>
      <c r="E179" s="2" t="s">
        <v>2114</v>
      </c>
      <c r="F179" s="2" t="s">
        <v>2362</v>
      </c>
      <c r="G179" s="2" t="s">
        <v>2362</v>
      </c>
      <c r="H179" s="2" t="s">
        <v>2362</v>
      </c>
      <c r="I179" s="2" t="s">
        <v>2363</v>
      </c>
      <c r="J179" s="2" t="s">
        <v>127</v>
      </c>
      <c r="K179" s="2" t="s">
        <v>912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374</v>
      </c>
      <c r="Q179" s="2" t="s">
        <v>131</v>
      </c>
      <c r="R179" s="2" t="s">
        <v>132</v>
      </c>
      <c r="S179" s="2" t="s">
        <v>2364</v>
      </c>
      <c r="T179" s="2" t="s">
        <v>132</v>
      </c>
      <c r="U179" s="2" t="s">
        <v>447</v>
      </c>
      <c r="V179" s="2" t="s">
        <v>2150</v>
      </c>
      <c r="W179" s="2" t="s">
        <v>136</v>
      </c>
      <c r="X179" s="2" t="s">
        <v>915</v>
      </c>
      <c r="Y179" s="2" t="s">
        <v>166</v>
      </c>
      <c r="Z179" s="4">
        <v>47</v>
      </c>
      <c r="AA179" s="4">
        <f>=ROUNDDOWN(26.1111111111111,0)</f>
      </c>
      <c r="AB179" s="5">
        <v>1.8</v>
      </c>
      <c r="AC179" s="2" t="s">
        <v>132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18</v>
      </c>
      <c r="AQ179" s="8">
        <v>2410.24</v>
      </c>
      <c r="AR179" s="4"/>
      <c r="AS179" s="8"/>
      <c r="AT179" s="7"/>
      <c r="AU179" s="7"/>
      <c r="AV179" s="4">
        <v>18</v>
      </c>
      <c r="AW179" s="8">
        <v>2410.24</v>
      </c>
      <c r="AX179" s="4"/>
      <c r="AY179" s="8"/>
      <c r="AZ179" s="7"/>
      <c r="BA179" s="7"/>
      <c r="BB179" s="7">
        <v>1</v>
      </c>
      <c r="BC179" s="4">
        <v>33</v>
      </c>
      <c r="BD179" s="8">
        <v>4310.04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0.5592</v>
      </c>
      <c r="BJ179" s="4">
        <v>18</v>
      </c>
      <c r="BK179" s="8">
        <v>2410.24</v>
      </c>
      <c r="BL179" s="2" t="s">
        <v>2365</v>
      </c>
      <c r="BM179" s="7">
        <v>1</v>
      </c>
      <c r="BN179" s="7">
        <v>1</v>
      </c>
      <c r="BO179" s="4">
        <v>6</v>
      </c>
      <c r="BP179" s="8">
        <v>577.14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2051</v>
      </c>
      <c r="BX179" s="2" t="s">
        <v>243</v>
      </c>
      <c r="BY179" s="2" t="s">
        <v>144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141</v>
      </c>
      <c r="CH179" s="2" t="s">
        <v>129</v>
      </c>
      <c r="CI179" s="2" t="s">
        <v>132</v>
      </c>
      <c r="CJ179" s="2" t="s">
        <v>132</v>
      </c>
      <c r="CK179" s="2" t="s">
        <v>144</v>
      </c>
      <c r="CL179" s="2" t="s">
        <v>132</v>
      </c>
      <c r="CM179" s="4">
        <v>3</v>
      </c>
      <c r="CN179" s="8">
        <v>425.52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166</v>
      </c>
      <c r="CV179" s="2" t="s">
        <v>467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141</v>
      </c>
      <c r="DF179" s="2" t="s">
        <v>129</v>
      </c>
      <c r="DG179" s="2" t="s">
        <v>2366</v>
      </c>
      <c r="DH179" s="2" t="s">
        <v>2367</v>
      </c>
      <c r="DI179" s="2" t="s">
        <v>144</v>
      </c>
      <c r="DJ179" s="2" t="s">
        <v>132</v>
      </c>
      <c r="DK179" s="4">
        <v>3</v>
      </c>
      <c r="DL179" s="8">
        <v>467.82</v>
      </c>
      <c r="DM179" s="4"/>
      <c r="DN179" s="8"/>
      <c r="DO179" s="7"/>
      <c r="DP179" s="7"/>
      <c r="DQ179" s="2" t="s">
        <v>141</v>
      </c>
      <c r="DR179" s="2" t="s">
        <v>129</v>
      </c>
      <c r="DS179" s="2" t="s">
        <v>397</v>
      </c>
      <c r="DT179" s="2" t="s">
        <v>1864</v>
      </c>
      <c r="DU179" s="2" t="s">
        <v>144</v>
      </c>
      <c r="DV179" s="2" t="s">
        <v>132</v>
      </c>
      <c r="DW179" s="4">
        <v>2</v>
      </c>
      <c r="DX179" s="8">
        <v>271.2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630</v>
      </c>
      <c r="EF179" s="2" t="s">
        <v>2368</v>
      </c>
      <c r="EG179" s="2" t="s">
        <v>144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141</v>
      </c>
      <c r="EP179" s="2" t="s">
        <v>129</v>
      </c>
      <c r="EQ179" s="2" t="s">
        <v>2051</v>
      </c>
      <c r="ER179" s="2" t="s">
        <v>1622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1392</v>
      </c>
      <c r="FD179" s="2" t="s">
        <v>132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141</v>
      </c>
      <c r="FN179" s="2" t="s">
        <v>129</v>
      </c>
      <c r="FO179" s="2" t="s">
        <v>266</v>
      </c>
      <c r="FP179" s="2" t="s">
        <v>409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129</v>
      </c>
      <c r="GA179" s="2" t="s">
        <v>158</v>
      </c>
      <c r="GB179" s="2" t="s">
        <v>132</v>
      </c>
      <c r="GC179" s="2" t="s">
        <v>144</v>
      </c>
      <c r="GD179" s="2" t="s">
        <v>132</v>
      </c>
      <c r="GE179" s="4">
        <v>1</v>
      </c>
      <c r="GF179" s="8">
        <v>229.99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2051</v>
      </c>
      <c r="GN179" s="2" t="s">
        <v>2369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161</v>
      </c>
      <c r="GX179" s="2" t="s">
        <v>129</v>
      </c>
      <c r="GY179" s="2" t="s">
        <v>132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162</v>
      </c>
      <c r="HJ179" s="2" t="s">
        <v>129</v>
      </c>
      <c r="HK179" s="2" t="s">
        <v>132</v>
      </c>
      <c r="HL179" s="2" t="s">
        <v>132</v>
      </c>
      <c r="HM179" s="2" t="s">
        <v>144</v>
      </c>
      <c r="HN179" s="2" t="s">
        <v>132</v>
      </c>
      <c r="HO179" s="4">
        <v>3</v>
      </c>
      <c r="HP179" s="8">
        <v>438.57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554</v>
      </c>
      <c r="HX179" s="2" t="s">
        <v>414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161</v>
      </c>
      <c r="IH179" s="2" t="s">
        <v>129</v>
      </c>
      <c r="II179" s="2" t="s">
        <v>132</v>
      </c>
      <c r="IJ179" s="2" t="s">
        <v>132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406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407</v>
      </c>
      <c r="JH179" s="2" t="s">
        <v>2370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409</v>
      </c>
      <c r="JT179" s="2" t="s">
        <v>632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173</v>
      </c>
      <c r="KD179" s="2" t="s">
        <v>129</v>
      </c>
      <c r="KE179" s="2" t="s">
        <v>132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167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532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173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174</v>
      </c>
      <c r="PS179" s="2" t="s">
        <v>297</v>
      </c>
      <c r="PT179" s="2" t="s">
        <v>668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167</v>
      </c>
      <c r="QD179" s="2" t="s">
        <v>129</v>
      </c>
      <c r="QE179" s="2" t="s">
        <v>132</v>
      </c>
      <c r="QF179" s="2" t="s">
        <v>132</v>
      </c>
      <c r="QG179" s="2" t="s">
        <v>144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144</v>
      </c>
      <c r="RF179" s="2" t="s">
        <v>177</v>
      </c>
      <c r="RG179" s="4"/>
      <c r="RH179" s="8"/>
      <c r="RI179" s="4"/>
      <c r="RJ179" s="8"/>
      <c r="RK179" s="7"/>
      <c r="RL179" s="7"/>
      <c r="RM179" s="2" t="s">
        <v>173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2371</v>
      </c>
      <c r="B180" s="2" t="s">
        <v>121</v>
      </c>
      <c r="C180" s="2" t="s">
        <v>2290</v>
      </c>
      <c r="D180" s="2" t="s">
        <v>2113</v>
      </c>
      <c r="E180" s="2" t="s">
        <v>2114</v>
      </c>
      <c r="F180" s="2" t="s">
        <v>2362</v>
      </c>
      <c r="G180" s="2" t="s">
        <v>2362</v>
      </c>
      <c r="H180" s="2" t="s">
        <v>2362</v>
      </c>
      <c r="I180" s="2" t="s">
        <v>2372</v>
      </c>
      <c r="J180" s="2" t="s">
        <v>127</v>
      </c>
      <c r="K180" s="2" t="s">
        <v>2373</v>
      </c>
      <c r="L180" s="3">
        <v>112.71</v>
      </c>
      <c r="M180" s="3">
        <v>118.35</v>
      </c>
      <c r="N180" s="3">
        <v>199.74</v>
      </c>
      <c r="O180" s="2" t="s">
        <v>526</v>
      </c>
      <c r="P180" s="2" t="s">
        <v>527</v>
      </c>
      <c r="Q180" s="2" t="s">
        <v>131</v>
      </c>
      <c r="R180" s="2" t="s">
        <v>132</v>
      </c>
      <c r="S180" s="2" t="s">
        <v>2364</v>
      </c>
      <c r="T180" s="2" t="s">
        <v>132</v>
      </c>
      <c r="U180" s="2" t="s">
        <v>447</v>
      </c>
      <c r="V180" s="2" t="s">
        <v>2150</v>
      </c>
      <c r="W180" s="2" t="s">
        <v>136</v>
      </c>
      <c r="X180" s="2" t="s">
        <v>915</v>
      </c>
      <c r="Y180" s="2" t="s">
        <v>347</v>
      </c>
      <c r="Z180" s="4">
        <v>3</v>
      </c>
      <c r="AA180" s="4">
        <f>=ROUNDDOWN({0},0)</f>
      </c>
      <c r="AB180" s="5"/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15</v>
      </c>
      <c r="AQ180" s="8">
        <v>1899.8</v>
      </c>
      <c r="AR180" s="4"/>
      <c r="AS180" s="8"/>
      <c r="AT180" s="7"/>
      <c r="AU180" s="7"/>
      <c r="AV180" s="4">
        <v>15</v>
      </c>
      <c r="AW180" s="8">
        <v>1899.8</v>
      </c>
      <c r="AX180" s="4"/>
      <c r="AY180" s="8"/>
      <c r="AZ180" s="7"/>
      <c r="BA180" s="7"/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0.4408</v>
      </c>
      <c r="BJ180" s="4">
        <v>15</v>
      </c>
      <c r="BK180" s="8">
        <v>1899.8</v>
      </c>
      <c r="BL180" s="2" t="s">
        <v>2374</v>
      </c>
      <c r="BM180" s="7">
        <v>1</v>
      </c>
      <c r="BN180" s="7">
        <v>1</v>
      </c>
      <c r="BO180" s="4">
        <v>5</v>
      </c>
      <c r="BP180" s="8">
        <v>527.67</v>
      </c>
      <c r="BQ180" s="4"/>
      <c r="BR180" s="8"/>
      <c r="BS180" s="7"/>
      <c r="BT180" s="7"/>
      <c r="BU180" s="2" t="s">
        <v>141</v>
      </c>
      <c r="BV180" s="2" t="s">
        <v>174</v>
      </c>
      <c r="BW180" s="2" t="s">
        <v>346</v>
      </c>
      <c r="BX180" s="2" t="s">
        <v>2375</v>
      </c>
      <c r="BY180" s="2" t="s">
        <v>144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141</v>
      </c>
      <c r="CH180" s="2" t="s">
        <v>174</v>
      </c>
      <c r="CI180" s="2" t="s">
        <v>132</v>
      </c>
      <c r="CJ180" s="2" t="s">
        <v>2376</v>
      </c>
      <c r="CK180" s="2" t="s">
        <v>144</v>
      </c>
      <c r="CL180" s="2" t="s">
        <v>132</v>
      </c>
      <c r="CM180" s="4">
        <v>1</v>
      </c>
      <c r="CN180" s="8">
        <v>157.79</v>
      </c>
      <c r="CO180" s="4"/>
      <c r="CP180" s="8"/>
      <c r="CQ180" s="7"/>
      <c r="CR180" s="7"/>
      <c r="CS180" s="2" t="s">
        <v>141</v>
      </c>
      <c r="CT180" s="2" t="s">
        <v>174</v>
      </c>
      <c r="CU180" s="2" t="s">
        <v>2312</v>
      </c>
      <c r="CV180" s="2" t="s">
        <v>1660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141</v>
      </c>
      <c r="DF180" s="2" t="s">
        <v>174</v>
      </c>
      <c r="DG180" s="2" t="s">
        <v>544</v>
      </c>
      <c r="DH180" s="2" t="s">
        <v>2280</v>
      </c>
      <c r="DI180" s="2" t="s">
        <v>144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174</v>
      </c>
      <c r="DS180" s="2" t="s">
        <v>866</v>
      </c>
      <c r="DT180" s="2" t="s">
        <v>1169</v>
      </c>
      <c r="DU180" s="2" t="s">
        <v>144</v>
      </c>
      <c r="DV180" s="2" t="s">
        <v>132</v>
      </c>
      <c r="DW180" s="4">
        <v>3</v>
      </c>
      <c r="DX180" s="8">
        <v>447.48</v>
      </c>
      <c r="DY180" s="4"/>
      <c r="DZ180" s="8"/>
      <c r="EA180" s="7"/>
      <c r="EB180" s="7"/>
      <c r="EC180" s="2" t="s">
        <v>141</v>
      </c>
      <c r="ED180" s="2" t="s">
        <v>174</v>
      </c>
      <c r="EE180" s="2" t="s">
        <v>2314</v>
      </c>
      <c r="EF180" s="2" t="s">
        <v>2377</v>
      </c>
      <c r="EG180" s="2" t="s">
        <v>144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141</v>
      </c>
      <c r="EP180" s="2" t="s">
        <v>174</v>
      </c>
      <c r="EQ180" s="2" t="s">
        <v>346</v>
      </c>
      <c r="ER180" s="2" t="s">
        <v>2378</v>
      </c>
      <c r="ES180" s="2" t="s">
        <v>144</v>
      </c>
      <c r="ET180" s="2" t="s">
        <v>132</v>
      </c>
      <c r="EU180" s="4">
        <v>4</v>
      </c>
      <c r="EV180" s="8">
        <v>511.24</v>
      </c>
      <c r="EW180" s="4"/>
      <c r="EX180" s="8"/>
      <c r="EY180" s="7"/>
      <c r="EZ180" s="7"/>
      <c r="FA180" s="2" t="s">
        <v>141</v>
      </c>
      <c r="FB180" s="2" t="s">
        <v>174</v>
      </c>
      <c r="FC180" s="2" t="s">
        <v>201</v>
      </c>
      <c r="FD180" s="2" t="s">
        <v>1915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174</v>
      </c>
      <c r="FO180" s="2" t="s">
        <v>991</v>
      </c>
      <c r="FP180" s="2" t="s">
        <v>1465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174</v>
      </c>
      <c r="GA180" s="2" t="s">
        <v>326</v>
      </c>
      <c r="GB180" s="2" t="s">
        <v>132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141</v>
      </c>
      <c r="GL180" s="2" t="s">
        <v>174</v>
      </c>
      <c r="GM180" s="2" t="s">
        <v>2318</v>
      </c>
      <c r="GN180" s="2" t="s">
        <v>356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174</v>
      </c>
      <c r="GY180" s="2" t="s">
        <v>359</v>
      </c>
      <c r="GZ180" s="2" t="s">
        <v>2379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162</v>
      </c>
      <c r="HJ180" s="2" t="s">
        <v>174</v>
      </c>
      <c r="HK180" s="2" t="s">
        <v>132</v>
      </c>
      <c r="HL180" s="2" t="s">
        <v>132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174</v>
      </c>
      <c r="HW180" s="2" t="s">
        <v>361</v>
      </c>
      <c r="HX180" s="2" t="s">
        <v>1686</v>
      </c>
      <c r="HY180" s="2" t="s">
        <v>144</v>
      </c>
      <c r="HZ180" s="2" t="s">
        <v>132</v>
      </c>
      <c r="IA180" s="4">
        <v>2</v>
      </c>
      <c r="IB180" s="8">
        <v>255.62</v>
      </c>
      <c r="IC180" s="4"/>
      <c r="ID180" s="8"/>
      <c r="IE180" s="7"/>
      <c r="IF180" s="7"/>
      <c r="IG180" s="2" t="s">
        <v>141</v>
      </c>
      <c r="IH180" s="2" t="s">
        <v>174</v>
      </c>
      <c r="II180" s="2" t="s">
        <v>730</v>
      </c>
      <c r="IJ180" s="2" t="s">
        <v>412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174</v>
      </c>
      <c r="IU180" s="2" t="s">
        <v>211</v>
      </c>
      <c r="IV180" s="2" t="s">
        <v>472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212</v>
      </c>
      <c r="JF180" s="2" t="s">
        <v>174</v>
      </c>
      <c r="JG180" s="2" t="s">
        <v>132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174</v>
      </c>
      <c r="JS180" s="2" t="s">
        <v>366</v>
      </c>
      <c r="JT180" s="2" t="s">
        <v>771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174</v>
      </c>
      <c r="KE180" s="2" t="s">
        <v>132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174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141</v>
      </c>
      <c r="ML180" s="2" t="s">
        <v>174</v>
      </c>
      <c r="MM180" s="2" t="s">
        <v>2320</v>
      </c>
      <c r="MN180" s="2" t="s">
        <v>356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174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167</v>
      </c>
      <c r="NJ180" s="2" t="s">
        <v>174</v>
      </c>
      <c r="NK180" s="2" t="s">
        <v>132</v>
      </c>
      <c r="NL180" s="2" t="s">
        <v>132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174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167</v>
      </c>
      <c r="OT180" s="2" t="s">
        <v>174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174</v>
      </c>
      <c r="PS180" s="2" t="s">
        <v>559</v>
      </c>
      <c r="PT180" s="2" t="s">
        <v>723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162</v>
      </c>
      <c r="QP180" s="2" t="s">
        <v>174</v>
      </c>
      <c r="QQ180" s="2" t="s">
        <v>132</v>
      </c>
      <c r="QR180" s="2" t="s">
        <v>132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174</v>
      </c>
      <c r="RC180" s="2" t="s">
        <v>132</v>
      </c>
      <c r="RD180" s="2" t="s">
        <v>132</v>
      </c>
      <c r="RE180" s="2" t="s">
        <v>144</v>
      </c>
      <c r="RF180" s="2" t="s">
        <v>177</v>
      </c>
      <c r="RG180" s="4"/>
      <c r="RH180" s="8"/>
      <c r="RI180" s="4"/>
      <c r="RJ180" s="8"/>
      <c r="RK180" s="7"/>
      <c r="RL180" s="7"/>
      <c r="RM180" s="2" t="s">
        <v>162</v>
      </c>
      <c r="RN180" s="2" t="s">
        <v>174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2380</v>
      </c>
      <c r="B181" s="2" t="s">
        <v>121</v>
      </c>
      <c r="C181" s="2" t="s">
        <v>2290</v>
      </c>
      <c r="D181" s="2" t="s">
        <v>2113</v>
      </c>
      <c r="E181" s="2" t="s">
        <v>2154</v>
      </c>
      <c r="F181" s="2" t="s">
        <v>2291</v>
      </c>
      <c r="G181" s="2" t="s">
        <v>2291</v>
      </c>
      <c r="H181" s="2" t="s">
        <v>2291</v>
      </c>
      <c r="I181" s="2" t="s">
        <v>2381</v>
      </c>
      <c r="J181" s="2" t="s">
        <v>127</v>
      </c>
      <c r="K181" s="2" t="s">
        <v>912</v>
      </c>
      <c r="L181" s="3">
        <v>104.91</v>
      </c>
      <c r="M181" s="3">
        <v>110.16</v>
      </c>
      <c r="N181" s="3">
        <v>229.49</v>
      </c>
      <c r="O181" s="2" t="s">
        <v>129</v>
      </c>
      <c r="P181" s="2" t="s">
        <v>374</v>
      </c>
      <c r="Q181" s="2" t="s">
        <v>131</v>
      </c>
      <c r="R181" s="2" t="s">
        <v>132</v>
      </c>
      <c r="S181" s="2" t="s">
        <v>2309</v>
      </c>
      <c r="T181" s="2" t="s">
        <v>132</v>
      </c>
      <c r="U181" s="2" t="s">
        <v>306</v>
      </c>
      <c r="V181" s="2" t="s">
        <v>2150</v>
      </c>
      <c r="W181" s="2" t="s">
        <v>136</v>
      </c>
      <c r="X181" s="2" t="s">
        <v>915</v>
      </c>
      <c r="Y181" s="2" t="s">
        <v>243</v>
      </c>
      <c r="Z181" s="4">
        <v>93</v>
      </c>
      <c r="AA181" s="4">
        <f>=ROUNDDOWN(62,0)</f>
      </c>
      <c r="AB181" s="5">
        <v>1.5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21</v>
      </c>
      <c r="AQ181" s="8">
        <v>2680.49</v>
      </c>
      <c r="AR181" s="4"/>
      <c r="AS181" s="8"/>
      <c r="AT181" s="7"/>
      <c r="AU181" s="7"/>
      <c r="AV181" s="4">
        <v>21</v>
      </c>
      <c r="AW181" s="8">
        <v>2680.49</v>
      </c>
      <c r="AX181" s="4"/>
      <c r="AY181" s="8"/>
      <c r="AZ181" s="7"/>
      <c r="BA181" s="7"/>
      <c r="BB181" s="7">
        <v>1</v>
      </c>
      <c r="BC181" s="4">
        <v>21</v>
      </c>
      <c r="BD181" s="8">
        <v>2680.49</v>
      </c>
      <c r="BE181" s="4"/>
      <c r="BF181" s="8"/>
      <c r="BG181" s="7"/>
      <c r="BH181" s="7"/>
      <c r="BI181" s="7">
        <v>1</v>
      </c>
      <c r="BJ181" s="4">
        <v>21</v>
      </c>
      <c r="BK181" s="8">
        <v>2680.49</v>
      </c>
      <c r="BL181" s="2" t="s">
        <v>2382</v>
      </c>
      <c r="BM181" s="7">
        <v>1</v>
      </c>
      <c r="BN181" s="7">
        <v>1</v>
      </c>
      <c r="BO181" s="4">
        <v>6</v>
      </c>
      <c r="BP181" s="8">
        <v>607.75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2209</v>
      </c>
      <c r="BX181" s="2" t="s">
        <v>1221</v>
      </c>
      <c r="BY181" s="2" t="s">
        <v>144</v>
      </c>
      <c r="BZ181" s="2" t="s">
        <v>132</v>
      </c>
      <c r="CA181" s="4">
        <v>8</v>
      </c>
      <c r="CB181" s="8">
        <v>1135.44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132</v>
      </c>
      <c r="CJ181" s="2" t="s">
        <v>132</v>
      </c>
      <c r="CK181" s="2" t="s">
        <v>144</v>
      </c>
      <c r="CL181" s="2" t="s">
        <v>132</v>
      </c>
      <c r="CM181" s="4">
        <v>5</v>
      </c>
      <c r="CN181" s="8">
        <v>647.02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2207</v>
      </c>
      <c r="CV181" s="2" t="s">
        <v>266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141</v>
      </c>
      <c r="DF181" s="2" t="s">
        <v>174</v>
      </c>
      <c r="DG181" s="2" t="s">
        <v>378</v>
      </c>
      <c r="DH181" s="2" t="s">
        <v>2383</v>
      </c>
      <c r="DI181" s="2" t="s">
        <v>144</v>
      </c>
      <c r="DJ181" s="2" t="s">
        <v>132</v>
      </c>
      <c r="DK181" s="4">
        <v>2</v>
      </c>
      <c r="DL181" s="8">
        <v>290.28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397</v>
      </c>
      <c r="DT181" s="2" t="s">
        <v>1439</v>
      </c>
      <c r="DU181" s="2" t="s">
        <v>144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141</v>
      </c>
      <c r="ED181" s="2" t="s">
        <v>129</v>
      </c>
      <c r="EE181" s="2" t="s">
        <v>297</v>
      </c>
      <c r="EF181" s="2" t="s">
        <v>1648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297</v>
      </c>
      <c r="ER181" s="2" t="s">
        <v>492</v>
      </c>
      <c r="ES181" s="2" t="s">
        <v>144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1392</v>
      </c>
      <c r="FD181" s="2" t="s">
        <v>132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129</v>
      </c>
      <c r="FO181" s="2" t="s">
        <v>937</v>
      </c>
      <c r="FP181" s="2" t="s">
        <v>1174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141</v>
      </c>
      <c r="FZ181" s="2" t="s">
        <v>129</v>
      </c>
      <c r="GA181" s="2" t="s">
        <v>935</v>
      </c>
      <c r="GB181" s="2" t="s">
        <v>132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2207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161</v>
      </c>
      <c r="GX181" s="2" t="s">
        <v>129</v>
      </c>
      <c r="GY181" s="2" t="s">
        <v>132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129</v>
      </c>
      <c r="HK181" s="2" t="s">
        <v>201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554</v>
      </c>
      <c r="HX181" s="2" t="s">
        <v>732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129</v>
      </c>
      <c r="II181" s="2" t="s">
        <v>939</v>
      </c>
      <c r="IJ181" s="2" t="s">
        <v>132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406</v>
      </c>
      <c r="IV181" s="2" t="s">
        <v>629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129</v>
      </c>
      <c r="JG181" s="2" t="s">
        <v>407</v>
      </c>
      <c r="JH181" s="2" t="s">
        <v>202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478</v>
      </c>
      <c r="JT181" s="2" t="s">
        <v>2060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173</v>
      </c>
      <c r="KD181" s="2" t="s">
        <v>129</v>
      </c>
      <c r="KE181" s="2" t="s">
        <v>132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212</v>
      </c>
      <c r="KP181" s="2" t="s">
        <v>129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141</v>
      </c>
      <c r="LB181" s="2" t="s">
        <v>129</v>
      </c>
      <c r="LC181" s="2" t="s">
        <v>168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162</v>
      </c>
      <c r="ML181" s="2" t="s">
        <v>129</v>
      </c>
      <c r="MM181" s="2" t="s">
        <v>132</v>
      </c>
      <c r="MN181" s="2" t="s">
        <v>132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129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167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129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174</v>
      </c>
      <c r="PS181" s="2" t="s">
        <v>175</v>
      </c>
      <c r="PT181" s="2" t="s">
        <v>132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167</v>
      </c>
      <c r="QD181" s="2" t="s">
        <v>129</v>
      </c>
      <c r="QE181" s="2" t="s">
        <v>132</v>
      </c>
      <c r="QF181" s="2" t="s">
        <v>132</v>
      </c>
      <c r="QG181" s="2" t="s">
        <v>144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129</v>
      </c>
      <c r="RC181" s="2" t="s">
        <v>132</v>
      </c>
      <c r="RD181" s="2" t="s">
        <v>132</v>
      </c>
      <c r="RE181" s="2" t="s">
        <v>144</v>
      </c>
      <c r="RF181" s="2" t="s">
        <v>177</v>
      </c>
      <c r="RG181" s="4"/>
      <c r="RH181" s="8"/>
      <c r="RI181" s="4"/>
      <c r="RJ181" s="8"/>
      <c r="RK181" s="7"/>
      <c r="RL181" s="7"/>
      <c r="RM181" s="2" t="s">
        <v>173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2384</v>
      </c>
      <c r="B182" s="2" t="s">
        <v>121</v>
      </c>
      <c r="C182" s="2" t="s">
        <v>2290</v>
      </c>
      <c r="D182" s="2" t="s">
        <v>2385</v>
      </c>
      <c r="E182" s="2" t="s">
        <v>2386</v>
      </c>
      <c r="F182" s="2" t="s">
        <v>2387</v>
      </c>
      <c r="G182" s="2" t="s">
        <v>2387</v>
      </c>
      <c r="H182" s="2" t="s">
        <v>2387</v>
      </c>
      <c r="I182" s="2" t="s">
        <v>2388</v>
      </c>
      <c r="J182" s="2" t="s">
        <v>127</v>
      </c>
      <c r="K182" s="2" t="s">
        <v>219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2389</v>
      </c>
      <c r="T182" s="2" t="s">
        <v>132</v>
      </c>
      <c r="U182" s="2" t="s">
        <v>306</v>
      </c>
      <c r="V182" s="2" t="s">
        <v>2150</v>
      </c>
      <c r="W182" s="2" t="s">
        <v>185</v>
      </c>
      <c r="X182" s="2" t="s">
        <v>132</v>
      </c>
      <c r="Y182" s="2" t="s">
        <v>806</v>
      </c>
      <c r="Z182" s="4">
        <v>408</v>
      </c>
      <c r="AA182" s="4">
        <f>=ROUNDDOWN(10.2,0)</f>
      </c>
      <c r="AB182" s="5">
        <v>40</v>
      </c>
      <c r="AC182" s="2" t="s">
        <v>2390</v>
      </c>
      <c r="AD182" s="4">
        <v>500</v>
      </c>
      <c r="AE182" s="4">
        <v>770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396</v>
      </c>
      <c r="AQ182" s="8">
        <v>11123.93</v>
      </c>
      <c r="AR182" s="4"/>
      <c r="AS182" s="8"/>
      <c r="AT182" s="7"/>
      <c r="AU182" s="7"/>
      <c r="AV182" s="4">
        <v>396</v>
      </c>
      <c r="AW182" s="8">
        <v>11123.93</v>
      </c>
      <c r="AX182" s="4"/>
      <c r="AY182" s="8"/>
      <c r="AZ182" s="7"/>
      <c r="BA182" s="7"/>
      <c r="BB182" s="7">
        <v>1</v>
      </c>
      <c r="BC182" s="4">
        <v>652</v>
      </c>
      <c r="BD182" s="8">
        <v>18762.06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0.5929</v>
      </c>
      <c r="BJ182" s="4">
        <v>396</v>
      </c>
      <c r="BK182" s="8">
        <v>11123.93</v>
      </c>
      <c r="BL182" s="2" t="s">
        <v>2391</v>
      </c>
      <c r="BM182" s="7">
        <v>1</v>
      </c>
      <c r="BN182" s="7">
        <v>1</v>
      </c>
      <c r="BO182" s="4">
        <v>252</v>
      </c>
      <c r="BP182" s="8">
        <v>6705.11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2392</v>
      </c>
      <c r="BX182" s="2" t="s">
        <v>349</v>
      </c>
      <c r="BY182" s="2" t="s">
        <v>144</v>
      </c>
      <c r="BZ182" s="2" t="s">
        <v>132</v>
      </c>
      <c r="CA182" s="4">
        <v>69</v>
      </c>
      <c r="CB182" s="8">
        <v>1878.87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132</v>
      </c>
      <c r="CJ182" s="2" t="s">
        <v>1670</v>
      </c>
      <c r="CK182" s="2" t="s">
        <v>144</v>
      </c>
      <c r="CL182" s="2" t="s">
        <v>132</v>
      </c>
      <c r="CM182" s="4">
        <v>15</v>
      </c>
      <c r="CN182" s="8">
        <v>500.29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811</v>
      </c>
      <c r="CV182" s="2" t="s">
        <v>1715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141</v>
      </c>
      <c r="DF182" s="2" t="s">
        <v>174</v>
      </c>
      <c r="DG182" s="2" t="s">
        <v>1028</v>
      </c>
      <c r="DH182" s="2" t="s">
        <v>2393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212</v>
      </c>
      <c r="DR182" s="2" t="s">
        <v>129</v>
      </c>
      <c r="DS182" s="2" t="s">
        <v>132</v>
      </c>
      <c r="DT182" s="2" t="s">
        <v>132</v>
      </c>
      <c r="DU182" s="2" t="s">
        <v>144</v>
      </c>
      <c r="DV182" s="2" t="s">
        <v>132</v>
      </c>
      <c r="DW182" s="4">
        <v>23</v>
      </c>
      <c r="DX182" s="8">
        <v>871.7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1607</v>
      </c>
      <c r="EF182" s="2" t="s">
        <v>2394</v>
      </c>
      <c r="EG182" s="2" t="s">
        <v>144</v>
      </c>
      <c r="EH182" s="2" t="s">
        <v>132</v>
      </c>
      <c r="EI182" s="4">
        <v>7</v>
      </c>
      <c r="EJ182" s="8">
        <v>227.64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818</v>
      </c>
      <c r="ER182" s="2" t="s">
        <v>1375</v>
      </c>
      <c r="ES182" s="2" t="s">
        <v>144</v>
      </c>
      <c r="ET182" s="2" t="s">
        <v>132</v>
      </c>
      <c r="EU182" s="4">
        <v>8</v>
      </c>
      <c r="EV182" s="8">
        <v>249.6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201</v>
      </c>
      <c r="FD182" s="2" t="s">
        <v>434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141</v>
      </c>
      <c r="FN182" s="2" t="s">
        <v>174</v>
      </c>
      <c r="FO182" s="2" t="s">
        <v>1705</v>
      </c>
      <c r="FP182" s="2" t="s">
        <v>826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141</v>
      </c>
      <c r="FZ182" s="2" t="s">
        <v>129</v>
      </c>
      <c r="GA182" s="2" t="s">
        <v>429</v>
      </c>
      <c r="GB182" s="2" t="s">
        <v>132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1090</v>
      </c>
      <c r="GN182" s="2" t="s">
        <v>2395</v>
      </c>
      <c r="GO182" s="2" t="s">
        <v>144</v>
      </c>
      <c r="GP182" s="2" t="s">
        <v>132</v>
      </c>
      <c r="GQ182" s="4">
        <v>3</v>
      </c>
      <c r="GR182" s="8">
        <v>86.67</v>
      </c>
      <c r="GS182" s="4"/>
      <c r="GT182" s="8"/>
      <c r="GU182" s="7"/>
      <c r="GV182" s="7"/>
      <c r="GW182" s="2" t="s">
        <v>141</v>
      </c>
      <c r="GX182" s="2" t="s">
        <v>129</v>
      </c>
      <c r="GY182" s="2" t="s">
        <v>359</v>
      </c>
      <c r="GZ182" s="2" t="s">
        <v>2396</v>
      </c>
      <c r="HA182" s="2" t="s">
        <v>144</v>
      </c>
      <c r="HB182" s="2" t="s">
        <v>132</v>
      </c>
      <c r="HC182" s="4">
        <v>1</v>
      </c>
      <c r="HD182" s="8">
        <v>37.39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1753</v>
      </c>
      <c r="HL182" s="2" t="s">
        <v>2397</v>
      </c>
      <c r="HM182" s="2" t="s">
        <v>144</v>
      </c>
      <c r="HN182" s="2" t="s">
        <v>132</v>
      </c>
      <c r="HO182" s="4">
        <v>10</v>
      </c>
      <c r="HP182" s="8">
        <v>356.9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1122</v>
      </c>
      <c r="HX182" s="2" t="s">
        <v>825</v>
      </c>
      <c r="HY182" s="2" t="s">
        <v>144</v>
      </c>
      <c r="HZ182" s="2" t="s">
        <v>132</v>
      </c>
      <c r="IA182" s="4">
        <v>3</v>
      </c>
      <c r="IB182" s="8">
        <v>93.6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209</v>
      </c>
      <c r="IJ182" s="2" t="s">
        <v>1223</v>
      </c>
      <c r="IK182" s="2" t="s">
        <v>144</v>
      </c>
      <c r="IL182" s="2" t="s">
        <v>132</v>
      </c>
      <c r="IM182" s="4">
        <v>1</v>
      </c>
      <c r="IN182" s="8">
        <v>30.33</v>
      </c>
      <c r="IO182" s="4"/>
      <c r="IP182" s="8"/>
      <c r="IQ182" s="7"/>
      <c r="IR182" s="7"/>
      <c r="IS182" s="2" t="s">
        <v>141</v>
      </c>
      <c r="IT182" s="2" t="s">
        <v>129</v>
      </c>
      <c r="IU182" s="2" t="s">
        <v>388</v>
      </c>
      <c r="IV182" s="2" t="s">
        <v>241</v>
      </c>
      <c r="IW182" s="2" t="s">
        <v>144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365</v>
      </c>
      <c r="JH182" s="2" t="s">
        <v>285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366</v>
      </c>
      <c r="JT182" s="2" t="s">
        <v>2398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173</v>
      </c>
      <c r="KD182" s="2" t="s">
        <v>129</v>
      </c>
      <c r="KE182" s="2" t="s">
        <v>132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>
        <v>4</v>
      </c>
      <c r="KV182" s="8">
        <v>85.83</v>
      </c>
      <c r="KW182" s="4"/>
      <c r="KX182" s="8"/>
      <c r="KY182" s="7"/>
      <c r="KZ182" s="7"/>
      <c r="LA182" s="2" t="s">
        <v>141</v>
      </c>
      <c r="LB182" s="2" t="s">
        <v>129</v>
      </c>
      <c r="LC182" s="2" t="s">
        <v>168</v>
      </c>
      <c r="LD182" s="2" t="s">
        <v>1292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170</v>
      </c>
      <c r="MM182" s="2" t="s">
        <v>2399</v>
      </c>
      <c r="MN182" s="2" t="s">
        <v>2400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129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167</v>
      </c>
      <c r="OT182" s="2" t="s">
        <v>174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174</v>
      </c>
      <c r="PS182" s="2" t="s">
        <v>960</v>
      </c>
      <c r="PT182" s="2" t="s">
        <v>523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162</v>
      </c>
      <c r="QP182" s="2" t="s">
        <v>174</v>
      </c>
      <c r="QQ182" s="2" t="s">
        <v>132</v>
      </c>
      <c r="QR182" s="2" t="s">
        <v>132</v>
      </c>
      <c r="QS182" s="2" t="s">
        <v>144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129</v>
      </c>
      <c r="RC182" s="2" t="s">
        <v>132</v>
      </c>
      <c r="RD182" s="2" t="s">
        <v>132</v>
      </c>
      <c r="RE182" s="2" t="s">
        <v>144</v>
      </c>
      <c r="RF182" s="2" t="s">
        <v>177</v>
      </c>
      <c r="RG182" s="4"/>
      <c r="RH182" s="8"/>
      <c r="RI182" s="4"/>
      <c r="RJ182" s="8"/>
      <c r="RK182" s="7"/>
      <c r="RL182" s="7"/>
      <c r="RM182" s="2" t="s">
        <v>173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2401</v>
      </c>
      <c r="B183" s="2" t="s">
        <v>121</v>
      </c>
      <c r="C183" s="2" t="s">
        <v>2290</v>
      </c>
      <c r="D183" s="2" t="s">
        <v>2385</v>
      </c>
      <c r="E183" s="2" t="s">
        <v>2386</v>
      </c>
      <c r="F183" s="2" t="s">
        <v>2387</v>
      </c>
      <c r="G183" s="2" t="s">
        <v>2387</v>
      </c>
      <c r="H183" s="2" t="s">
        <v>2387</v>
      </c>
      <c r="I183" s="2" t="s">
        <v>2388</v>
      </c>
      <c r="J183" s="2" t="s">
        <v>127</v>
      </c>
      <c r="K183" s="2" t="s">
        <v>958</v>
      </c>
      <c r="L183" s="3">
        <v>27.51</v>
      </c>
      <c r="M183" s="3">
        <v>28.89</v>
      </c>
      <c r="N183" s="3">
        <v>52.69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132</v>
      </c>
      <c r="T183" s="2" t="s">
        <v>132</v>
      </c>
      <c r="U183" s="2" t="s">
        <v>306</v>
      </c>
      <c r="V183" s="2" t="s">
        <v>2150</v>
      </c>
      <c r="W183" s="2" t="s">
        <v>185</v>
      </c>
      <c r="X183" s="2" t="s">
        <v>915</v>
      </c>
      <c r="Y183" s="2" t="s">
        <v>2402</v>
      </c>
      <c r="Z183" s="4">
        <v>286</v>
      </c>
      <c r="AA183" s="4">
        <f>=ROUNDDOWN(8.9375,0)</f>
      </c>
      <c r="AB183" s="5">
        <v>32</v>
      </c>
      <c r="AC183" s="2" t="s">
        <v>2390</v>
      </c>
      <c r="AD183" s="4">
        <v>250</v>
      </c>
      <c r="AE183" s="4">
        <v>730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256</v>
      </c>
      <c r="AQ183" s="8">
        <v>7638.13</v>
      </c>
      <c r="AR183" s="4"/>
      <c r="AS183" s="8"/>
      <c r="AT183" s="7"/>
      <c r="AU183" s="7"/>
      <c r="AV183" s="4">
        <v>256</v>
      </c>
      <c r="AW183" s="8">
        <v>7638.13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0.4071</v>
      </c>
      <c r="BJ183" s="4">
        <v>256</v>
      </c>
      <c r="BK183" s="8">
        <v>7638.13</v>
      </c>
      <c r="BL183" s="2" t="s">
        <v>2403</v>
      </c>
      <c r="BM183" s="7">
        <v>1</v>
      </c>
      <c r="BN183" s="7">
        <v>1</v>
      </c>
      <c r="BO183" s="4">
        <v>125</v>
      </c>
      <c r="BP183" s="8">
        <v>3172.66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895</v>
      </c>
      <c r="BX183" s="2" t="s">
        <v>2404</v>
      </c>
      <c r="BY183" s="2" t="s">
        <v>144</v>
      </c>
      <c r="BZ183" s="2" t="s">
        <v>132</v>
      </c>
      <c r="CA183" s="4">
        <v>49</v>
      </c>
      <c r="CB183" s="8">
        <v>1824.27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203</v>
      </c>
      <c r="CK183" s="2" t="s">
        <v>144</v>
      </c>
      <c r="CL183" s="2" t="s">
        <v>132</v>
      </c>
      <c r="CM183" s="4">
        <v>5</v>
      </c>
      <c r="CN183" s="8">
        <v>166.08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1068</v>
      </c>
      <c r="CV183" s="2" t="s">
        <v>2405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141</v>
      </c>
      <c r="DF183" s="2" t="s">
        <v>174</v>
      </c>
      <c r="DG183" s="2" t="s">
        <v>1458</v>
      </c>
      <c r="DH183" s="2" t="s">
        <v>422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212</v>
      </c>
      <c r="DR183" s="2" t="s">
        <v>129</v>
      </c>
      <c r="DS183" s="2" t="s">
        <v>132</v>
      </c>
      <c r="DT183" s="2" t="s">
        <v>132</v>
      </c>
      <c r="DU183" s="2" t="s">
        <v>144</v>
      </c>
      <c r="DV183" s="2" t="s">
        <v>132</v>
      </c>
      <c r="DW183" s="4">
        <v>28</v>
      </c>
      <c r="DX183" s="8">
        <v>1061.2</v>
      </c>
      <c r="DY183" s="4"/>
      <c r="DZ183" s="8"/>
      <c r="EA183" s="7"/>
      <c r="EB183" s="7"/>
      <c r="EC183" s="2" t="s">
        <v>141</v>
      </c>
      <c r="ED183" s="2" t="s">
        <v>129</v>
      </c>
      <c r="EE183" s="2" t="s">
        <v>2406</v>
      </c>
      <c r="EF183" s="2" t="s">
        <v>2407</v>
      </c>
      <c r="EG183" s="2" t="s">
        <v>144</v>
      </c>
      <c r="EH183" s="2" t="s">
        <v>132</v>
      </c>
      <c r="EI183" s="4">
        <v>17</v>
      </c>
      <c r="EJ183" s="8">
        <v>552.84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2408</v>
      </c>
      <c r="ER183" s="2" t="s">
        <v>2409</v>
      </c>
      <c r="ES183" s="2" t="s">
        <v>144</v>
      </c>
      <c r="ET183" s="2" t="s">
        <v>132</v>
      </c>
      <c r="EU183" s="4">
        <v>13</v>
      </c>
      <c r="EV183" s="8">
        <v>405.6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201</v>
      </c>
      <c r="FD183" s="2" t="s">
        <v>582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532</v>
      </c>
      <c r="FN183" s="2" t="s">
        <v>174</v>
      </c>
      <c r="FO183" s="2" t="s">
        <v>132</v>
      </c>
      <c r="FP183" s="2" t="s">
        <v>132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129</v>
      </c>
      <c r="GA183" s="2" t="s">
        <v>429</v>
      </c>
      <c r="GB183" s="2" t="s">
        <v>132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2402</v>
      </c>
      <c r="GN183" s="2" t="s">
        <v>2410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161</v>
      </c>
      <c r="GX183" s="2" t="s">
        <v>129</v>
      </c>
      <c r="GY183" s="2" t="s">
        <v>132</v>
      </c>
      <c r="GZ183" s="2" t="s">
        <v>132</v>
      </c>
      <c r="HA183" s="2" t="s">
        <v>144</v>
      </c>
      <c r="HB183" s="2" t="s">
        <v>132</v>
      </c>
      <c r="HC183" s="4">
        <v>1</v>
      </c>
      <c r="HD183" s="8">
        <v>37.39</v>
      </c>
      <c r="HE183" s="4"/>
      <c r="HF183" s="8"/>
      <c r="HG183" s="7"/>
      <c r="HH183" s="7"/>
      <c r="HI183" s="2" t="s">
        <v>141</v>
      </c>
      <c r="HJ183" s="2" t="s">
        <v>129</v>
      </c>
      <c r="HK183" s="2" t="s">
        <v>1753</v>
      </c>
      <c r="HL183" s="2" t="s">
        <v>922</v>
      </c>
      <c r="HM183" s="2" t="s">
        <v>144</v>
      </c>
      <c r="HN183" s="2" t="s">
        <v>132</v>
      </c>
      <c r="HO183" s="4">
        <v>2</v>
      </c>
      <c r="HP183" s="8">
        <v>71.38</v>
      </c>
      <c r="HQ183" s="4"/>
      <c r="HR183" s="8"/>
      <c r="HS183" s="7"/>
      <c r="HT183" s="7"/>
      <c r="HU183" s="2" t="s">
        <v>141</v>
      </c>
      <c r="HV183" s="2" t="s">
        <v>129</v>
      </c>
      <c r="HW183" s="2" t="s">
        <v>1273</v>
      </c>
      <c r="HX183" s="2" t="s">
        <v>771</v>
      </c>
      <c r="HY183" s="2" t="s">
        <v>144</v>
      </c>
      <c r="HZ183" s="2" t="s">
        <v>132</v>
      </c>
      <c r="IA183" s="4">
        <v>1</v>
      </c>
      <c r="IB183" s="8">
        <v>31.2</v>
      </c>
      <c r="IC183" s="4"/>
      <c r="ID183" s="8"/>
      <c r="IE183" s="7"/>
      <c r="IF183" s="7"/>
      <c r="IG183" s="2" t="s">
        <v>141</v>
      </c>
      <c r="IH183" s="2" t="s">
        <v>129</v>
      </c>
      <c r="II183" s="2" t="s">
        <v>2411</v>
      </c>
      <c r="IJ183" s="2" t="s">
        <v>574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141</v>
      </c>
      <c r="IT183" s="2" t="s">
        <v>129</v>
      </c>
      <c r="IU183" s="2" t="s">
        <v>211</v>
      </c>
      <c r="IV183" s="2" t="s">
        <v>454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2412</v>
      </c>
      <c r="JH183" s="2" t="s">
        <v>1307</v>
      </c>
      <c r="JI183" s="2" t="s">
        <v>144</v>
      </c>
      <c r="JJ183" s="2" t="s">
        <v>132</v>
      </c>
      <c r="JK183" s="4">
        <v>5</v>
      </c>
      <c r="JL183" s="8">
        <v>156</v>
      </c>
      <c r="JM183" s="4"/>
      <c r="JN183" s="8"/>
      <c r="JO183" s="7"/>
      <c r="JP183" s="7"/>
      <c r="JQ183" s="2" t="s">
        <v>141</v>
      </c>
      <c r="JR183" s="2" t="s">
        <v>129</v>
      </c>
      <c r="JS183" s="2" t="s">
        <v>294</v>
      </c>
      <c r="JT183" s="2" t="s">
        <v>2039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129</v>
      </c>
      <c r="KE183" s="2" t="s">
        <v>132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>
        <v>10</v>
      </c>
      <c r="KV183" s="8">
        <v>159.51</v>
      </c>
      <c r="KW183" s="4"/>
      <c r="KX183" s="8"/>
      <c r="KY183" s="7"/>
      <c r="KZ183" s="7"/>
      <c r="LA183" s="2" t="s">
        <v>141</v>
      </c>
      <c r="LB183" s="2" t="s">
        <v>129</v>
      </c>
      <c r="LC183" s="2" t="s">
        <v>168</v>
      </c>
      <c r="LD183" s="2" t="s">
        <v>629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170</v>
      </c>
      <c r="MM183" s="2" t="s">
        <v>2413</v>
      </c>
      <c r="MN183" s="2" t="s">
        <v>334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167</v>
      </c>
      <c r="MX183" s="2" t="s">
        <v>129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167</v>
      </c>
      <c r="OT183" s="2" t="s">
        <v>174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174</v>
      </c>
      <c r="PS183" s="2" t="s">
        <v>559</v>
      </c>
      <c r="PT183" s="2" t="s">
        <v>574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162</v>
      </c>
      <c r="QP183" s="2" t="s">
        <v>174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129</v>
      </c>
      <c r="RC183" s="2" t="s">
        <v>132</v>
      </c>
      <c r="RD183" s="2" t="s">
        <v>132</v>
      </c>
      <c r="RE183" s="2" t="s">
        <v>144</v>
      </c>
      <c r="RF183" s="2" t="s">
        <v>177</v>
      </c>
      <c r="RG183" s="4"/>
      <c r="RH183" s="8"/>
      <c r="RI183" s="4"/>
      <c r="RJ183" s="8"/>
      <c r="RK183" s="7"/>
      <c r="RL183" s="7"/>
      <c r="RM183" s="2" t="s">
        <v>173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2414</v>
      </c>
      <c r="B184" s="2" t="s">
        <v>121</v>
      </c>
      <c r="C184" s="2" t="s">
        <v>2290</v>
      </c>
      <c r="D184" s="2" t="s">
        <v>2385</v>
      </c>
      <c r="E184" s="2" t="s">
        <v>2386</v>
      </c>
      <c r="F184" s="2" t="s">
        <v>2415</v>
      </c>
      <c r="G184" s="2" t="s">
        <v>2415</v>
      </c>
      <c r="H184" s="2" t="s">
        <v>2415</v>
      </c>
      <c r="I184" s="2" t="s">
        <v>2416</v>
      </c>
      <c r="J184" s="2" t="s">
        <v>127</v>
      </c>
      <c r="K184" s="2" t="s">
        <v>2417</v>
      </c>
      <c r="L184" s="3">
        <v>100.98</v>
      </c>
      <c r="M184" s="3">
        <v>106.03</v>
      </c>
      <c r="N184" s="3">
        <v>169.99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2418</v>
      </c>
      <c r="T184" s="2" t="s">
        <v>132</v>
      </c>
      <c r="U184" s="2" t="s">
        <v>306</v>
      </c>
      <c r="V184" s="2" t="s">
        <v>2150</v>
      </c>
      <c r="W184" s="2" t="s">
        <v>185</v>
      </c>
      <c r="X184" s="2" t="s">
        <v>132</v>
      </c>
      <c r="Y184" s="2" t="s">
        <v>2419</v>
      </c>
      <c r="Z184" s="4">
        <v>389</v>
      </c>
      <c r="AA184" s="4">
        <f>=ROUNDDOWN(27.7857142857143,0)</f>
      </c>
      <c r="AB184" s="5">
        <v>14</v>
      </c>
      <c r="AC184" s="2" t="s">
        <v>1304</v>
      </c>
      <c r="AD184" s="4">
        <v>400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130</v>
      </c>
      <c r="AQ184" s="8">
        <v>13745.89</v>
      </c>
      <c r="AR184" s="4"/>
      <c r="AS184" s="8"/>
      <c r="AT184" s="7"/>
      <c r="AU184" s="7"/>
      <c r="AV184" s="4">
        <v>130</v>
      </c>
      <c r="AW184" s="8">
        <v>13745.89</v>
      </c>
      <c r="AX184" s="4"/>
      <c r="AY184" s="8"/>
      <c r="AZ184" s="7"/>
      <c r="BA184" s="7"/>
      <c r="BB184" s="7">
        <v>1</v>
      </c>
      <c r="BC184" s="4">
        <v>130</v>
      </c>
      <c r="BD184" s="8">
        <v>13745.89</v>
      </c>
      <c r="BE184" s="4"/>
      <c r="BF184" s="8"/>
      <c r="BG184" s="7"/>
      <c r="BH184" s="7"/>
      <c r="BI184" s="7">
        <v>1</v>
      </c>
      <c r="BJ184" s="4">
        <v>130</v>
      </c>
      <c r="BK184" s="8">
        <v>13745.89</v>
      </c>
      <c r="BL184" s="2" t="s">
        <v>2420</v>
      </c>
      <c r="BM184" s="7">
        <v>1</v>
      </c>
      <c r="BN184" s="7">
        <v>1</v>
      </c>
      <c r="BO184" s="4">
        <v>52</v>
      </c>
      <c r="BP184" s="8">
        <v>5308.92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346</v>
      </c>
      <c r="BX184" s="2" t="s">
        <v>1086</v>
      </c>
      <c r="BY184" s="2" t="s">
        <v>144</v>
      </c>
      <c r="BZ184" s="2" t="s">
        <v>132</v>
      </c>
      <c r="CA184" s="4">
        <v>37</v>
      </c>
      <c r="CB184" s="8">
        <v>3311.87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132</v>
      </c>
      <c r="CJ184" s="2" t="s">
        <v>839</v>
      </c>
      <c r="CK184" s="2" t="s">
        <v>177</v>
      </c>
      <c r="CL184" s="2" t="s">
        <v>132</v>
      </c>
      <c r="CM184" s="4">
        <v>4</v>
      </c>
      <c r="CN184" s="8">
        <v>424.12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2421</v>
      </c>
      <c r="CV184" s="2" t="s">
        <v>2422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141</v>
      </c>
      <c r="DF184" s="2" t="s">
        <v>174</v>
      </c>
      <c r="DG184" s="2" t="s">
        <v>1458</v>
      </c>
      <c r="DH184" s="2" t="s">
        <v>440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212</v>
      </c>
      <c r="DR184" s="2" t="s">
        <v>129</v>
      </c>
      <c r="DS184" s="2" t="s">
        <v>132</v>
      </c>
      <c r="DT184" s="2" t="s">
        <v>132</v>
      </c>
      <c r="DU184" s="2" t="s">
        <v>144</v>
      </c>
      <c r="DV184" s="2" t="s">
        <v>132</v>
      </c>
      <c r="DW184" s="4">
        <v>20</v>
      </c>
      <c r="DX184" s="8">
        <v>2815.2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2423</v>
      </c>
      <c r="EF184" s="2" t="s">
        <v>515</v>
      </c>
      <c r="EG184" s="2" t="s">
        <v>144</v>
      </c>
      <c r="EH184" s="2" t="s">
        <v>132</v>
      </c>
      <c r="EI184" s="4">
        <v>10</v>
      </c>
      <c r="EJ184" s="8">
        <v>1034.8</v>
      </c>
      <c r="EK184" s="4"/>
      <c r="EL184" s="8"/>
      <c r="EM184" s="7"/>
      <c r="EN184" s="7"/>
      <c r="EO184" s="2" t="s">
        <v>141</v>
      </c>
      <c r="EP184" s="2" t="s">
        <v>129</v>
      </c>
      <c r="EQ184" s="2" t="s">
        <v>346</v>
      </c>
      <c r="ER184" s="2" t="s">
        <v>1313</v>
      </c>
      <c r="ES184" s="2" t="s">
        <v>144</v>
      </c>
      <c r="ET184" s="2" t="s">
        <v>132</v>
      </c>
      <c r="EU184" s="4">
        <v>4</v>
      </c>
      <c r="EV184" s="8">
        <v>458.04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201</v>
      </c>
      <c r="FD184" s="2" t="s">
        <v>434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174</v>
      </c>
      <c r="FO184" s="2" t="s">
        <v>1775</v>
      </c>
      <c r="FP184" s="2" t="s">
        <v>1776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141</v>
      </c>
      <c r="FZ184" s="2" t="s">
        <v>129</v>
      </c>
      <c r="GA184" s="2" t="s">
        <v>429</v>
      </c>
      <c r="GB184" s="2" t="s">
        <v>132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1980</v>
      </c>
      <c r="GN184" s="2" t="s">
        <v>2269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359</v>
      </c>
      <c r="GZ184" s="2" t="s">
        <v>405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1753</v>
      </c>
      <c r="HL184" s="2" t="s">
        <v>132</v>
      </c>
      <c r="HM184" s="2" t="s">
        <v>144</v>
      </c>
      <c r="HN184" s="2" t="s">
        <v>132</v>
      </c>
      <c r="HO184" s="4">
        <v>3</v>
      </c>
      <c r="HP184" s="8">
        <v>392.94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1122</v>
      </c>
      <c r="HX184" s="2" t="s">
        <v>1085</v>
      </c>
      <c r="HY184" s="2" t="s">
        <v>144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141</v>
      </c>
      <c r="IH184" s="2" t="s">
        <v>129</v>
      </c>
      <c r="II184" s="2" t="s">
        <v>209</v>
      </c>
      <c r="IJ184" s="2" t="s">
        <v>969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141</v>
      </c>
      <c r="IT184" s="2" t="s">
        <v>129</v>
      </c>
      <c r="IU184" s="2" t="s">
        <v>211</v>
      </c>
      <c r="IV184" s="2" t="s">
        <v>363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365</v>
      </c>
      <c r="JH184" s="2" t="s">
        <v>750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366</v>
      </c>
      <c r="JT184" s="2" t="s">
        <v>2424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129</v>
      </c>
      <c r="KE184" s="2" t="s">
        <v>132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141</v>
      </c>
      <c r="ML184" s="2" t="s">
        <v>170</v>
      </c>
      <c r="MM184" s="2" t="s">
        <v>1086</v>
      </c>
      <c r="MN184" s="2" t="s">
        <v>1683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167</v>
      </c>
      <c r="MX184" s="2" t="s">
        <v>129</v>
      </c>
      <c r="MY184" s="2" t="s">
        <v>132</v>
      </c>
      <c r="MZ184" s="2" t="s">
        <v>132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167</v>
      </c>
      <c r="NJ184" s="2" t="s">
        <v>129</v>
      </c>
      <c r="NK184" s="2" t="s">
        <v>132</v>
      </c>
      <c r="NL184" s="2" t="s">
        <v>132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129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167</v>
      </c>
      <c r="OT184" s="2" t="s">
        <v>174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174</v>
      </c>
      <c r="PS184" s="2" t="s">
        <v>207</v>
      </c>
      <c r="PT184" s="2" t="s">
        <v>441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162</v>
      </c>
      <c r="QP184" s="2" t="s">
        <v>174</v>
      </c>
      <c r="QQ184" s="2" t="s">
        <v>132</v>
      </c>
      <c r="QR184" s="2" t="s">
        <v>132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129</v>
      </c>
      <c r="RC184" s="2" t="s">
        <v>132</v>
      </c>
      <c r="RD184" s="2" t="s">
        <v>132</v>
      </c>
      <c r="RE184" s="2" t="s">
        <v>144</v>
      </c>
      <c r="RF184" s="2" t="s">
        <v>177</v>
      </c>
      <c r="RG184" s="4"/>
      <c r="RH184" s="8"/>
      <c r="RI184" s="4"/>
      <c r="RJ184" s="8"/>
      <c r="RK184" s="7"/>
      <c r="RL184" s="7"/>
      <c r="RM184" s="2" t="s">
        <v>173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2425</v>
      </c>
      <c r="B185" s="2" t="s">
        <v>121</v>
      </c>
      <c r="C185" s="2" t="s">
        <v>2290</v>
      </c>
      <c r="D185" s="2" t="s">
        <v>123</v>
      </c>
      <c r="E185" s="2" t="s">
        <v>2218</v>
      </c>
      <c r="F185" s="2" t="s">
        <v>2426</v>
      </c>
      <c r="G185" s="2" t="s">
        <v>2426</v>
      </c>
      <c r="H185" s="2" t="s">
        <v>2426</v>
      </c>
      <c r="I185" s="2" t="s">
        <v>2427</v>
      </c>
      <c r="J185" s="2" t="s">
        <v>127</v>
      </c>
      <c r="K185" s="2" t="s">
        <v>183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250</v>
      </c>
      <c r="Q185" s="2" t="s">
        <v>131</v>
      </c>
      <c r="R185" s="2" t="s">
        <v>132</v>
      </c>
      <c r="S185" s="2" t="s">
        <v>2428</v>
      </c>
      <c r="T185" s="2" t="s">
        <v>132</v>
      </c>
      <c r="U185" s="2" t="s">
        <v>447</v>
      </c>
      <c r="V185" s="2" t="s">
        <v>846</v>
      </c>
      <c r="W185" s="2" t="s">
        <v>915</v>
      </c>
      <c r="X185" s="2" t="s">
        <v>136</v>
      </c>
      <c r="Y185" s="2" t="s">
        <v>997</v>
      </c>
      <c r="Z185" s="4">
        <v>190</v>
      </c>
      <c r="AA185" s="4">
        <f>=ROUNDDOWN(15.8333333333333,0)</f>
      </c>
      <c r="AB185" s="5">
        <v>12</v>
      </c>
      <c r="AC185" s="2" t="s">
        <v>767</v>
      </c>
      <c r="AD185" s="4">
        <v>150</v>
      </c>
      <c r="AE185" s="4">
        <v>150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119</v>
      </c>
      <c r="AQ185" s="8">
        <v>5933.04</v>
      </c>
      <c r="AR185" s="4"/>
      <c r="AS185" s="8"/>
      <c r="AT185" s="7"/>
      <c r="AU185" s="7"/>
      <c r="AV185" s="4">
        <v>119</v>
      </c>
      <c r="AW185" s="8">
        <v>5933.04</v>
      </c>
      <c r="AX185" s="4"/>
      <c r="AY185" s="8"/>
      <c r="AZ185" s="7"/>
      <c r="BA185" s="7"/>
      <c r="BB185" s="7">
        <v>1</v>
      </c>
      <c r="BC185" s="4">
        <v>275</v>
      </c>
      <c r="BD185" s="8">
        <v>14423.07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0.4114</v>
      </c>
      <c r="BJ185" s="4">
        <v>119</v>
      </c>
      <c r="BK185" s="8">
        <v>5933.04</v>
      </c>
      <c r="BL185" s="2" t="s">
        <v>2429</v>
      </c>
      <c r="BM185" s="7">
        <v>1</v>
      </c>
      <c r="BN185" s="7">
        <v>1</v>
      </c>
      <c r="BO185" s="4">
        <v>43</v>
      </c>
      <c r="BP185" s="8">
        <v>1649.56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751</v>
      </c>
      <c r="BX185" s="2" t="s">
        <v>247</v>
      </c>
      <c r="BY185" s="2" t="s">
        <v>144</v>
      </c>
      <c r="BZ185" s="2" t="s">
        <v>132</v>
      </c>
      <c r="CA185" s="4">
        <v>34</v>
      </c>
      <c r="CB185" s="8">
        <v>2045.78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132</v>
      </c>
      <c r="CJ185" s="2" t="s">
        <v>642</v>
      </c>
      <c r="CK185" s="2" t="s">
        <v>144</v>
      </c>
      <c r="CL185" s="2" t="s">
        <v>132</v>
      </c>
      <c r="CM185" s="4">
        <v>7</v>
      </c>
      <c r="CN185" s="8">
        <v>365.11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997</v>
      </c>
      <c r="CV185" s="2" t="s">
        <v>227</v>
      </c>
      <c r="CW185" s="2" t="s">
        <v>144</v>
      </c>
      <c r="CX185" s="2" t="s">
        <v>132</v>
      </c>
      <c r="CY185" s="4">
        <v>23</v>
      </c>
      <c r="CZ185" s="8">
        <v>1243.15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233</v>
      </c>
      <c r="DH185" s="2" t="s">
        <v>2026</v>
      </c>
      <c r="DI185" s="2" t="s">
        <v>144</v>
      </c>
      <c r="DJ185" s="2" t="s">
        <v>132</v>
      </c>
      <c r="DK185" s="4">
        <v>4</v>
      </c>
      <c r="DL185" s="8">
        <v>233.92</v>
      </c>
      <c r="DM185" s="4"/>
      <c r="DN185" s="8"/>
      <c r="DO185" s="7"/>
      <c r="DP185" s="7"/>
      <c r="DQ185" s="2" t="s">
        <v>141</v>
      </c>
      <c r="DR185" s="2" t="s">
        <v>129</v>
      </c>
      <c r="DS185" s="2" t="s">
        <v>149</v>
      </c>
      <c r="DT185" s="2" t="s">
        <v>772</v>
      </c>
      <c r="DU185" s="2" t="s">
        <v>144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141</v>
      </c>
      <c r="ED185" s="2" t="s">
        <v>129</v>
      </c>
      <c r="EE185" s="2" t="s">
        <v>2142</v>
      </c>
      <c r="EF185" s="2" t="s">
        <v>225</v>
      </c>
      <c r="EG185" s="2" t="s">
        <v>144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489</v>
      </c>
      <c r="ER185" s="2" t="s">
        <v>469</v>
      </c>
      <c r="ES185" s="2" t="s">
        <v>144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201</v>
      </c>
      <c r="FD185" s="2" t="s">
        <v>2430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129</v>
      </c>
      <c r="FO185" s="2" t="s">
        <v>266</v>
      </c>
      <c r="FP185" s="2" t="s">
        <v>2431</v>
      </c>
      <c r="FQ185" s="2" t="s">
        <v>144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141</v>
      </c>
      <c r="FZ185" s="2" t="s">
        <v>129</v>
      </c>
      <c r="GA185" s="2" t="s">
        <v>158</v>
      </c>
      <c r="GB185" s="2" t="s">
        <v>132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1205</v>
      </c>
      <c r="GN185" s="2" t="s">
        <v>132</v>
      </c>
      <c r="GO185" s="2" t="s">
        <v>144</v>
      </c>
      <c r="GP185" s="2" t="s">
        <v>132</v>
      </c>
      <c r="GQ185" s="4">
        <v>8</v>
      </c>
      <c r="GR185" s="8">
        <v>395.52</v>
      </c>
      <c r="GS185" s="4"/>
      <c r="GT185" s="8"/>
      <c r="GU185" s="7"/>
      <c r="GV185" s="7"/>
      <c r="GW185" s="2" t="s">
        <v>141</v>
      </c>
      <c r="GX185" s="2" t="s">
        <v>129</v>
      </c>
      <c r="GY185" s="2" t="s">
        <v>359</v>
      </c>
      <c r="GZ185" s="2" t="s">
        <v>2432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162</v>
      </c>
      <c r="HJ185" s="2" t="s">
        <v>129</v>
      </c>
      <c r="HK185" s="2" t="s">
        <v>132</v>
      </c>
      <c r="HL185" s="2" t="s">
        <v>132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240</v>
      </c>
      <c r="HX185" s="2" t="s">
        <v>2433</v>
      </c>
      <c r="HY185" s="2" t="s">
        <v>144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141</v>
      </c>
      <c r="IH185" s="2" t="s">
        <v>129</v>
      </c>
      <c r="II185" s="2" t="s">
        <v>474</v>
      </c>
      <c r="IJ185" s="2" t="s">
        <v>132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129</v>
      </c>
      <c r="IU185" s="2" t="s">
        <v>267</v>
      </c>
      <c r="IV185" s="2" t="s">
        <v>2368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212</v>
      </c>
      <c r="JF185" s="2" t="s">
        <v>129</v>
      </c>
      <c r="JG185" s="2" t="s">
        <v>132</v>
      </c>
      <c r="JH185" s="2" t="s">
        <v>132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781</v>
      </c>
      <c r="JT185" s="2" t="s">
        <v>2433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167</v>
      </c>
      <c r="KD185" s="2" t="s">
        <v>129</v>
      </c>
      <c r="KE185" s="2" t="s">
        <v>132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167</v>
      </c>
      <c r="KP185" s="2" t="s">
        <v>129</v>
      </c>
      <c r="KQ185" s="2" t="s">
        <v>132</v>
      </c>
      <c r="KR185" s="2" t="s">
        <v>132</v>
      </c>
      <c r="KS185" s="2" t="s">
        <v>144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141</v>
      </c>
      <c r="LB185" s="2" t="s">
        <v>129</v>
      </c>
      <c r="LC185" s="2" t="s">
        <v>459</v>
      </c>
      <c r="LD185" s="2" t="s">
        <v>132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170</v>
      </c>
      <c r="MM185" s="2" t="s">
        <v>171</v>
      </c>
      <c r="MN185" s="2" t="s">
        <v>574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167</v>
      </c>
      <c r="MX185" s="2" t="s">
        <v>129</v>
      </c>
      <c r="MY185" s="2" t="s">
        <v>132</v>
      </c>
      <c r="MZ185" s="2" t="s">
        <v>132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167</v>
      </c>
      <c r="NJ185" s="2" t="s">
        <v>129</v>
      </c>
      <c r="NK185" s="2" t="s">
        <v>132</v>
      </c>
      <c r="NL185" s="2" t="s">
        <v>132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129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167</v>
      </c>
      <c r="OH185" s="2" t="s">
        <v>129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167</v>
      </c>
      <c r="OT185" s="2" t="s">
        <v>174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174</v>
      </c>
      <c r="PS185" s="2" t="s">
        <v>559</v>
      </c>
      <c r="PT185" s="2" t="s">
        <v>1279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162</v>
      </c>
      <c r="QP185" s="2" t="s">
        <v>174</v>
      </c>
      <c r="QQ185" s="2" t="s">
        <v>132</v>
      </c>
      <c r="QR185" s="2" t="s">
        <v>132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129</v>
      </c>
      <c r="RC185" s="2" t="s">
        <v>132</v>
      </c>
      <c r="RD185" s="2" t="s">
        <v>132</v>
      </c>
      <c r="RE185" s="2" t="s">
        <v>144</v>
      </c>
      <c r="RF185" s="2" t="s">
        <v>177</v>
      </c>
      <c r="RG185" s="4"/>
      <c r="RH185" s="8"/>
      <c r="RI185" s="4"/>
      <c r="RJ185" s="8"/>
      <c r="RK185" s="7"/>
      <c r="RL185" s="7"/>
      <c r="RM185" s="2" t="s">
        <v>173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2434</v>
      </c>
      <c r="B186" s="2" t="s">
        <v>121</v>
      </c>
      <c r="C186" s="2" t="s">
        <v>2290</v>
      </c>
      <c r="D186" s="2" t="s">
        <v>123</v>
      </c>
      <c r="E186" s="2" t="s">
        <v>2218</v>
      </c>
      <c r="F186" s="2" t="s">
        <v>2426</v>
      </c>
      <c r="G186" s="2" t="s">
        <v>2426</v>
      </c>
      <c r="H186" s="2" t="s">
        <v>2426</v>
      </c>
      <c r="I186" s="2" t="s">
        <v>2427</v>
      </c>
      <c r="J186" s="2" t="s">
        <v>127</v>
      </c>
      <c r="K186" s="2" t="s">
        <v>958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374</v>
      </c>
      <c r="Q186" s="2" t="s">
        <v>131</v>
      </c>
      <c r="R186" s="2" t="s">
        <v>132</v>
      </c>
      <c r="S186" s="2" t="s">
        <v>2435</v>
      </c>
      <c r="T186" s="2" t="s">
        <v>132</v>
      </c>
      <c r="U186" s="2" t="s">
        <v>447</v>
      </c>
      <c r="V186" s="2" t="s">
        <v>846</v>
      </c>
      <c r="W186" s="2" t="s">
        <v>915</v>
      </c>
      <c r="X186" s="2" t="s">
        <v>132</v>
      </c>
      <c r="Y186" s="2" t="s">
        <v>1680</v>
      </c>
      <c r="Z186" s="4">
        <v>87</v>
      </c>
      <c r="AA186" s="4">
        <f>=ROUNDDOWN(10.875,0)</f>
      </c>
      <c r="AB186" s="5">
        <v>8</v>
      </c>
      <c r="AC186" s="2" t="s">
        <v>661</v>
      </c>
      <c r="AD186" s="4">
        <v>120</v>
      </c>
      <c r="AE186" s="4">
        <v>120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93</v>
      </c>
      <c r="AQ186" s="8">
        <v>4761.69</v>
      </c>
      <c r="AR186" s="4"/>
      <c r="AS186" s="8"/>
      <c r="AT186" s="7"/>
      <c r="AU186" s="7"/>
      <c r="AV186" s="4">
        <v>93</v>
      </c>
      <c r="AW186" s="8">
        <v>4761.69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0.3301</v>
      </c>
      <c r="BJ186" s="4">
        <v>93</v>
      </c>
      <c r="BK186" s="8">
        <v>4761.69</v>
      </c>
      <c r="BL186" s="2" t="s">
        <v>2436</v>
      </c>
      <c r="BM186" s="7">
        <v>1</v>
      </c>
      <c r="BN186" s="7">
        <v>1</v>
      </c>
      <c r="BO186" s="4">
        <v>19</v>
      </c>
      <c r="BP186" s="8">
        <v>737.11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1681</v>
      </c>
      <c r="BX186" s="2" t="s">
        <v>837</v>
      </c>
      <c r="BY186" s="2" t="s">
        <v>144</v>
      </c>
      <c r="BZ186" s="2" t="s">
        <v>132</v>
      </c>
      <c r="CA186" s="4">
        <v>18</v>
      </c>
      <c r="CB186" s="8">
        <v>1078.02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132</v>
      </c>
      <c r="CJ186" s="2" t="s">
        <v>1013</v>
      </c>
      <c r="CK186" s="2" t="s">
        <v>144</v>
      </c>
      <c r="CL186" s="2" t="s">
        <v>132</v>
      </c>
      <c r="CM186" s="4">
        <v>6</v>
      </c>
      <c r="CN186" s="8">
        <v>381.9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1402</v>
      </c>
      <c r="CV186" s="2" t="s">
        <v>1658</v>
      </c>
      <c r="CW186" s="2" t="s">
        <v>144</v>
      </c>
      <c r="CX186" s="2" t="s">
        <v>132</v>
      </c>
      <c r="CY186" s="4">
        <v>9</v>
      </c>
      <c r="CZ186" s="8">
        <v>486.45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643</v>
      </c>
      <c r="DH186" s="2" t="s">
        <v>784</v>
      </c>
      <c r="DI186" s="2" t="s">
        <v>144</v>
      </c>
      <c r="DJ186" s="2" t="s">
        <v>132</v>
      </c>
      <c r="DK186" s="4">
        <v>2</v>
      </c>
      <c r="DL186" s="8">
        <v>116.96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1017</v>
      </c>
      <c r="DT186" s="2" t="s">
        <v>1026</v>
      </c>
      <c r="DU186" s="2" t="s">
        <v>144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1683</v>
      </c>
      <c r="EF186" s="2" t="s">
        <v>2437</v>
      </c>
      <c r="EG186" s="2" t="s">
        <v>144</v>
      </c>
      <c r="EH186" s="2" t="s">
        <v>132</v>
      </c>
      <c r="EI186" s="4">
        <v>3</v>
      </c>
      <c r="EJ186" s="8">
        <v>165.57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1156</v>
      </c>
      <c r="ER186" s="2" t="s">
        <v>2438</v>
      </c>
      <c r="ES186" s="2" t="s">
        <v>144</v>
      </c>
      <c r="ET186" s="2" t="s">
        <v>132</v>
      </c>
      <c r="EU186" s="4">
        <v>2</v>
      </c>
      <c r="EV186" s="8">
        <v>106.8</v>
      </c>
      <c r="EW186" s="4"/>
      <c r="EX186" s="8"/>
      <c r="EY186" s="7"/>
      <c r="EZ186" s="7"/>
      <c r="FA186" s="2" t="s">
        <v>141</v>
      </c>
      <c r="FB186" s="2" t="s">
        <v>129</v>
      </c>
      <c r="FC186" s="2" t="s">
        <v>201</v>
      </c>
      <c r="FD186" s="2" t="s">
        <v>2439</v>
      </c>
      <c r="FE186" s="2" t="s">
        <v>144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141</v>
      </c>
      <c r="FN186" s="2" t="s">
        <v>174</v>
      </c>
      <c r="FO186" s="2" t="s">
        <v>2440</v>
      </c>
      <c r="FP186" s="2" t="s">
        <v>2441</v>
      </c>
      <c r="FQ186" s="2" t="s">
        <v>144</v>
      </c>
      <c r="FR186" s="2" t="s">
        <v>132</v>
      </c>
      <c r="FS186" s="4">
        <v>29</v>
      </c>
      <c r="FT186" s="8">
        <v>1433.76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326</v>
      </c>
      <c r="GB186" s="2" t="s">
        <v>380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1402</v>
      </c>
      <c r="GN186" s="2" t="s">
        <v>1160</v>
      </c>
      <c r="GO186" s="2" t="s">
        <v>144</v>
      </c>
      <c r="GP186" s="2" t="s">
        <v>132</v>
      </c>
      <c r="GQ186" s="4">
        <v>2</v>
      </c>
      <c r="GR186" s="8">
        <v>98.88</v>
      </c>
      <c r="GS186" s="4"/>
      <c r="GT186" s="8"/>
      <c r="GU186" s="7"/>
      <c r="GV186" s="7"/>
      <c r="GW186" s="2" t="s">
        <v>141</v>
      </c>
      <c r="GX186" s="2" t="s">
        <v>129</v>
      </c>
      <c r="GY186" s="2" t="s">
        <v>359</v>
      </c>
      <c r="GZ186" s="2" t="s">
        <v>825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141</v>
      </c>
      <c r="HJ186" s="2" t="s">
        <v>129</v>
      </c>
      <c r="HK186" s="2" t="s">
        <v>2242</v>
      </c>
      <c r="HL186" s="2" t="s">
        <v>2442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1412</v>
      </c>
      <c r="HX186" s="2" t="s">
        <v>2443</v>
      </c>
      <c r="HY186" s="2" t="s">
        <v>144</v>
      </c>
      <c r="HZ186" s="2" t="s">
        <v>132</v>
      </c>
      <c r="IA186" s="4">
        <v>2</v>
      </c>
      <c r="IB186" s="8">
        <v>106.8</v>
      </c>
      <c r="IC186" s="4"/>
      <c r="ID186" s="8"/>
      <c r="IE186" s="7"/>
      <c r="IF186" s="7"/>
      <c r="IG186" s="2" t="s">
        <v>141</v>
      </c>
      <c r="IH186" s="2" t="s">
        <v>129</v>
      </c>
      <c r="II186" s="2" t="s">
        <v>1027</v>
      </c>
      <c r="IJ186" s="2" t="s">
        <v>213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129</v>
      </c>
      <c r="IU186" s="2" t="s">
        <v>1303</v>
      </c>
      <c r="IV186" s="2" t="s">
        <v>2134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212</v>
      </c>
      <c r="JF186" s="2" t="s">
        <v>129</v>
      </c>
      <c r="JG186" s="2" t="s">
        <v>132</v>
      </c>
      <c r="JH186" s="2" t="s">
        <v>132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366</v>
      </c>
      <c r="JT186" s="2" t="s">
        <v>621</v>
      </c>
      <c r="JU186" s="2" t="s">
        <v>144</v>
      </c>
      <c r="JV186" s="2" t="s">
        <v>132</v>
      </c>
      <c r="JW186" s="4">
        <v>1</v>
      </c>
      <c r="JX186" s="8">
        <v>49.44</v>
      </c>
      <c r="JY186" s="4"/>
      <c r="JZ186" s="8"/>
      <c r="KA186" s="7"/>
      <c r="KB186" s="7"/>
      <c r="KC186" s="2" t="s">
        <v>141</v>
      </c>
      <c r="KD186" s="2" t="s">
        <v>129</v>
      </c>
      <c r="KE186" s="2" t="s">
        <v>1039</v>
      </c>
      <c r="KF186" s="2" t="s">
        <v>971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141</v>
      </c>
      <c r="LB186" s="2" t="s">
        <v>129</v>
      </c>
      <c r="LC186" s="2" t="s">
        <v>168</v>
      </c>
      <c r="LD186" s="2" t="s">
        <v>132</v>
      </c>
      <c r="LE186" s="2" t="s">
        <v>144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129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170</v>
      </c>
      <c r="MM186" s="2" t="s">
        <v>1687</v>
      </c>
      <c r="MN186" s="2" t="s">
        <v>2444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167</v>
      </c>
      <c r="MX186" s="2" t="s">
        <v>129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167</v>
      </c>
      <c r="OH186" s="2" t="s">
        <v>129</v>
      </c>
      <c r="OI186" s="2" t="s">
        <v>132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167</v>
      </c>
      <c r="OT186" s="2" t="s">
        <v>174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174</v>
      </c>
      <c r="PS186" s="2" t="s">
        <v>214</v>
      </c>
      <c r="PT186" s="2" t="s">
        <v>473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174</v>
      </c>
      <c r="QQ186" s="2" t="s">
        <v>1002</v>
      </c>
      <c r="QR186" s="2" t="s">
        <v>2404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174</v>
      </c>
      <c r="RC186" s="2" t="s">
        <v>132</v>
      </c>
      <c r="RD186" s="2" t="s">
        <v>132</v>
      </c>
      <c r="RE186" s="2" t="s">
        <v>144</v>
      </c>
      <c r="RF186" s="2" t="s">
        <v>177</v>
      </c>
      <c r="RG186" s="4"/>
      <c r="RH186" s="8"/>
      <c r="RI186" s="4"/>
      <c r="RJ186" s="8"/>
      <c r="RK186" s="7"/>
      <c r="RL186" s="7"/>
      <c r="RM186" s="2" t="s">
        <v>173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2445</v>
      </c>
      <c r="B187" s="2" t="s">
        <v>121</v>
      </c>
      <c r="C187" s="2" t="s">
        <v>2290</v>
      </c>
      <c r="D187" s="2" t="s">
        <v>123</v>
      </c>
      <c r="E187" s="2" t="s">
        <v>2218</v>
      </c>
      <c r="F187" s="2" t="s">
        <v>2426</v>
      </c>
      <c r="G187" s="2" t="s">
        <v>2426</v>
      </c>
      <c r="H187" s="2" t="s">
        <v>2426</v>
      </c>
      <c r="I187" s="2" t="s">
        <v>2427</v>
      </c>
      <c r="J187" s="2" t="s">
        <v>127</v>
      </c>
      <c r="K187" s="2" t="s">
        <v>912</v>
      </c>
      <c r="L187" s="3">
        <v>47.09</v>
      </c>
      <c r="M187" s="3">
        <v>49.44</v>
      </c>
      <c r="N187" s="3">
        <v>98.99</v>
      </c>
      <c r="O187" s="2" t="s">
        <v>129</v>
      </c>
      <c r="P187" s="2" t="s">
        <v>250</v>
      </c>
      <c r="Q187" s="2" t="s">
        <v>131</v>
      </c>
      <c r="R187" s="2" t="s">
        <v>132</v>
      </c>
      <c r="S187" s="2" t="s">
        <v>2446</v>
      </c>
      <c r="T187" s="2" t="s">
        <v>132</v>
      </c>
      <c r="U187" s="2" t="s">
        <v>447</v>
      </c>
      <c r="V187" s="2" t="s">
        <v>846</v>
      </c>
      <c r="W187" s="2" t="s">
        <v>915</v>
      </c>
      <c r="X187" s="2" t="s">
        <v>132</v>
      </c>
      <c r="Y187" s="2" t="s">
        <v>1680</v>
      </c>
      <c r="Z187" s="4">
        <v>132</v>
      </c>
      <c r="AA187" s="4">
        <f>=ROUNDDOWN(10.1538461538462,0)</f>
      </c>
      <c r="AB187" s="5">
        <v>13</v>
      </c>
      <c r="AC187" s="2" t="s">
        <v>767</v>
      </c>
      <c r="AD187" s="4">
        <v>180</v>
      </c>
      <c r="AE187" s="4">
        <v>350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63</v>
      </c>
      <c r="AQ187" s="8">
        <v>3728.34</v>
      </c>
      <c r="AR187" s="4"/>
      <c r="AS187" s="8"/>
      <c r="AT187" s="7"/>
      <c r="AU187" s="7"/>
      <c r="AV187" s="4">
        <v>63</v>
      </c>
      <c r="AW187" s="8">
        <v>3728.34</v>
      </c>
      <c r="AX187" s="4"/>
      <c r="AY187" s="8"/>
      <c r="AZ187" s="7"/>
      <c r="BA187" s="7"/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0.2585</v>
      </c>
      <c r="BJ187" s="4">
        <v>63</v>
      </c>
      <c r="BK187" s="8">
        <v>3728.34</v>
      </c>
      <c r="BL187" s="2" t="s">
        <v>2447</v>
      </c>
      <c r="BM187" s="7">
        <v>1</v>
      </c>
      <c r="BN187" s="7">
        <v>1</v>
      </c>
      <c r="BO187" s="4">
        <v>2</v>
      </c>
      <c r="BP187" s="8">
        <v>74.72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1681</v>
      </c>
      <c r="BX187" s="2" t="s">
        <v>1023</v>
      </c>
      <c r="BY187" s="2" t="s">
        <v>144</v>
      </c>
      <c r="BZ187" s="2" t="s">
        <v>132</v>
      </c>
      <c r="CA187" s="4">
        <v>40</v>
      </c>
      <c r="CB187" s="8">
        <v>2428.8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132</v>
      </c>
      <c r="CJ187" s="2" t="s">
        <v>2448</v>
      </c>
      <c r="CK187" s="2" t="s">
        <v>144</v>
      </c>
      <c r="CL187" s="2" t="s">
        <v>132</v>
      </c>
      <c r="CM187" s="4">
        <v>9</v>
      </c>
      <c r="CN187" s="8">
        <v>562.06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1402</v>
      </c>
      <c r="CV187" s="2" t="s">
        <v>1658</v>
      </c>
      <c r="CW187" s="2" t="s">
        <v>144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141</v>
      </c>
      <c r="DF187" s="2" t="s">
        <v>174</v>
      </c>
      <c r="DG187" s="2" t="s">
        <v>643</v>
      </c>
      <c r="DH187" s="2" t="s">
        <v>2410</v>
      </c>
      <c r="DI187" s="2" t="s">
        <v>144</v>
      </c>
      <c r="DJ187" s="2" t="s">
        <v>132</v>
      </c>
      <c r="DK187" s="4">
        <v>3</v>
      </c>
      <c r="DL187" s="8">
        <v>175.44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1017</v>
      </c>
      <c r="DT187" s="2" t="s">
        <v>519</v>
      </c>
      <c r="DU187" s="2" t="s">
        <v>144</v>
      </c>
      <c r="DV187" s="2" t="s">
        <v>132</v>
      </c>
      <c r="DW187" s="4">
        <v>1</v>
      </c>
      <c r="DX187" s="8">
        <v>58.48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1683</v>
      </c>
      <c r="EF187" s="2" t="s">
        <v>2449</v>
      </c>
      <c r="EG187" s="2" t="s">
        <v>144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141</v>
      </c>
      <c r="EP187" s="2" t="s">
        <v>129</v>
      </c>
      <c r="EQ187" s="2" t="s">
        <v>1156</v>
      </c>
      <c r="ER187" s="2" t="s">
        <v>1424</v>
      </c>
      <c r="ES187" s="2" t="s">
        <v>144</v>
      </c>
      <c r="ET187" s="2" t="s">
        <v>132</v>
      </c>
      <c r="EU187" s="4">
        <v>2</v>
      </c>
      <c r="EV187" s="8">
        <v>106.8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201</v>
      </c>
      <c r="FD187" s="2" t="s">
        <v>323</v>
      </c>
      <c r="FE187" s="2" t="s">
        <v>144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141</v>
      </c>
      <c r="FN187" s="2" t="s">
        <v>174</v>
      </c>
      <c r="FO187" s="2" t="s">
        <v>2440</v>
      </c>
      <c r="FP187" s="2" t="s">
        <v>2450</v>
      </c>
      <c r="FQ187" s="2" t="s">
        <v>144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141</v>
      </c>
      <c r="FZ187" s="2" t="s">
        <v>129</v>
      </c>
      <c r="GA187" s="2" t="s">
        <v>158</v>
      </c>
      <c r="GB187" s="2" t="s">
        <v>132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1402</v>
      </c>
      <c r="GN187" s="2" t="s">
        <v>1668</v>
      </c>
      <c r="GO187" s="2" t="s">
        <v>144</v>
      </c>
      <c r="GP187" s="2" t="s">
        <v>132</v>
      </c>
      <c r="GQ187" s="4">
        <v>1</v>
      </c>
      <c r="GR187" s="8">
        <v>49.44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289</v>
      </c>
      <c r="GZ187" s="2" t="s">
        <v>825</v>
      </c>
      <c r="HA187" s="2" t="s">
        <v>144</v>
      </c>
      <c r="HB187" s="2" t="s">
        <v>132</v>
      </c>
      <c r="HC187" s="4">
        <v>2</v>
      </c>
      <c r="HD187" s="8">
        <v>115.36</v>
      </c>
      <c r="HE187" s="4"/>
      <c r="HF187" s="8"/>
      <c r="HG187" s="7"/>
      <c r="HH187" s="7"/>
      <c r="HI187" s="2" t="s">
        <v>141</v>
      </c>
      <c r="HJ187" s="2" t="s">
        <v>129</v>
      </c>
      <c r="HK187" s="2" t="s">
        <v>2242</v>
      </c>
      <c r="HL187" s="2" t="s">
        <v>233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1412</v>
      </c>
      <c r="HX187" s="2" t="s">
        <v>1985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209</v>
      </c>
      <c r="IJ187" s="2" t="s">
        <v>406</v>
      </c>
      <c r="IK187" s="2" t="s">
        <v>144</v>
      </c>
      <c r="IL187" s="2" t="s">
        <v>132</v>
      </c>
      <c r="IM187" s="4">
        <v>2</v>
      </c>
      <c r="IN187" s="8">
        <v>103.84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830</v>
      </c>
      <c r="IV187" s="2" t="s">
        <v>189</v>
      </c>
      <c r="IW187" s="2" t="s">
        <v>144</v>
      </c>
      <c r="IX187" s="2" t="s">
        <v>132</v>
      </c>
      <c r="IY187" s="4">
        <v>1</v>
      </c>
      <c r="IZ187" s="8">
        <v>53.4</v>
      </c>
      <c r="JA187" s="4"/>
      <c r="JB187" s="8"/>
      <c r="JC187" s="7"/>
      <c r="JD187" s="7"/>
      <c r="JE187" s="2" t="s">
        <v>141</v>
      </c>
      <c r="JF187" s="2" t="s">
        <v>129</v>
      </c>
      <c r="JG187" s="2" t="s">
        <v>2451</v>
      </c>
      <c r="JH187" s="2" t="s">
        <v>2452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366</v>
      </c>
      <c r="JT187" s="2" t="s">
        <v>2453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167</v>
      </c>
      <c r="KD187" s="2" t="s">
        <v>129</v>
      </c>
      <c r="KE187" s="2" t="s">
        <v>132</v>
      </c>
      <c r="KF187" s="2" t="s">
        <v>132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141</v>
      </c>
      <c r="LB187" s="2" t="s">
        <v>129</v>
      </c>
      <c r="LC187" s="2" t="s">
        <v>168</v>
      </c>
      <c r="LD187" s="2" t="s">
        <v>132</v>
      </c>
      <c r="LE187" s="2" t="s">
        <v>144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162</v>
      </c>
      <c r="LN187" s="2" t="s">
        <v>129</v>
      </c>
      <c r="LO187" s="2" t="s">
        <v>132</v>
      </c>
      <c r="LP187" s="2" t="s">
        <v>132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170</v>
      </c>
      <c r="MM187" s="2" t="s">
        <v>1687</v>
      </c>
      <c r="MN187" s="2" t="s">
        <v>2454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167</v>
      </c>
      <c r="MX187" s="2" t="s">
        <v>129</v>
      </c>
      <c r="MY187" s="2" t="s">
        <v>132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167</v>
      </c>
      <c r="NJ187" s="2" t="s">
        <v>129</v>
      </c>
      <c r="NK187" s="2" t="s">
        <v>132</v>
      </c>
      <c r="NL187" s="2" t="s">
        <v>132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129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167</v>
      </c>
      <c r="OT187" s="2" t="s">
        <v>174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174</v>
      </c>
      <c r="PS187" s="2" t="s">
        <v>214</v>
      </c>
      <c r="PT187" s="2" t="s">
        <v>904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174</v>
      </c>
      <c r="QQ187" s="2" t="s">
        <v>1002</v>
      </c>
      <c r="QR187" s="2" t="s">
        <v>198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129</v>
      </c>
      <c r="RC187" s="2" t="s">
        <v>132</v>
      </c>
      <c r="RD187" s="2" t="s">
        <v>132</v>
      </c>
      <c r="RE187" s="2" t="s">
        <v>144</v>
      </c>
      <c r="RF187" s="2" t="s">
        <v>177</v>
      </c>
      <c r="RG187" s="4"/>
      <c r="RH187" s="8"/>
      <c r="RI187" s="4"/>
      <c r="RJ187" s="8"/>
      <c r="RK187" s="7"/>
      <c r="RL187" s="7"/>
      <c r="RM187" s="2" t="s">
        <v>173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2455</v>
      </c>
      <c r="B188" s="2" t="s">
        <v>121</v>
      </c>
      <c r="C188" s="2" t="s">
        <v>2290</v>
      </c>
      <c r="D188" s="2" t="s">
        <v>123</v>
      </c>
      <c r="E188" s="2" t="s">
        <v>882</v>
      </c>
      <c r="F188" s="2" t="s">
        <v>2426</v>
      </c>
      <c r="G188" s="2" t="s">
        <v>2426</v>
      </c>
      <c r="H188" s="2" t="s">
        <v>2426</v>
      </c>
      <c r="I188" s="2" t="s">
        <v>2456</v>
      </c>
      <c r="J188" s="2" t="s">
        <v>127</v>
      </c>
      <c r="K188" s="2" t="s">
        <v>912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250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306</v>
      </c>
      <c r="V188" s="2" t="s">
        <v>846</v>
      </c>
      <c r="W188" s="2" t="s">
        <v>915</v>
      </c>
      <c r="X188" s="2" t="s">
        <v>136</v>
      </c>
      <c r="Y188" s="2" t="s">
        <v>154</v>
      </c>
      <c r="Z188" s="4">
        <v>185</v>
      </c>
      <c r="AA188" s="4">
        <f>=ROUNDDOWN(30.8333333333333,0)</f>
      </c>
      <c r="AB188" s="5">
        <v>6</v>
      </c>
      <c r="AC188" s="2" t="s">
        <v>132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48</v>
      </c>
      <c r="AQ188" s="8">
        <v>5417.59</v>
      </c>
      <c r="AR188" s="4"/>
      <c r="AS188" s="8"/>
      <c r="AT188" s="7"/>
      <c r="AU188" s="7"/>
      <c r="AV188" s="4">
        <v>48</v>
      </c>
      <c r="AW188" s="8">
        <v>5417.59</v>
      </c>
      <c r="AX188" s="4"/>
      <c r="AY188" s="8"/>
      <c r="AZ188" s="7"/>
      <c r="BA188" s="7"/>
      <c r="BB188" s="7">
        <v>1</v>
      </c>
      <c r="BC188" s="4">
        <v>63</v>
      </c>
      <c r="BD188" s="8">
        <v>6867.32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0.7889</v>
      </c>
      <c r="BJ188" s="4">
        <v>48</v>
      </c>
      <c r="BK188" s="8">
        <v>5417.59</v>
      </c>
      <c r="BL188" s="2" t="s">
        <v>2457</v>
      </c>
      <c r="BM188" s="7">
        <v>1</v>
      </c>
      <c r="BN188" s="7">
        <v>1</v>
      </c>
      <c r="BO188" s="4">
        <v>10</v>
      </c>
      <c r="BP188" s="8">
        <v>856.9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1279</v>
      </c>
      <c r="BX188" s="2" t="s">
        <v>268</v>
      </c>
      <c r="BY188" s="2" t="s">
        <v>144</v>
      </c>
      <c r="BZ188" s="2" t="s">
        <v>132</v>
      </c>
      <c r="CA188" s="4">
        <v>17</v>
      </c>
      <c r="CB188" s="8">
        <v>2144.89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132</v>
      </c>
      <c r="CJ188" s="2" t="s">
        <v>132</v>
      </c>
      <c r="CK188" s="2" t="s">
        <v>144</v>
      </c>
      <c r="CL188" s="2" t="s">
        <v>132</v>
      </c>
      <c r="CM188" s="4">
        <v>1</v>
      </c>
      <c r="CN188" s="8">
        <v>110.64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154</v>
      </c>
      <c r="CV188" s="2" t="s">
        <v>380</v>
      </c>
      <c r="CW188" s="2" t="s">
        <v>144</v>
      </c>
      <c r="CX188" s="2" t="s">
        <v>132</v>
      </c>
      <c r="CY188" s="4">
        <v>15</v>
      </c>
      <c r="CZ188" s="8">
        <v>1723.65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378</v>
      </c>
      <c r="DH188" s="2" t="s">
        <v>454</v>
      </c>
      <c r="DI188" s="2" t="s">
        <v>144</v>
      </c>
      <c r="DJ188" s="2" t="s">
        <v>132</v>
      </c>
      <c r="DK188" s="4">
        <v>2</v>
      </c>
      <c r="DL188" s="8">
        <v>258.04</v>
      </c>
      <c r="DM188" s="4"/>
      <c r="DN188" s="8"/>
      <c r="DO188" s="7"/>
      <c r="DP188" s="7"/>
      <c r="DQ188" s="2" t="s">
        <v>141</v>
      </c>
      <c r="DR188" s="2" t="s">
        <v>129</v>
      </c>
      <c r="DS188" s="2" t="s">
        <v>397</v>
      </c>
      <c r="DT188" s="2" t="s">
        <v>2169</v>
      </c>
      <c r="DU188" s="2" t="s">
        <v>144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141</v>
      </c>
      <c r="ED188" s="2" t="s">
        <v>129</v>
      </c>
      <c r="EE188" s="2" t="s">
        <v>392</v>
      </c>
      <c r="EF188" s="2" t="s">
        <v>469</v>
      </c>
      <c r="EG188" s="2" t="s">
        <v>144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380</v>
      </c>
      <c r="ER188" s="2" t="s">
        <v>1622</v>
      </c>
      <c r="ES188" s="2" t="s">
        <v>144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201</v>
      </c>
      <c r="FD188" s="2" t="s">
        <v>967</v>
      </c>
      <c r="FE188" s="2" t="s">
        <v>144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141</v>
      </c>
      <c r="FN188" s="2" t="s">
        <v>129</v>
      </c>
      <c r="FO188" s="2" t="s">
        <v>266</v>
      </c>
      <c r="FP188" s="2" t="s">
        <v>1648</v>
      </c>
      <c r="FQ188" s="2" t="s">
        <v>144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141</v>
      </c>
      <c r="FZ188" s="2" t="s">
        <v>129</v>
      </c>
      <c r="GA188" s="2" t="s">
        <v>2458</v>
      </c>
      <c r="GB188" s="2" t="s">
        <v>132</v>
      </c>
      <c r="GC188" s="2" t="s">
        <v>144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392</v>
      </c>
      <c r="GN188" s="2" t="s">
        <v>1507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161</v>
      </c>
      <c r="GX188" s="2" t="s">
        <v>129</v>
      </c>
      <c r="GY188" s="2" t="s">
        <v>132</v>
      </c>
      <c r="GZ188" s="2" t="s">
        <v>132</v>
      </c>
      <c r="HA188" s="2" t="s">
        <v>144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162</v>
      </c>
      <c r="HJ188" s="2" t="s">
        <v>129</v>
      </c>
      <c r="HK188" s="2" t="s">
        <v>132</v>
      </c>
      <c r="HL188" s="2" t="s">
        <v>132</v>
      </c>
      <c r="HM188" s="2" t="s">
        <v>144</v>
      </c>
      <c r="HN188" s="2" t="s">
        <v>132</v>
      </c>
      <c r="HO188" s="4">
        <v>2</v>
      </c>
      <c r="HP188" s="8">
        <v>217.72</v>
      </c>
      <c r="HQ188" s="4"/>
      <c r="HR188" s="8"/>
      <c r="HS188" s="7"/>
      <c r="HT188" s="7"/>
      <c r="HU188" s="2" t="s">
        <v>141</v>
      </c>
      <c r="HV188" s="2" t="s">
        <v>129</v>
      </c>
      <c r="HW188" s="2" t="s">
        <v>404</v>
      </c>
      <c r="HX188" s="2" t="s">
        <v>450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243</v>
      </c>
      <c r="IJ188" s="2" t="s">
        <v>1250</v>
      </c>
      <c r="IK188" s="2" t="s">
        <v>144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141</v>
      </c>
      <c r="IT188" s="2" t="s">
        <v>129</v>
      </c>
      <c r="IU188" s="2" t="s">
        <v>406</v>
      </c>
      <c r="IV188" s="2" t="s">
        <v>132</v>
      </c>
      <c r="IW188" s="2" t="s">
        <v>144</v>
      </c>
      <c r="IX188" s="2" t="s">
        <v>132</v>
      </c>
      <c r="IY188" s="4">
        <v>1</v>
      </c>
      <c r="IZ188" s="8">
        <v>105.75</v>
      </c>
      <c r="JA188" s="4"/>
      <c r="JB188" s="8"/>
      <c r="JC188" s="7"/>
      <c r="JD188" s="7"/>
      <c r="JE188" s="2" t="s">
        <v>141</v>
      </c>
      <c r="JF188" s="2" t="s">
        <v>129</v>
      </c>
      <c r="JG188" s="2" t="s">
        <v>407</v>
      </c>
      <c r="JH188" s="2" t="s">
        <v>437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707</v>
      </c>
      <c r="JT188" s="2" t="s">
        <v>132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167</v>
      </c>
      <c r="KD188" s="2" t="s">
        <v>129</v>
      </c>
      <c r="KE188" s="2" t="s">
        <v>132</v>
      </c>
      <c r="KF188" s="2" t="s">
        <v>132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167</v>
      </c>
      <c r="KP188" s="2" t="s">
        <v>129</v>
      </c>
      <c r="KQ188" s="2" t="s">
        <v>132</v>
      </c>
      <c r="KR188" s="2" t="s">
        <v>132</v>
      </c>
      <c r="KS188" s="2" t="s">
        <v>144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141</v>
      </c>
      <c r="LB188" s="2" t="s">
        <v>129</v>
      </c>
      <c r="LC188" s="2" t="s">
        <v>168</v>
      </c>
      <c r="LD188" s="2" t="s">
        <v>132</v>
      </c>
      <c r="LE188" s="2" t="s">
        <v>144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162</v>
      </c>
      <c r="LN188" s="2" t="s">
        <v>129</v>
      </c>
      <c r="LO188" s="2" t="s">
        <v>132</v>
      </c>
      <c r="LP188" s="2" t="s">
        <v>132</v>
      </c>
      <c r="LQ188" s="2" t="s">
        <v>144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141</v>
      </c>
      <c r="ML188" s="2" t="s">
        <v>170</v>
      </c>
      <c r="MM188" s="2" t="s">
        <v>411</v>
      </c>
      <c r="MN188" s="2" t="s">
        <v>648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129</v>
      </c>
      <c r="MY188" s="2" t="s">
        <v>132</v>
      </c>
      <c r="MZ188" s="2" t="s">
        <v>132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167</v>
      </c>
      <c r="NJ188" s="2" t="s">
        <v>129</v>
      </c>
      <c r="NK188" s="2" t="s">
        <v>132</v>
      </c>
      <c r="NL188" s="2" t="s">
        <v>132</v>
      </c>
      <c r="NM188" s="2" t="s">
        <v>144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129</v>
      </c>
      <c r="NW188" s="2" t="s">
        <v>132</v>
      </c>
      <c r="NX188" s="2" t="s">
        <v>132</v>
      </c>
      <c r="NY188" s="2" t="s">
        <v>144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167</v>
      </c>
      <c r="OH188" s="2" t="s">
        <v>129</v>
      </c>
      <c r="OI188" s="2" t="s">
        <v>132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141</v>
      </c>
      <c r="PR188" s="2" t="s">
        <v>174</v>
      </c>
      <c r="PS188" s="2" t="s">
        <v>297</v>
      </c>
      <c r="PT188" s="2" t="s">
        <v>721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167</v>
      </c>
      <c r="QD188" s="2" t="s">
        <v>129</v>
      </c>
      <c r="QE188" s="2" t="s">
        <v>132</v>
      </c>
      <c r="QF188" s="2" t="s">
        <v>132</v>
      </c>
      <c r="QG188" s="2" t="s">
        <v>144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129</v>
      </c>
      <c r="RC188" s="2" t="s">
        <v>132</v>
      </c>
      <c r="RD188" s="2" t="s">
        <v>132</v>
      </c>
      <c r="RE188" s="2" t="s">
        <v>144</v>
      </c>
      <c r="RF188" s="2" t="s">
        <v>177</v>
      </c>
      <c r="RG188" s="4"/>
      <c r="RH188" s="8"/>
      <c r="RI188" s="4"/>
      <c r="RJ188" s="8"/>
      <c r="RK188" s="7"/>
      <c r="RL188" s="7"/>
      <c r="RM188" s="2" t="s">
        <v>173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2459</v>
      </c>
      <c r="B189" s="2" t="s">
        <v>121</v>
      </c>
      <c r="C189" s="2" t="s">
        <v>2290</v>
      </c>
      <c r="D189" s="2" t="s">
        <v>123</v>
      </c>
      <c r="E189" s="2" t="s">
        <v>882</v>
      </c>
      <c r="F189" s="2" t="s">
        <v>2426</v>
      </c>
      <c r="G189" s="2" t="s">
        <v>2426</v>
      </c>
      <c r="H189" s="2" t="s">
        <v>2426</v>
      </c>
      <c r="I189" s="2" t="s">
        <v>2456</v>
      </c>
      <c r="J189" s="2" t="s">
        <v>127</v>
      </c>
      <c r="K189" s="2" t="s">
        <v>958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913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306</v>
      </c>
      <c r="V189" s="2" t="s">
        <v>914</v>
      </c>
      <c r="W189" s="2" t="s">
        <v>915</v>
      </c>
      <c r="X189" s="2" t="s">
        <v>136</v>
      </c>
      <c r="Y189" s="2" t="s">
        <v>1910</v>
      </c>
      <c r="Z189" s="4">
        <v>73</v>
      </c>
      <c r="AA189" s="4">
        <f>=ROUNDDOWN(24.3333333333333,0)</f>
      </c>
      <c r="AB189" s="5">
        <v>3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11</v>
      </c>
      <c r="AQ189" s="8">
        <v>1046.53</v>
      </c>
      <c r="AR189" s="4"/>
      <c r="AS189" s="8"/>
      <c r="AT189" s="7"/>
      <c r="AU189" s="7"/>
      <c r="AV189" s="4">
        <v>11</v>
      </c>
      <c r="AW189" s="8">
        <v>1046.53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0.1524</v>
      </c>
      <c r="BJ189" s="4">
        <v>11</v>
      </c>
      <c r="BK189" s="8">
        <v>1046.53</v>
      </c>
      <c r="BL189" s="2" t="s">
        <v>2460</v>
      </c>
      <c r="BM189" s="7">
        <v>1</v>
      </c>
      <c r="BN189" s="7">
        <v>1</v>
      </c>
      <c r="BO189" s="4">
        <v>8</v>
      </c>
      <c r="BP189" s="8">
        <v>691.2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1544</v>
      </c>
      <c r="BX189" s="2" t="s">
        <v>916</v>
      </c>
      <c r="BY189" s="2" t="s">
        <v>144</v>
      </c>
      <c r="BZ189" s="2" t="s">
        <v>132</v>
      </c>
      <c r="CA189" s="4"/>
      <c r="CB189" s="8"/>
      <c r="CC189" s="4"/>
      <c r="CD189" s="8"/>
      <c r="CE189" s="7"/>
      <c r="CF189" s="7"/>
      <c r="CG189" s="2" t="s">
        <v>141</v>
      </c>
      <c r="CH189" s="2" t="s">
        <v>129</v>
      </c>
      <c r="CI189" s="2" t="s">
        <v>132</v>
      </c>
      <c r="CJ189" s="2" t="s">
        <v>132</v>
      </c>
      <c r="CK189" s="2" t="s">
        <v>144</v>
      </c>
      <c r="CL189" s="2" t="s">
        <v>132</v>
      </c>
      <c r="CM189" s="4">
        <v>2</v>
      </c>
      <c r="CN189" s="8">
        <v>228.61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1444</v>
      </c>
      <c r="CV189" s="2" t="s">
        <v>1545</v>
      </c>
      <c r="CW189" s="2" t="s">
        <v>144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167</v>
      </c>
      <c r="DF189" s="2" t="s">
        <v>129</v>
      </c>
      <c r="DG189" s="2" t="s">
        <v>132</v>
      </c>
      <c r="DH189" s="2" t="s">
        <v>132</v>
      </c>
      <c r="DI189" s="2" t="s">
        <v>144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162</v>
      </c>
      <c r="DR189" s="2" t="s">
        <v>129</v>
      </c>
      <c r="DS189" s="2" t="s">
        <v>132</v>
      </c>
      <c r="DT189" s="2" t="s">
        <v>132</v>
      </c>
      <c r="DU189" s="2" t="s">
        <v>144</v>
      </c>
      <c r="DV189" s="2" t="s">
        <v>132</v>
      </c>
      <c r="DW189" s="4">
        <v>1</v>
      </c>
      <c r="DX189" s="8">
        <v>126.72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1544</v>
      </c>
      <c r="EF189" s="2" t="s">
        <v>796</v>
      </c>
      <c r="EG189" s="2" t="s">
        <v>144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161</v>
      </c>
      <c r="EP189" s="2" t="s">
        <v>129</v>
      </c>
      <c r="EQ189" s="2" t="s">
        <v>132</v>
      </c>
      <c r="ER189" s="2" t="s">
        <v>132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161</v>
      </c>
      <c r="FB189" s="2" t="s">
        <v>129</v>
      </c>
      <c r="FC189" s="2" t="s">
        <v>132</v>
      </c>
      <c r="FD189" s="2" t="s">
        <v>132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162</v>
      </c>
      <c r="FN189" s="2" t="s">
        <v>129</v>
      </c>
      <c r="FO189" s="2" t="s">
        <v>132</v>
      </c>
      <c r="FP189" s="2" t="s">
        <v>132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167</v>
      </c>
      <c r="FZ189" s="2" t="s">
        <v>129</v>
      </c>
      <c r="GA189" s="2" t="s">
        <v>132</v>
      </c>
      <c r="GB189" s="2" t="s">
        <v>132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141</v>
      </c>
      <c r="GL189" s="2" t="s">
        <v>129</v>
      </c>
      <c r="GM189" s="2" t="s">
        <v>1915</v>
      </c>
      <c r="GN189" s="2" t="s">
        <v>132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161</v>
      </c>
      <c r="GX189" s="2" t="s">
        <v>129</v>
      </c>
      <c r="GY189" s="2" t="s">
        <v>132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162</v>
      </c>
      <c r="HJ189" s="2" t="s">
        <v>129</v>
      </c>
      <c r="HK189" s="2" t="s">
        <v>132</v>
      </c>
      <c r="HL189" s="2" t="s">
        <v>132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924</v>
      </c>
      <c r="HX189" s="2" t="s">
        <v>132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161</v>
      </c>
      <c r="IH189" s="2" t="s">
        <v>129</v>
      </c>
      <c r="II189" s="2" t="s">
        <v>132</v>
      </c>
      <c r="IJ189" s="2" t="s">
        <v>132</v>
      </c>
      <c r="IK189" s="2" t="s">
        <v>144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173</v>
      </c>
      <c r="IT189" s="2" t="s">
        <v>129</v>
      </c>
      <c r="IU189" s="2" t="s">
        <v>132</v>
      </c>
      <c r="IV189" s="2" t="s">
        <v>132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167</v>
      </c>
      <c r="JF189" s="2" t="s">
        <v>129</v>
      </c>
      <c r="JG189" s="2" t="s">
        <v>132</v>
      </c>
      <c r="JH189" s="2" t="s">
        <v>132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926</v>
      </c>
      <c r="JT189" s="2" t="s">
        <v>132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173</v>
      </c>
      <c r="KD189" s="2" t="s">
        <v>129</v>
      </c>
      <c r="KE189" s="2" t="s">
        <v>132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167</v>
      </c>
      <c r="KP189" s="2" t="s">
        <v>129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141</v>
      </c>
      <c r="LB189" s="2" t="s">
        <v>129</v>
      </c>
      <c r="LC189" s="2" t="s">
        <v>168</v>
      </c>
      <c r="LD189" s="2" t="s">
        <v>132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129</v>
      </c>
      <c r="MY189" s="2" t="s">
        <v>132</v>
      </c>
      <c r="MZ189" s="2" t="s">
        <v>132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167</v>
      </c>
      <c r="NJ189" s="2" t="s">
        <v>129</v>
      </c>
      <c r="NK189" s="2" t="s">
        <v>132</v>
      </c>
      <c r="NL189" s="2" t="s">
        <v>132</v>
      </c>
      <c r="NM189" s="2" t="s">
        <v>144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129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167</v>
      </c>
      <c r="PF189" s="2" t="s">
        <v>129</v>
      </c>
      <c r="PG189" s="2" t="s">
        <v>132</v>
      </c>
      <c r="PH189" s="2" t="s">
        <v>132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167</v>
      </c>
      <c r="PR189" s="2" t="s">
        <v>129</v>
      </c>
      <c r="PS189" s="2" t="s">
        <v>132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167</v>
      </c>
      <c r="QD189" s="2" t="s">
        <v>129</v>
      </c>
      <c r="QE189" s="2" t="s">
        <v>132</v>
      </c>
      <c r="QF189" s="2" t="s">
        <v>132</v>
      </c>
      <c r="QG189" s="2" t="s">
        <v>144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144</v>
      </c>
      <c r="RF189" s="2" t="s">
        <v>177</v>
      </c>
      <c r="RG189" s="4"/>
      <c r="RH189" s="8"/>
      <c r="RI189" s="4"/>
      <c r="RJ189" s="8"/>
      <c r="RK189" s="7"/>
      <c r="RL189" s="7"/>
      <c r="RM189" s="2" t="s">
        <v>173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2461</v>
      </c>
      <c r="B190" s="2" t="s">
        <v>121</v>
      </c>
      <c r="C190" s="2" t="s">
        <v>2290</v>
      </c>
      <c r="D190" s="2" t="s">
        <v>123</v>
      </c>
      <c r="E190" s="2" t="s">
        <v>882</v>
      </c>
      <c r="F190" s="2" t="s">
        <v>2426</v>
      </c>
      <c r="G190" s="2" t="s">
        <v>2426</v>
      </c>
      <c r="H190" s="2" t="s">
        <v>2426</v>
      </c>
      <c r="I190" s="2" t="s">
        <v>2456</v>
      </c>
      <c r="J190" s="2" t="s">
        <v>127</v>
      </c>
      <c r="K190" s="2" t="s">
        <v>183</v>
      </c>
      <c r="L190" s="3">
        <v>93.25</v>
      </c>
      <c r="M190" s="3">
        <v>97.91</v>
      </c>
      <c r="N190" s="3">
        <v>206.99</v>
      </c>
      <c r="O190" s="2" t="s">
        <v>129</v>
      </c>
      <c r="P190" s="2" t="s">
        <v>913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306</v>
      </c>
      <c r="V190" s="2" t="s">
        <v>914</v>
      </c>
      <c r="W190" s="2" t="s">
        <v>915</v>
      </c>
      <c r="X190" s="2" t="s">
        <v>136</v>
      </c>
      <c r="Y190" s="2" t="s">
        <v>1910</v>
      </c>
      <c r="Z190" s="4">
        <v>90</v>
      </c>
      <c r="AA190" s="4">
        <f>=ROUNDDOWN(22.5,0)</f>
      </c>
      <c r="AB190" s="5">
        <v>4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4</v>
      </c>
      <c r="AQ190" s="8">
        <v>403.2</v>
      </c>
      <c r="AR190" s="4"/>
      <c r="AS190" s="8"/>
      <c r="AT190" s="7"/>
      <c r="AU190" s="7"/>
      <c r="AV190" s="4">
        <v>4</v>
      </c>
      <c r="AW190" s="8">
        <v>403.2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0.0587</v>
      </c>
      <c r="BJ190" s="4">
        <v>4</v>
      </c>
      <c r="BK190" s="8">
        <v>403.2</v>
      </c>
      <c r="BL190" s="2" t="s">
        <v>2462</v>
      </c>
      <c r="BM190" s="7">
        <v>1</v>
      </c>
      <c r="BN190" s="7">
        <v>1</v>
      </c>
      <c r="BO190" s="4">
        <v>3</v>
      </c>
      <c r="BP190" s="8">
        <v>276.48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1544</v>
      </c>
      <c r="BX190" s="2" t="s">
        <v>1174</v>
      </c>
      <c r="BY190" s="2" t="s">
        <v>144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141</v>
      </c>
      <c r="CH190" s="2" t="s">
        <v>129</v>
      </c>
      <c r="CI190" s="2" t="s">
        <v>132</v>
      </c>
      <c r="CJ190" s="2" t="s">
        <v>132</v>
      </c>
      <c r="CK190" s="2" t="s">
        <v>144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141</v>
      </c>
      <c r="CT190" s="2" t="s">
        <v>129</v>
      </c>
      <c r="CU190" s="2" t="s">
        <v>1444</v>
      </c>
      <c r="CV190" s="2" t="s">
        <v>132</v>
      </c>
      <c r="CW190" s="2" t="s">
        <v>144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167</v>
      </c>
      <c r="DF190" s="2" t="s">
        <v>129</v>
      </c>
      <c r="DG190" s="2" t="s">
        <v>132</v>
      </c>
      <c r="DH190" s="2" t="s">
        <v>132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162</v>
      </c>
      <c r="DR190" s="2" t="s">
        <v>129</v>
      </c>
      <c r="DS190" s="2" t="s">
        <v>132</v>
      </c>
      <c r="DT190" s="2" t="s">
        <v>132</v>
      </c>
      <c r="DU190" s="2" t="s">
        <v>144</v>
      </c>
      <c r="DV190" s="2" t="s">
        <v>132</v>
      </c>
      <c r="DW190" s="4">
        <v>1</v>
      </c>
      <c r="DX190" s="8">
        <v>126.72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1544</v>
      </c>
      <c r="EF190" s="2" t="s">
        <v>2463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161</v>
      </c>
      <c r="EP190" s="2" t="s">
        <v>129</v>
      </c>
      <c r="EQ190" s="2" t="s">
        <v>132</v>
      </c>
      <c r="ER190" s="2" t="s">
        <v>132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161</v>
      </c>
      <c r="FB190" s="2" t="s">
        <v>129</v>
      </c>
      <c r="FC190" s="2" t="s">
        <v>132</v>
      </c>
      <c r="FD190" s="2" t="s">
        <v>132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162</v>
      </c>
      <c r="FN190" s="2" t="s">
        <v>129</v>
      </c>
      <c r="FO190" s="2" t="s">
        <v>132</v>
      </c>
      <c r="FP190" s="2" t="s">
        <v>132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167</v>
      </c>
      <c r="FZ190" s="2" t="s">
        <v>129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141</v>
      </c>
      <c r="GL190" s="2" t="s">
        <v>129</v>
      </c>
      <c r="GM190" s="2" t="s">
        <v>1915</v>
      </c>
      <c r="GN190" s="2" t="s">
        <v>132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161</v>
      </c>
      <c r="GX190" s="2" t="s">
        <v>129</v>
      </c>
      <c r="GY190" s="2" t="s">
        <v>132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162</v>
      </c>
      <c r="HJ190" s="2" t="s">
        <v>129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924</v>
      </c>
      <c r="HX190" s="2" t="s">
        <v>132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161</v>
      </c>
      <c r="IH190" s="2" t="s">
        <v>129</v>
      </c>
      <c r="II190" s="2" t="s">
        <v>132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173</v>
      </c>
      <c r="IT190" s="2" t="s">
        <v>129</v>
      </c>
      <c r="IU190" s="2" t="s">
        <v>132</v>
      </c>
      <c r="IV190" s="2" t="s">
        <v>132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167</v>
      </c>
      <c r="JF190" s="2" t="s">
        <v>129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926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129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167</v>
      </c>
      <c r="KP190" s="2" t="s">
        <v>129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141</v>
      </c>
      <c r="LB190" s="2" t="s">
        <v>129</v>
      </c>
      <c r="LC190" s="2" t="s">
        <v>168</v>
      </c>
      <c r="LD190" s="2" t="s">
        <v>132</v>
      </c>
      <c r="LE190" s="2" t="s">
        <v>144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162</v>
      </c>
      <c r="LN190" s="2" t="s">
        <v>129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129</v>
      </c>
      <c r="MY190" s="2" t="s">
        <v>132</v>
      </c>
      <c r="MZ190" s="2" t="s">
        <v>132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167</v>
      </c>
      <c r="NJ190" s="2" t="s">
        <v>129</v>
      </c>
      <c r="NK190" s="2" t="s">
        <v>132</v>
      </c>
      <c r="NL190" s="2" t="s">
        <v>132</v>
      </c>
      <c r="NM190" s="2" t="s">
        <v>144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173</v>
      </c>
      <c r="OH190" s="2" t="s">
        <v>129</v>
      </c>
      <c r="OI190" s="2" t="s">
        <v>132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132</v>
      </c>
      <c r="OT190" s="2" t="s">
        <v>132</v>
      </c>
      <c r="OU190" s="2" t="s">
        <v>132</v>
      </c>
      <c r="OV190" s="2" t="s">
        <v>132</v>
      </c>
      <c r="OW190" s="2" t="s">
        <v>132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167</v>
      </c>
      <c r="PF190" s="2" t="s">
        <v>129</v>
      </c>
      <c r="PG190" s="2" t="s">
        <v>132</v>
      </c>
      <c r="PH190" s="2" t="s">
        <v>132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167</v>
      </c>
      <c r="QD190" s="2" t="s">
        <v>129</v>
      </c>
      <c r="QE190" s="2" t="s">
        <v>132</v>
      </c>
      <c r="QF190" s="2" t="s">
        <v>132</v>
      </c>
      <c r="QG190" s="2" t="s">
        <v>144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129</v>
      </c>
      <c r="RC190" s="2" t="s">
        <v>132</v>
      </c>
      <c r="RD190" s="2" t="s">
        <v>132</v>
      </c>
      <c r="RE190" s="2" t="s">
        <v>144</v>
      </c>
      <c r="RF190" s="2" t="s">
        <v>177</v>
      </c>
      <c r="RG190" s="4"/>
      <c r="RH190" s="8"/>
      <c r="RI190" s="4"/>
      <c r="RJ190" s="8"/>
      <c r="RK190" s="7"/>
      <c r="RL190" s="7"/>
      <c r="RM190" s="2" t="s">
        <v>173</v>
      </c>
      <c r="RN190" s="2" t="s">
        <v>129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2464</v>
      </c>
      <c r="B191" s="2" t="s">
        <v>121</v>
      </c>
      <c r="C191" s="2" t="s">
        <v>2290</v>
      </c>
      <c r="D191" s="2" t="s">
        <v>954</v>
      </c>
      <c r="E191" s="2" t="s">
        <v>710</v>
      </c>
      <c r="F191" s="2" t="s">
        <v>2465</v>
      </c>
      <c r="G191" s="2" t="s">
        <v>2465</v>
      </c>
      <c r="H191" s="2" t="s">
        <v>2465</v>
      </c>
      <c r="I191" s="2" t="s">
        <v>2466</v>
      </c>
      <c r="J191" s="2" t="s">
        <v>127</v>
      </c>
      <c r="K191" s="2" t="s">
        <v>342</v>
      </c>
      <c r="L191" s="3">
        <v>41.7</v>
      </c>
      <c r="M191" s="3">
        <v>43.78</v>
      </c>
      <c r="N191" s="3">
        <v>84.99</v>
      </c>
      <c r="O191" s="2" t="s">
        <v>129</v>
      </c>
      <c r="P191" s="2" t="s">
        <v>527</v>
      </c>
      <c r="Q191" s="2" t="s">
        <v>131</v>
      </c>
      <c r="R191" s="2" t="s">
        <v>132</v>
      </c>
      <c r="S191" s="2" t="s">
        <v>2467</v>
      </c>
      <c r="T191" s="2" t="s">
        <v>132</v>
      </c>
      <c r="U191" s="2" t="s">
        <v>447</v>
      </c>
      <c r="V191" s="2" t="s">
        <v>846</v>
      </c>
      <c r="W191" s="2" t="s">
        <v>136</v>
      </c>
      <c r="X191" s="2" t="s">
        <v>132</v>
      </c>
      <c r="Y191" s="2" t="s">
        <v>1849</v>
      </c>
      <c r="Z191" s="4">
        <v>54</v>
      </c>
      <c r="AA191" s="4">
        <f>=ROUNDDOWN(27,0)</f>
      </c>
      <c r="AB191" s="5">
        <v>2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17</v>
      </c>
      <c r="AQ191" s="8">
        <v>838.95</v>
      </c>
      <c r="AR191" s="4"/>
      <c r="AS191" s="8"/>
      <c r="AT191" s="7"/>
      <c r="AU191" s="7"/>
      <c r="AV191" s="4">
        <v>17</v>
      </c>
      <c r="AW191" s="8">
        <v>838.95</v>
      </c>
      <c r="AX191" s="4"/>
      <c r="AY191" s="8"/>
      <c r="AZ191" s="7"/>
      <c r="BA191" s="7"/>
      <c r="BB191" s="7">
        <v>1</v>
      </c>
      <c r="BC191" s="4">
        <v>17</v>
      </c>
      <c r="BD191" s="8">
        <v>838.95</v>
      </c>
      <c r="BE191" s="4"/>
      <c r="BF191" s="8"/>
      <c r="BG191" s="7"/>
      <c r="BH191" s="7"/>
      <c r="BI191" s="7">
        <v>1</v>
      </c>
      <c r="BJ191" s="4">
        <v>17</v>
      </c>
      <c r="BK191" s="8">
        <v>838.95</v>
      </c>
      <c r="BL191" s="2" t="s">
        <v>2468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141</v>
      </c>
      <c r="BV191" s="2" t="s">
        <v>129</v>
      </c>
      <c r="BW191" s="2" t="s">
        <v>346</v>
      </c>
      <c r="BX191" s="2" t="s">
        <v>1160</v>
      </c>
      <c r="BY191" s="2" t="s">
        <v>144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593</v>
      </c>
      <c r="CH191" s="2" t="s">
        <v>174</v>
      </c>
      <c r="CI191" s="2" t="s">
        <v>132</v>
      </c>
      <c r="CJ191" s="2" t="s">
        <v>2469</v>
      </c>
      <c r="CK191" s="2" t="s">
        <v>144</v>
      </c>
      <c r="CL191" s="2" t="s">
        <v>132</v>
      </c>
      <c r="CM191" s="4">
        <v>5</v>
      </c>
      <c r="CN191" s="8">
        <v>267.29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349</v>
      </c>
      <c r="CV191" s="2" t="s">
        <v>2470</v>
      </c>
      <c r="CW191" s="2" t="s">
        <v>144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174</v>
      </c>
      <c r="DG191" s="2" t="s">
        <v>544</v>
      </c>
      <c r="DH191" s="2" t="s">
        <v>424</v>
      </c>
      <c r="DI191" s="2" t="s">
        <v>144</v>
      </c>
      <c r="DJ191" s="2" t="s">
        <v>132</v>
      </c>
      <c r="DK191" s="4">
        <v>5</v>
      </c>
      <c r="DL191" s="8">
        <v>255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1017</v>
      </c>
      <c r="DT191" s="2" t="s">
        <v>1026</v>
      </c>
      <c r="DU191" s="2" t="s">
        <v>144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141</v>
      </c>
      <c r="ED191" s="2" t="s">
        <v>129</v>
      </c>
      <c r="EE191" s="2" t="s">
        <v>1732</v>
      </c>
      <c r="EF191" s="2" t="s">
        <v>1154</v>
      </c>
      <c r="EG191" s="2" t="s">
        <v>144</v>
      </c>
      <c r="EH191" s="2" t="s">
        <v>132</v>
      </c>
      <c r="EI191" s="4">
        <v>3</v>
      </c>
      <c r="EJ191" s="8">
        <v>138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346</v>
      </c>
      <c r="ER191" s="2" t="s">
        <v>1160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167</v>
      </c>
      <c r="FB191" s="2" t="s">
        <v>129</v>
      </c>
      <c r="FC191" s="2" t="s">
        <v>132</v>
      </c>
      <c r="FD191" s="2" t="s">
        <v>132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174</v>
      </c>
      <c r="FO191" s="2" t="s">
        <v>1560</v>
      </c>
      <c r="FP191" s="2" t="s">
        <v>513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174</v>
      </c>
      <c r="GA191" s="2" t="s">
        <v>326</v>
      </c>
      <c r="GB191" s="2" t="s">
        <v>1427</v>
      </c>
      <c r="GC191" s="2" t="s">
        <v>144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349</v>
      </c>
      <c r="GN191" s="2" t="s">
        <v>826</v>
      </c>
      <c r="GO191" s="2" t="s">
        <v>144</v>
      </c>
      <c r="GP191" s="2" t="s">
        <v>132</v>
      </c>
      <c r="GQ191" s="4">
        <v>3</v>
      </c>
      <c r="GR191" s="8">
        <v>131.37</v>
      </c>
      <c r="GS191" s="4"/>
      <c r="GT191" s="8"/>
      <c r="GU191" s="7"/>
      <c r="GV191" s="7"/>
      <c r="GW191" s="2" t="s">
        <v>141</v>
      </c>
      <c r="GX191" s="2" t="s">
        <v>129</v>
      </c>
      <c r="GY191" s="2" t="s">
        <v>289</v>
      </c>
      <c r="GZ191" s="2" t="s">
        <v>648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167</v>
      </c>
      <c r="HJ191" s="2" t="s">
        <v>129</v>
      </c>
      <c r="HK191" s="2" t="s">
        <v>132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826</v>
      </c>
      <c r="HX191" s="2" t="s">
        <v>344</v>
      </c>
      <c r="HY191" s="2" t="s">
        <v>144</v>
      </c>
      <c r="HZ191" s="2" t="s">
        <v>132</v>
      </c>
      <c r="IA191" s="4">
        <v>1</v>
      </c>
      <c r="IB191" s="8">
        <v>47.29</v>
      </c>
      <c r="IC191" s="4"/>
      <c r="ID191" s="8"/>
      <c r="IE191" s="7"/>
      <c r="IF191" s="7"/>
      <c r="IG191" s="2" t="s">
        <v>141</v>
      </c>
      <c r="IH191" s="2" t="s">
        <v>129</v>
      </c>
      <c r="II191" s="2" t="s">
        <v>578</v>
      </c>
      <c r="IJ191" s="2" t="s">
        <v>2471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141</v>
      </c>
      <c r="IT191" s="2" t="s">
        <v>129</v>
      </c>
      <c r="IU191" s="2" t="s">
        <v>830</v>
      </c>
      <c r="IV191" s="2" t="s">
        <v>1316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1469</v>
      </c>
      <c r="JH191" s="2" t="s">
        <v>326</v>
      </c>
      <c r="JI191" s="2" t="s">
        <v>144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366</v>
      </c>
      <c r="JT191" s="2" t="s">
        <v>2472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170</v>
      </c>
      <c r="MM191" s="2" t="s">
        <v>1086</v>
      </c>
      <c r="MN191" s="2" t="s">
        <v>1023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129</v>
      </c>
      <c r="MY191" s="2" t="s">
        <v>132</v>
      </c>
      <c r="MZ191" s="2" t="s">
        <v>132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167</v>
      </c>
      <c r="NJ191" s="2" t="s">
        <v>129</v>
      </c>
      <c r="NK191" s="2" t="s">
        <v>132</v>
      </c>
      <c r="NL191" s="2" t="s">
        <v>132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129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167</v>
      </c>
      <c r="OT191" s="2" t="s">
        <v>174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141</v>
      </c>
      <c r="PR191" s="2" t="s">
        <v>174</v>
      </c>
      <c r="PS191" s="2" t="s">
        <v>559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141</v>
      </c>
      <c r="QP191" s="2" t="s">
        <v>174</v>
      </c>
      <c r="QQ191" s="2" t="s">
        <v>1002</v>
      </c>
      <c r="QR191" s="2" t="s">
        <v>132</v>
      </c>
      <c r="QS191" s="2" t="s">
        <v>144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144</v>
      </c>
      <c r="RF191" s="2" t="s">
        <v>177</v>
      </c>
      <c r="RG191" s="4"/>
      <c r="RH191" s="8"/>
      <c r="RI191" s="4"/>
      <c r="RJ191" s="8"/>
      <c r="RK191" s="7"/>
      <c r="RL191" s="7"/>
      <c r="RM191" s="2" t="s">
        <v>162</v>
      </c>
      <c r="RN191" s="2" t="s">
        <v>129</v>
      </c>
      <c r="RO191" s="2" t="s">
        <v>132</v>
      </c>
      <c r="RP191" s="2" t="s">
        <v>132</v>
      </c>
      <c r="RQ191" s="2" t="s">
        <v>144</v>
      </c>
      <c r="RR191" s="2" t="s">
        <v>132</v>
      </c>
    </row>
    <row r="192">
      <c r="A192" s="2" t="s">
        <v>2473</v>
      </c>
      <c r="B192" s="2" t="s">
        <v>121</v>
      </c>
      <c r="C192" s="2" t="s">
        <v>2290</v>
      </c>
      <c r="D192" s="2" t="s">
        <v>954</v>
      </c>
      <c r="E192" s="2" t="s">
        <v>955</v>
      </c>
      <c r="F192" s="2" t="s">
        <v>2474</v>
      </c>
      <c r="G192" s="2" t="s">
        <v>2474</v>
      </c>
      <c r="H192" s="2" t="s">
        <v>132</v>
      </c>
      <c r="I192" s="2" t="s">
        <v>2475</v>
      </c>
      <c r="J192" s="2" t="s">
        <v>127</v>
      </c>
      <c r="K192" s="2" t="s">
        <v>2476</v>
      </c>
      <c r="L192" s="3">
        <v>28.8</v>
      </c>
      <c r="M192" s="3">
        <v>30.24</v>
      </c>
      <c r="N192" s="3">
        <v>59.99</v>
      </c>
      <c r="O192" s="2" t="s">
        <v>1656</v>
      </c>
      <c r="P192" s="2" t="s">
        <v>527</v>
      </c>
      <c r="Q192" s="2" t="s">
        <v>131</v>
      </c>
      <c r="R192" s="2" t="s">
        <v>132</v>
      </c>
      <c r="S192" s="2" t="s">
        <v>2477</v>
      </c>
      <c r="T192" s="2" t="s">
        <v>132</v>
      </c>
      <c r="U192" s="2" t="s">
        <v>447</v>
      </c>
      <c r="V192" s="2" t="s">
        <v>135</v>
      </c>
      <c r="W192" s="2" t="s">
        <v>185</v>
      </c>
      <c r="X192" s="2" t="s">
        <v>132</v>
      </c>
      <c r="Y192" s="2" t="s">
        <v>806</v>
      </c>
      <c r="Z192" s="4"/>
      <c r="AA192" s="4">
        <f>=ROUNDDOWN({0},0)</f>
      </c>
      <c r="AB192" s="5"/>
      <c r="AC192" s="2" t="s">
        <v>132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141</v>
      </c>
      <c r="BV192" s="2" t="s">
        <v>174</v>
      </c>
      <c r="BW192" s="2" t="s">
        <v>2078</v>
      </c>
      <c r="BX192" s="2" t="s">
        <v>2400</v>
      </c>
      <c r="BY192" s="2" t="s">
        <v>144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141</v>
      </c>
      <c r="CH192" s="2" t="s">
        <v>174</v>
      </c>
      <c r="CI192" s="2" t="s">
        <v>132</v>
      </c>
      <c r="CJ192" s="2" t="s">
        <v>2478</v>
      </c>
      <c r="CK192" s="2" t="s">
        <v>144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141</v>
      </c>
      <c r="CT192" s="2" t="s">
        <v>174</v>
      </c>
      <c r="CU192" s="2" t="s">
        <v>2479</v>
      </c>
      <c r="CV192" s="2" t="s">
        <v>2480</v>
      </c>
      <c r="CW192" s="2" t="s">
        <v>144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167</v>
      </c>
      <c r="DF192" s="2" t="s">
        <v>174</v>
      </c>
      <c r="DG192" s="2" t="s">
        <v>132</v>
      </c>
      <c r="DH192" s="2" t="s">
        <v>132</v>
      </c>
      <c r="DI192" s="2" t="s">
        <v>144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167</v>
      </c>
      <c r="DR192" s="2" t="s">
        <v>174</v>
      </c>
      <c r="DS192" s="2" t="s">
        <v>132</v>
      </c>
      <c r="DT192" s="2" t="s">
        <v>132</v>
      </c>
      <c r="DU192" s="2" t="s">
        <v>144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174</v>
      </c>
      <c r="EE192" s="2" t="s">
        <v>1607</v>
      </c>
      <c r="EF192" s="2" t="s">
        <v>2481</v>
      </c>
      <c r="EG192" s="2" t="s">
        <v>144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141</v>
      </c>
      <c r="EP192" s="2" t="s">
        <v>174</v>
      </c>
      <c r="EQ192" s="2" t="s">
        <v>818</v>
      </c>
      <c r="ER192" s="2" t="s">
        <v>2312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167</v>
      </c>
      <c r="FB192" s="2" t="s">
        <v>174</v>
      </c>
      <c r="FC192" s="2" t="s">
        <v>132</v>
      </c>
      <c r="FD192" s="2" t="s">
        <v>132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174</v>
      </c>
      <c r="FO192" s="2" t="s">
        <v>1114</v>
      </c>
      <c r="FP192" s="2" t="s">
        <v>2470</v>
      </c>
      <c r="FQ192" s="2" t="s">
        <v>144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167</v>
      </c>
      <c r="FZ192" s="2" t="s">
        <v>129</v>
      </c>
      <c r="GA192" s="2" t="s">
        <v>132</v>
      </c>
      <c r="GB192" s="2" t="s">
        <v>132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141</v>
      </c>
      <c r="GL192" s="2" t="s">
        <v>174</v>
      </c>
      <c r="GM192" s="2" t="s">
        <v>2479</v>
      </c>
      <c r="GN192" s="2" t="s">
        <v>1667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167</v>
      </c>
      <c r="GX192" s="2" t="s">
        <v>174</v>
      </c>
      <c r="GY192" s="2" t="s">
        <v>132</v>
      </c>
      <c r="GZ192" s="2" t="s">
        <v>132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167</v>
      </c>
      <c r="HJ192" s="2" t="s">
        <v>174</v>
      </c>
      <c r="HK192" s="2" t="s">
        <v>132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174</v>
      </c>
      <c r="HW192" s="2" t="s">
        <v>1412</v>
      </c>
      <c r="HX192" s="2" t="s">
        <v>1408</v>
      </c>
      <c r="HY192" s="2" t="s">
        <v>144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167</v>
      </c>
      <c r="IH192" s="2" t="s">
        <v>174</v>
      </c>
      <c r="II192" s="2" t="s">
        <v>132</v>
      </c>
      <c r="IJ192" s="2" t="s">
        <v>132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173</v>
      </c>
      <c r="IT192" s="2" t="s">
        <v>174</v>
      </c>
      <c r="IU192" s="2" t="s">
        <v>132</v>
      </c>
      <c r="IV192" s="2" t="s">
        <v>132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167</v>
      </c>
      <c r="JF192" s="2" t="s">
        <v>129</v>
      </c>
      <c r="JG192" s="2" t="s">
        <v>132</v>
      </c>
      <c r="JH192" s="2" t="s">
        <v>132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167</v>
      </c>
      <c r="JR192" s="2" t="s">
        <v>174</v>
      </c>
      <c r="JS192" s="2" t="s">
        <v>132</v>
      </c>
      <c r="JT192" s="2" t="s">
        <v>132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174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167</v>
      </c>
      <c r="LN192" s="2" t="s">
        <v>174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174</v>
      </c>
      <c r="MM192" s="2" t="s">
        <v>2482</v>
      </c>
      <c r="MN192" s="2" t="s">
        <v>2483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174</v>
      </c>
      <c r="MY192" s="2" t="s">
        <v>132</v>
      </c>
      <c r="MZ192" s="2" t="s">
        <v>132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174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174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167</v>
      </c>
      <c r="PR192" s="2" t="s">
        <v>174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167</v>
      </c>
      <c r="QP192" s="2" t="s">
        <v>174</v>
      </c>
      <c r="QQ192" s="2" t="s">
        <v>132</v>
      </c>
      <c r="QR192" s="2" t="s">
        <v>132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174</v>
      </c>
      <c r="RC192" s="2" t="s">
        <v>132</v>
      </c>
      <c r="RD192" s="2" t="s">
        <v>132</v>
      </c>
      <c r="RE192" s="2" t="s">
        <v>144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174</v>
      </c>
      <c r="RO192" s="2" t="s">
        <v>2484</v>
      </c>
      <c r="RP192" s="2" t="s">
        <v>132</v>
      </c>
      <c r="RQ192" s="2" t="s">
        <v>144</v>
      </c>
      <c r="RR192" s="2" t="s">
        <v>132</v>
      </c>
    </row>
    <row r="193">
      <c r="A193" s="2" t="s">
        <v>2485</v>
      </c>
      <c r="B193" s="2" t="s">
        <v>121</v>
      </c>
      <c r="C193" s="2" t="s">
        <v>2486</v>
      </c>
      <c r="D193" s="2" t="s">
        <v>954</v>
      </c>
      <c r="E193" s="2" t="s">
        <v>710</v>
      </c>
      <c r="F193" s="2" t="s">
        <v>2487</v>
      </c>
      <c r="G193" s="2" t="s">
        <v>2487</v>
      </c>
      <c r="H193" s="2" t="s">
        <v>2487</v>
      </c>
      <c r="I193" s="2" t="s">
        <v>2488</v>
      </c>
      <c r="J193" s="2" t="s">
        <v>127</v>
      </c>
      <c r="K193" s="2" t="s">
        <v>2476</v>
      </c>
      <c r="L193" s="3">
        <v>63.6</v>
      </c>
      <c r="M193" s="3">
        <v>66.78</v>
      </c>
      <c r="N193" s="3">
        <v>124.94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640</v>
      </c>
      <c r="V193" s="2" t="s">
        <v>135</v>
      </c>
      <c r="W193" s="2" t="s">
        <v>185</v>
      </c>
      <c r="X193" s="2" t="s">
        <v>2489</v>
      </c>
      <c r="Y193" s="2" t="s">
        <v>2490</v>
      </c>
      <c r="Z193" s="4">
        <v>294</v>
      </c>
      <c r="AA193" s="4">
        <f>=ROUNDDOWN(22.6153846153846,0)</f>
      </c>
      <c r="AB193" s="5">
        <v>13</v>
      </c>
      <c r="AC193" s="2" t="s">
        <v>661</v>
      </c>
      <c r="AD193" s="4">
        <v>150</v>
      </c>
      <c r="AE193" s="4">
        <v>150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134</v>
      </c>
      <c r="AQ193" s="8">
        <v>10313.18</v>
      </c>
      <c r="AR193" s="4"/>
      <c r="AS193" s="8"/>
      <c r="AT193" s="7"/>
      <c r="AU193" s="7"/>
      <c r="AV193" s="4">
        <v>134</v>
      </c>
      <c r="AW193" s="8">
        <v>10313.18</v>
      </c>
      <c r="AX193" s="4"/>
      <c r="AY193" s="8"/>
      <c r="AZ193" s="7"/>
      <c r="BA193" s="7"/>
      <c r="BB193" s="7">
        <v>1</v>
      </c>
      <c r="BC193" s="4">
        <v>134</v>
      </c>
      <c r="BD193" s="8">
        <v>10313.18</v>
      </c>
      <c r="BE193" s="4"/>
      <c r="BF193" s="8"/>
      <c r="BG193" s="7"/>
      <c r="BH193" s="7"/>
      <c r="BI193" s="7">
        <v>1</v>
      </c>
      <c r="BJ193" s="4">
        <v>134</v>
      </c>
      <c r="BK193" s="8">
        <v>10313.18</v>
      </c>
      <c r="BL193" s="2" t="s">
        <v>2491</v>
      </c>
      <c r="BM193" s="7">
        <v>1</v>
      </c>
      <c r="BN193" s="7">
        <v>1</v>
      </c>
      <c r="BO193" s="4">
        <v>29</v>
      </c>
      <c r="BP193" s="8">
        <v>1744.43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2492</v>
      </c>
      <c r="BX193" s="2" t="s">
        <v>2493</v>
      </c>
      <c r="BY193" s="2" t="s">
        <v>144</v>
      </c>
      <c r="BZ193" s="2" t="s">
        <v>132</v>
      </c>
      <c r="CA193" s="4">
        <v>34</v>
      </c>
      <c r="CB193" s="8">
        <v>2683.96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132</v>
      </c>
      <c r="CJ193" s="2" t="s">
        <v>2494</v>
      </c>
      <c r="CK193" s="2" t="s">
        <v>144</v>
      </c>
      <c r="CL193" s="2" t="s">
        <v>132</v>
      </c>
      <c r="CM193" s="4">
        <v>10</v>
      </c>
      <c r="CN193" s="8">
        <v>778.41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2490</v>
      </c>
      <c r="CV193" s="2" t="s">
        <v>1238</v>
      </c>
      <c r="CW193" s="2" t="s">
        <v>144</v>
      </c>
      <c r="CX193" s="2" t="s">
        <v>132</v>
      </c>
      <c r="CY193" s="4">
        <v>23</v>
      </c>
      <c r="CZ193" s="8">
        <v>1897.27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894</v>
      </c>
      <c r="DH193" s="2" t="s">
        <v>546</v>
      </c>
      <c r="DI193" s="2" t="s">
        <v>144</v>
      </c>
      <c r="DJ193" s="2" t="s">
        <v>132</v>
      </c>
      <c r="DK193" s="4">
        <v>14</v>
      </c>
      <c r="DL193" s="8">
        <v>1278.2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352</v>
      </c>
      <c r="DT193" s="2" t="s">
        <v>2495</v>
      </c>
      <c r="DU193" s="2" t="s">
        <v>144</v>
      </c>
      <c r="DV193" s="2" t="s">
        <v>132</v>
      </c>
      <c r="DW193" s="4">
        <v>3</v>
      </c>
      <c r="DX193" s="8">
        <v>264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2496</v>
      </c>
      <c r="EF193" s="2" t="s">
        <v>1467</v>
      </c>
      <c r="EG193" s="2" t="s">
        <v>144</v>
      </c>
      <c r="EH193" s="2" t="s">
        <v>132</v>
      </c>
      <c r="EI193" s="4">
        <v>6</v>
      </c>
      <c r="EJ193" s="8">
        <v>516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1946</v>
      </c>
      <c r="ER193" s="2" t="s">
        <v>2497</v>
      </c>
      <c r="ES193" s="2" t="s">
        <v>144</v>
      </c>
      <c r="ET193" s="2" t="s">
        <v>132</v>
      </c>
      <c r="EU193" s="4">
        <v>2</v>
      </c>
      <c r="EV193" s="8">
        <v>144.24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201</v>
      </c>
      <c r="FD193" s="2" t="s">
        <v>210</v>
      </c>
      <c r="FE193" s="2" t="s">
        <v>144</v>
      </c>
      <c r="FF193" s="2" t="s">
        <v>132</v>
      </c>
      <c r="FG193" s="4">
        <v>5</v>
      </c>
      <c r="FH193" s="8">
        <v>412.45</v>
      </c>
      <c r="FI193" s="4"/>
      <c r="FJ193" s="8"/>
      <c r="FK193" s="7"/>
      <c r="FL193" s="7"/>
      <c r="FM193" s="2" t="s">
        <v>141</v>
      </c>
      <c r="FN193" s="2" t="s">
        <v>129</v>
      </c>
      <c r="FO193" s="2" t="s">
        <v>1357</v>
      </c>
      <c r="FP193" s="2" t="s">
        <v>705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141</v>
      </c>
      <c r="FZ193" s="2" t="s">
        <v>129</v>
      </c>
      <c r="GA193" s="2" t="s">
        <v>158</v>
      </c>
      <c r="GB193" s="2" t="s">
        <v>132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129</v>
      </c>
      <c r="GM193" s="2" t="s">
        <v>2441</v>
      </c>
      <c r="GN193" s="2" t="s">
        <v>2011</v>
      </c>
      <c r="GO193" s="2" t="s">
        <v>144</v>
      </c>
      <c r="GP193" s="2" t="s">
        <v>132</v>
      </c>
      <c r="GQ193" s="4">
        <v>1</v>
      </c>
      <c r="GR193" s="8">
        <v>66.78</v>
      </c>
      <c r="GS193" s="4"/>
      <c r="GT193" s="8"/>
      <c r="GU193" s="7"/>
      <c r="GV193" s="7"/>
      <c r="GW193" s="2" t="s">
        <v>141</v>
      </c>
      <c r="GX193" s="2" t="s">
        <v>129</v>
      </c>
      <c r="GY193" s="2" t="s">
        <v>359</v>
      </c>
      <c r="GZ193" s="2" t="s">
        <v>601</v>
      </c>
      <c r="HA193" s="2" t="s">
        <v>144</v>
      </c>
      <c r="HB193" s="2" t="s">
        <v>132</v>
      </c>
      <c r="HC193" s="4">
        <v>2</v>
      </c>
      <c r="HD193" s="8">
        <v>172.84</v>
      </c>
      <c r="HE193" s="4"/>
      <c r="HF193" s="8"/>
      <c r="HG193" s="7"/>
      <c r="HH193" s="7"/>
      <c r="HI193" s="2" t="s">
        <v>141</v>
      </c>
      <c r="HJ193" s="2" t="s">
        <v>129</v>
      </c>
      <c r="HK193" s="2" t="s">
        <v>631</v>
      </c>
      <c r="HL193" s="2" t="s">
        <v>2498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902</v>
      </c>
      <c r="HX193" s="2" t="s">
        <v>1788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141</v>
      </c>
      <c r="IH193" s="2" t="s">
        <v>129</v>
      </c>
      <c r="II193" s="2" t="s">
        <v>939</v>
      </c>
      <c r="IJ193" s="2" t="s">
        <v>132</v>
      </c>
      <c r="IK193" s="2" t="s">
        <v>144</v>
      </c>
      <c r="IL193" s="2" t="s">
        <v>132</v>
      </c>
      <c r="IM193" s="4">
        <v>3</v>
      </c>
      <c r="IN193" s="8">
        <v>210.36</v>
      </c>
      <c r="IO193" s="4"/>
      <c r="IP193" s="8"/>
      <c r="IQ193" s="7"/>
      <c r="IR193" s="7"/>
      <c r="IS193" s="2" t="s">
        <v>141</v>
      </c>
      <c r="IT193" s="2" t="s">
        <v>129</v>
      </c>
      <c r="IU193" s="2" t="s">
        <v>211</v>
      </c>
      <c r="IV193" s="2" t="s">
        <v>2499</v>
      </c>
      <c r="IW193" s="2" t="s">
        <v>144</v>
      </c>
      <c r="IX193" s="2" t="s">
        <v>132</v>
      </c>
      <c r="IY193" s="4">
        <v>2</v>
      </c>
      <c r="IZ193" s="8">
        <v>144.24</v>
      </c>
      <c r="JA193" s="4"/>
      <c r="JB193" s="8"/>
      <c r="JC193" s="7"/>
      <c r="JD193" s="7"/>
      <c r="JE193" s="2" t="s">
        <v>141</v>
      </c>
      <c r="JF193" s="2" t="s">
        <v>129</v>
      </c>
      <c r="JG193" s="2" t="s">
        <v>312</v>
      </c>
      <c r="JH193" s="2" t="s">
        <v>2500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2501</v>
      </c>
      <c r="JT193" s="2" t="s">
        <v>1234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129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532</v>
      </c>
      <c r="KP193" s="2" t="s">
        <v>129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129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170</v>
      </c>
      <c r="MM193" s="2" t="s">
        <v>2502</v>
      </c>
      <c r="MN193" s="2" t="s">
        <v>2503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167</v>
      </c>
      <c r="NJ193" s="2" t="s">
        <v>129</v>
      </c>
      <c r="NK193" s="2" t="s">
        <v>132</v>
      </c>
      <c r="NL193" s="2" t="s">
        <v>132</v>
      </c>
      <c r="NM193" s="2" t="s">
        <v>144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173</v>
      </c>
      <c r="NV193" s="2" t="s">
        <v>129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167</v>
      </c>
      <c r="OH193" s="2" t="s">
        <v>129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174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141</v>
      </c>
      <c r="PR193" s="2" t="s">
        <v>174</v>
      </c>
      <c r="PS193" s="2" t="s">
        <v>175</v>
      </c>
      <c r="PT193" s="2" t="s">
        <v>176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167</v>
      </c>
      <c r="QP193" s="2" t="s">
        <v>174</v>
      </c>
      <c r="QQ193" s="2" t="s">
        <v>132</v>
      </c>
      <c r="QR193" s="2" t="s">
        <v>132</v>
      </c>
      <c r="QS193" s="2" t="s">
        <v>144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129</v>
      </c>
      <c r="RC193" s="2" t="s">
        <v>132</v>
      </c>
      <c r="RD193" s="2" t="s">
        <v>132</v>
      </c>
      <c r="RE193" s="2" t="s">
        <v>144</v>
      </c>
      <c r="RF193" s="2" t="s">
        <v>177</v>
      </c>
      <c r="RG193" s="4"/>
      <c r="RH193" s="8"/>
      <c r="RI193" s="4"/>
      <c r="RJ193" s="8"/>
      <c r="RK193" s="7"/>
      <c r="RL193" s="7"/>
      <c r="RM193" s="2" t="s">
        <v>141</v>
      </c>
      <c r="RN193" s="2" t="s">
        <v>174</v>
      </c>
      <c r="RO193" s="2" t="s">
        <v>199</v>
      </c>
      <c r="RP193" s="2" t="s">
        <v>2504</v>
      </c>
      <c r="RQ193" s="2" t="s">
        <v>144</v>
      </c>
      <c r="RR193" s="2" t="s">
        <v>132</v>
      </c>
    </row>
    <row r="194">
      <c r="A194" s="2" t="s">
        <v>2505</v>
      </c>
      <c r="B194" s="2" t="s">
        <v>121</v>
      </c>
      <c r="C194" s="2" t="s">
        <v>2486</v>
      </c>
      <c r="D194" s="2" t="s">
        <v>954</v>
      </c>
      <c r="E194" s="2" t="s">
        <v>710</v>
      </c>
      <c r="F194" s="2" t="s">
        <v>2506</v>
      </c>
      <c r="G194" s="2" t="s">
        <v>2506</v>
      </c>
      <c r="H194" s="2" t="s">
        <v>2506</v>
      </c>
      <c r="I194" s="2" t="s">
        <v>1725</v>
      </c>
      <c r="J194" s="2" t="s">
        <v>127</v>
      </c>
      <c r="K194" s="2" t="s">
        <v>275</v>
      </c>
      <c r="L194" s="3">
        <v>79.42</v>
      </c>
      <c r="M194" s="3">
        <v>83.39</v>
      </c>
      <c r="N194" s="3">
        <v>157.24</v>
      </c>
      <c r="O194" s="2" t="s">
        <v>129</v>
      </c>
      <c r="P194" s="2" t="s">
        <v>250</v>
      </c>
      <c r="Q194" s="2" t="s">
        <v>131</v>
      </c>
      <c r="R194" s="2" t="s">
        <v>132</v>
      </c>
      <c r="S194" s="2" t="s">
        <v>2507</v>
      </c>
      <c r="T194" s="2" t="s">
        <v>132</v>
      </c>
      <c r="U194" s="2" t="s">
        <v>1477</v>
      </c>
      <c r="V194" s="2" t="s">
        <v>846</v>
      </c>
      <c r="W194" s="2" t="s">
        <v>136</v>
      </c>
      <c r="X194" s="2" t="s">
        <v>2508</v>
      </c>
      <c r="Y194" s="2" t="s">
        <v>2509</v>
      </c>
      <c r="Z194" s="4">
        <v>195</v>
      </c>
      <c r="AA194" s="4">
        <f>=ROUNDDOWN(32.5,0)</f>
      </c>
      <c r="AB194" s="5">
        <v>6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67</v>
      </c>
      <c r="AQ194" s="8">
        <v>6027.88</v>
      </c>
      <c r="AR194" s="4"/>
      <c r="AS194" s="8"/>
      <c r="AT194" s="7"/>
      <c r="AU194" s="7"/>
      <c r="AV194" s="4">
        <v>67</v>
      </c>
      <c r="AW194" s="8">
        <v>6027.88</v>
      </c>
      <c r="AX194" s="4"/>
      <c r="AY194" s="8"/>
      <c r="AZ194" s="7"/>
      <c r="BA194" s="7"/>
      <c r="BB194" s="7">
        <v>1</v>
      </c>
      <c r="BC194" s="4">
        <v>67</v>
      </c>
      <c r="BD194" s="8">
        <v>6027.88</v>
      </c>
      <c r="BE194" s="4"/>
      <c r="BF194" s="8"/>
      <c r="BG194" s="7"/>
      <c r="BH194" s="7"/>
      <c r="BI194" s="7">
        <v>1</v>
      </c>
      <c r="BJ194" s="4">
        <v>67</v>
      </c>
      <c r="BK194" s="8">
        <v>6027.88</v>
      </c>
      <c r="BL194" s="2" t="s">
        <v>2510</v>
      </c>
      <c r="BM194" s="7">
        <v>1</v>
      </c>
      <c r="BN194" s="7">
        <v>1</v>
      </c>
      <c r="BO194" s="4">
        <v>15</v>
      </c>
      <c r="BP194" s="8">
        <v>1097.69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2511</v>
      </c>
      <c r="BX194" s="2" t="s">
        <v>556</v>
      </c>
      <c r="BY194" s="2" t="s">
        <v>144</v>
      </c>
      <c r="BZ194" s="2" t="s">
        <v>132</v>
      </c>
      <c r="CA194" s="4">
        <v>5</v>
      </c>
      <c r="CB194" s="8">
        <v>507.4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132</v>
      </c>
      <c r="CJ194" s="2" t="s">
        <v>203</v>
      </c>
      <c r="CK194" s="2" t="s">
        <v>144</v>
      </c>
      <c r="CL194" s="2" t="s">
        <v>132</v>
      </c>
      <c r="CM194" s="4">
        <v>3</v>
      </c>
      <c r="CN194" s="8">
        <v>269.73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689</v>
      </c>
      <c r="CV194" s="2" t="s">
        <v>555</v>
      </c>
      <c r="CW194" s="2" t="s">
        <v>144</v>
      </c>
      <c r="CX194" s="2" t="s">
        <v>132</v>
      </c>
      <c r="CY194" s="4">
        <v>18</v>
      </c>
      <c r="CZ194" s="8">
        <v>1726.92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643</v>
      </c>
      <c r="DH194" s="2" t="s">
        <v>2512</v>
      </c>
      <c r="DI194" s="2" t="s">
        <v>144</v>
      </c>
      <c r="DJ194" s="2" t="s">
        <v>132</v>
      </c>
      <c r="DK194" s="4">
        <v>8</v>
      </c>
      <c r="DL194" s="8">
        <v>815.36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392</v>
      </c>
      <c r="DT194" s="2" t="s">
        <v>1621</v>
      </c>
      <c r="DU194" s="2" t="s">
        <v>144</v>
      </c>
      <c r="DV194" s="2" t="s">
        <v>132</v>
      </c>
      <c r="DW194" s="4">
        <v>1</v>
      </c>
      <c r="DX194" s="8">
        <v>103.32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689</v>
      </c>
      <c r="EF194" s="2" t="s">
        <v>653</v>
      </c>
      <c r="EG194" s="2" t="s">
        <v>144</v>
      </c>
      <c r="EH194" s="2" t="s">
        <v>132</v>
      </c>
      <c r="EI194" s="4">
        <v>1</v>
      </c>
      <c r="EJ194" s="8">
        <v>103.77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1946</v>
      </c>
      <c r="ER194" s="2" t="s">
        <v>242</v>
      </c>
      <c r="ES194" s="2" t="s">
        <v>144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173</v>
      </c>
      <c r="FB194" s="2" t="s">
        <v>129</v>
      </c>
      <c r="FC194" s="2" t="s">
        <v>132</v>
      </c>
      <c r="FD194" s="2" t="s">
        <v>132</v>
      </c>
      <c r="FE194" s="2" t="s">
        <v>144</v>
      </c>
      <c r="FF194" s="2" t="s">
        <v>132</v>
      </c>
      <c r="FG194" s="4">
        <v>4</v>
      </c>
      <c r="FH194" s="8">
        <v>389.12</v>
      </c>
      <c r="FI194" s="4"/>
      <c r="FJ194" s="8"/>
      <c r="FK194" s="7"/>
      <c r="FL194" s="7"/>
      <c r="FM194" s="2" t="s">
        <v>141</v>
      </c>
      <c r="FN194" s="2" t="s">
        <v>129</v>
      </c>
      <c r="FO194" s="2" t="s">
        <v>1357</v>
      </c>
      <c r="FP194" s="2" t="s">
        <v>2513</v>
      </c>
      <c r="FQ194" s="2" t="s">
        <v>144</v>
      </c>
      <c r="FR194" s="2" t="s">
        <v>132</v>
      </c>
      <c r="FS194" s="4">
        <v>1</v>
      </c>
      <c r="FT194" s="8">
        <v>83.39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438</v>
      </c>
      <c r="GB194" s="2" t="s">
        <v>258</v>
      </c>
      <c r="GC194" s="2" t="s">
        <v>144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689</v>
      </c>
      <c r="GN194" s="2" t="s">
        <v>2514</v>
      </c>
      <c r="GO194" s="2" t="s">
        <v>144</v>
      </c>
      <c r="GP194" s="2" t="s">
        <v>132</v>
      </c>
      <c r="GQ194" s="4">
        <v>10</v>
      </c>
      <c r="GR194" s="8">
        <v>833.9</v>
      </c>
      <c r="GS194" s="4"/>
      <c r="GT194" s="8"/>
      <c r="GU194" s="7"/>
      <c r="GV194" s="7"/>
      <c r="GW194" s="2" t="s">
        <v>141</v>
      </c>
      <c r="GX194" s="2" t="s">
        <v>129</v>
      </c>
      <c r="GY194" s="2" t="s">
        <v>289</v>
      </c>
      <c r="GZ194" s="2" t="s">
        <v>601</v>
      </c>
      <c r="HA194" s="2" t="s">
        <v>144</v>
      </c>
      <c r="HB194" s="2" t="s">
        <v>132</v>
      </c>
      <c r="HC194" s="4">
        <v>1</v>
      </c>
      <c r="HD194" s="8">
        <v>97.28</v>
      </c>
      <c r="HE194" s="4"/>
      <c r="HF194" s="8"/>
      <c r="HG194" s="7"/>
      <c r="HH194" s="7"/>
      <c r="HI194" s="2" t="s">
        <v>141</v>
      </c>
      <c r="HJ194" s="2" t="s">
        <v>129</v>
      </c>
      <c r="HK194" s="2" t="s">
        <v>2242</v>
      </c>
      <c r="HL194" s="2" t="s">
        <v>964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222</v>
      </c>
      <c r="HX194" s="2" t="s">
        <v>271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939</v>
      </c>
      <c r="IJ194" s="2" t="s">
        <v>132</v>
      </c>
      <c r="IK194" s="2" t="s">
        <v>144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141</v>
      </c>
      <c r="IT194" s="2" t="s">
        <v>129</v>
      </c>
      <c r="IU194" s="2" t="s">
        <v>211</v>
      </c>
      <c r="IV194" s="2" t="s">
        <v>2368</v>
      </c>
      <c r="IW194" s="2" t="s">
        <v>144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141</v>
      </c>
      <c r="JF194" s="2" t="s">
        <v>129</v>
      </c>
      <c r="JG194" s="2" t="s">
        <v>651</v>
      </c>
      <c r="JH194" s="2" t="s">
        <v>227</v>
      </c>
      <c r="JI194" s="2" t="s">
        <v>144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175</v>
      </c>
      <c r="JT194" s="2" t="s">
        <v>323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167</v>
      </c>
      <c r="KD194" s="2" t="s">
        <v>129</v>
      </c>
      <c r="KE194" s="2" t="s">
        <v>132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129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129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170</v>
      </c>
      <c r="MM194" s="2" t="s">
        <v>689</v>
      </c>
      <c r="MN194" s="2" t="s">
        <v>132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167</v>
      </c>
      <c r="MX194" s="2" t="s">
        <v>129</v>
      </c>
      <c r="MY194" s="2" t="s">
        <v>132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167</v>
      </c>
      <c r="NJ194" s="2" t="s">
        <v>129</v>
      </c>
      <c r="NK194" s="2" t="s">
        <v>132</v>
      </c>
      <c r="NL194" s="2" t="s">
        <v>132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129</v>
      </c>
      <c r="NW194" s="2" t="s">
        <v>132</v>
      </c>
      <c r="NX194" s="2" t="s">
        <v>132</v>
      </c>
      <c r="NY194" s="2" t="s">
        <v>144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129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167</v>
      </c>
      <c r="OT194" s="2" t="s">
        <v>174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173</v>
      </c>
      <c r="PR194" s="2" t="s">
        <v>129</v>
      </c>
      <c r="PS194" s="2" t="s">
        <v>132</v>
      </c>
      <c r="PT194" s="2" t="s">
        <v>132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167</v>
      </c>
      <c r="QP194" s="2" t="s">
        <v>174</v>
      </c>
      <c r="QQ194" s="2" t="s">
        <v>132</v>
      </c>
      <c r="QR194" s="2" t="s">
        <v>132</v>
      </c>
      <c r="QS194" s="2" t="s">
        <v>144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144</v>
      </c>
      <c r="RF194" s="2" t="s">
        <v>177</v>
      </c>
      <c r="RG194" s="4"/>
      <c r="RH194" s="8"/>
      <c r="RI194" s="4"/>
      <c r="RJ194" s="8"/>
      <c r="RK194" s="7"/>
      <c r="RL194" s="7"/>
      <c r="RM194" s="2" t="s">
        <v>173</v>
      </c>
      <c r="RN194" s="2" t="s">
        <v>129</v>
      </c>
      <c r="RO194" s="2" t="s">
        <v>132</v>
      </c>
      <c r="RP194" s="2" t="s">
        <v>132</v>
      </c>
      <c r="RQ194" s="2" t="s">
        <v>144</v>
      </c>
      <c r="RR194" s="2" t="s">
        <v>132</v>
      </c>
    </row>
    <row r="195">
      <c r="A195" s="2" t="s">
        <v>2515</v>
      </c>
      <c r="B195" s="2" t="s">
        <v>121</v>
      </c>
      <c r="C195" s="2" t="s">
        <v>2486</v>
      </c>
      <c r="D195" s="2" t="s">
        <v>954</v>
      </c>
      <c r="E195" s="2" t="s">
        <v>710</v>
      </c>
      <c r="F195" s="2" t="s">
        <v>2516</v>
      </c>
      <c r="G195" s="2" t="s">
        <v>2516</v>
      </c>
      <c r="H195" s="2" t="s">
        <v>2516</v>
      </c>
      <c r="I195" s="2" t="s">
        <v>2517</v>
      </c>
      <c r="J195" s="2" t="s">
        <v>127</v>
      </c>
      <c r="K195" s="2" t="s">
        <v>275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250</v>
      </c>
      <c r="Q195" s="2" t="s">
        <v>131</v>
      </c>
      <c r="R195" s="2" t="s">
        <v>132</v>
      </c>
      <c r="S195" s="2" t="s">
        <v>2518</v>
      </c>
      <c r="T195" s="2" t="s">
        <v>132</v>
      </c>
      <c r="U195" s="2" t="s">
        <v>447</v>
      </c>
      <c r="V195" s="2" t="s">
        <v>1075</v>
      </c>
      <c r="W195" s="2" t="s">
        <v>887</v>
      </c>
      <c r="X195" s="2" t="s">
        <v>2489</v>
      </c>
      <c r="Y195" s="2" t="s">
        <v>830</v>
      </c>
      <c r="Z195" s="4">
        <v>406</v>
      </c>
      <c r="AA195" s="4">
        <f>=ROUNDDOWN(31.2307692307692,0)</f>
      </c>
      <c r="AB195" s="5">
        <v>13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147</v>
      </c>
      <c r="AQ195" s="8">
        <v>5009.81</v>
      </c>
      <c r="AR195" s="4"/>
      <c r="AS195" s="8"/>
      <c r="AT195" s="7"/>
      <c r="AU195" s="7"/>
      <c r="AV195" s="4">
        <v>147</v>
      </c>
      <c r="AW195" s="8">
        <v>5009.81</v>
      </c>
      <c r="AX195" s="4"/>
      <c r="AY195" s="8"/>
      <c r="AZ195" s="7"/>
      <c r="BA195" s="7"/>
      <c r="BB195" s="7">
        <v>1</v>
      </c>
      <c r="BC195" s="4">
        <v>147</v>
      </c>
      <c r="BD195" s="8">
        <v>5009.81</v>
      </c>
      <c r="BE195" s="4"/>
      <c r="BF195" s="8"/>
      <c r="BG195" s="7"/>
      <c r="BH195" s="7"/>
      <c r="BI195" s="7">
        <v>1</v>
      </c>
      <c r="BJ195" s="4">
        <v>147</v>
      </c>
      <c r="BK195" s="8">
        <v>5009.81</v>
      </c>
      <c r="BL195" s="2" t="s">
        <v>2519</v>
      </c>
      <c r="BM195" s="7">
        <v>1</v>
      </c>
      <c r="BN195" s="7">
        <v>1</v>
      </c>
      <c r="BO195" s="4">
        <v>12</v>
      </c>
      <c r="BP195" s="8">
        <v>283.28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189</v>
      </c>
      <c r="BX195" s="2" t="s">
        <v>2520</v>
      </c>
      <c r="BY195" s="2" t="s">
        <v>144</v>
      </c>
      <c r="BZ195" s="2" t="s">
        <v>132</v>
      </c>
      <c r="CA195" s="4">
        <v>32</v>
      </c>
      <c r="CB195" s="8">
        <v>1136.96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</v>
      </c>
      <c r="CJ195" s="2" t="s">
        <v>1779</v>
      </c>
      <c r="CK195" s="2" t="s">
        <v>144</v>
      </c>
      <c r="CL195" s="2" t="s">
        <v>132</v>
      </c>
      <c r="CM195" s="4">
        <v>27</v>
      </c>
      <c r="CN195" s="8">
        <v>875.27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830</v>
      </c>
      <c r="CV195" s="2" t="s">
        <v>2122</v>
      </c>
      <c r="CW195" s="2" t="s">
        <v>144</v>
      </c>
      <c r="CX195" s="2" t="s">
        <v>132</v>
      </c>
      <c r="CY195" s="4">
        <v>21</v>
      </c>
      <c r="CZ195" s="8">
        <v>699.09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193</v>
      </c>
      <c r="DH195" s="2" t="s">
        <v>194</v>
      </c>
      <c r="DI195" s="2" t="s">
        <v>144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129</v>
      </c>
      <c r="DS195" s="2" t="s">
        <v>2452</v>
      </c>
      <c r="DT195" s="2" t="s">
        <v>432</v>
      </c>
      <c r="DU195" s="2" t="s">
        <v>144</v>
      </c>
      <c r="DV195" s="2" t="s">
        <v>132</v>
      </c>
      <c r="DW195" s="4">
        <v>7</v>
      </c>
      <c r="DX195" s="8">
        <v>245</v>
      </c>
      <c r="DY195" s="4"/>
      <c r="DZ195" s="8"/>
      <c r="EA195" s="7"/>
      <c r="EB195" s="7"/>
      <c r="EC195" s="2" t="s">
        <v>141</v>
      </c>
      <c r="ED195" s="2" t="s">
        <v>129</v>
      </c>
      <c r="EE195" s="2" t="s">
        <v>2024</v>
      </c>
      <c r="EF195" s="2" t="s">
        <v>2521</v>
      </c>
      <c r="EG195" s="2" t="s">
        <v>144</v>
      </c>
      <c r="EH195" s="2" t="s">
        <v>132</v>
      </c>
      <c r="EI195" s="4">
        <v>19</v>
      </c>
      <c r="EJ195" s="8">
        <v>588.43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1946</v>
      </c>
      <c r="ER195" s="2" t="s">
        <v>2522</v>
      </c>
      <c r="ES195" s="2" t="s">
        <v>144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173</v>
      </c>
      <c r="FB195" s="2" t="s">
        <v>129</v>
      </c>
      <c r="FC195" s="2" t="s">
        <v>132</v>
      </c>
      <c r="FD195" s="2" t="s">
        <v>132</v>
      </c>
      <c r="FE195" s="2" t="s">
        <v>144</v>
      </c>
      <c r="FF195" s="2" t="s">
        <v>132</v>
      </c>
      <c r="FG195" s="4">
        <v>4</v>
      </c>
      <c r="FH195" s="8">
        <v>135.04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1357</v>
      </c>
      <c r="FP195" s="2" t="s">
        <v>2369</v>
      </c>
      <c r="FQ195" s="2" t="s">
        <v>144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141</v>
      </c>
      <c r="FZ195" s="2" t="s">
        <v>129</v>
      </c>
      <c r="GA195" s="2" t="s">
        <v>158</v>
      </c>
      <c r="GB195" s="2" t="s">
        <v>132</v>
      </c>
      <c r="GC195" s="2" t="s">
        <v>144</v>
      </c>
      <c r="GD195" s="2" t="s">
        <v>132</v>
      </c>
      <c r="GE195" s="4">
        <v>7</v>
      </c>
      <c r="GF195" s="8">
        <v>509.53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2523</v>
      </c>
      <c r="GN195" s="2" t="s">
        <v>1260</v>
      </c>
      <c r="GO195" s="2" t="s">
        <v>144</v>
      </c>
      <c r="GP195" s="2" t="s">
        <v>132</v>
      </c>
      <c r="GQ195" s="4">
        <v>1</v>
      </c>
      <c r="GR195" s="8">
        <v>27.33</v>
      </c>
      <c r="GS195" s="4"/>
      <c r="GT195" s="8"/>
      <c r="GU195" s="7"/>
      <c r="GV195" s="7"/>
      <c r="GW195" s="2" t="s">
        <v>141</v>
      </c>
      <c r="GX195" s="2" t="s">
        <v>129</v>
      </c>
      <c r="GY195" s="2" t="s">
        <v>359</v>
      </c>
      <c r="GZ195" s="2" t="s">
        <v>1935</v>
      </c>
      <c r="HA195" s="2" t="s">
        <v>144</v>
      </c>
      <c r="HB195" s="2" t="s">
        <v>132</v>
      </c>
      <c r="HC195" s="4">
        <v>2</v>
      </c>
      <c r="HD195" s="8">
        <v>70.74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631</v>
      </c>
      <c r="HL195" s="2" t="s">
        <v>2524</v>
      </c>
      <c r="HM195" s="2" t="s">
        <v>144</v>
      </c>
      <c r="HN195" s="2" t="s">
        <v>132</v>
      </c>
      <c r="HO195" s="4">
        <v>1</v>
      </c>
      <c r="HP195" s="8">
        <v>29.96</v>
      </c>
      <c r="HQ195" s="4"/>
      <c r="HR195" s="8"/>
      <c r="HS195" s="7"/>
      <c r="HT195" s="7"/>
      <c r="HU195" s="2" t="s">
        <v>141</v>
      </c>
      <c r="HV195" s="2" t="s">
        <v>129</v>
      </c>
      <c r="HW195" s="2" t="s">
        <v>328</v>
      </c>
      <c r="HX195" s="2" t="s">
        <v>466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141</v>
      </c>
      <c r="IH195" s="2" t="s">
        <v>129</v>
      </c>
      <c r="II195" s="2" t="s">
        <v>1330</v>
      </c>
      <c r="IJ195" s="2" t="s">
        <v>132</v>
      </c>
      <c r="IK195" s="2" t="s">
        <v>144</v>
      </c>
      <c r="IL195" s="2" t="s">
        <v>132</v>
      </c>
      <c r="IM195" s="4">
        <v>5</v>
      </c>
      <c r="IN195" s="8">
        <v>143.5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401</v>
      </c>
      <c r="IV195" s="2" t="s">
        <v>2525</v>
      </c>
      <c r="IW195" s="2" t="s">
        <v>144</v>
      </c>
      <c r="IX195" s="2" t="s">
        <v>132</v>
      </c>
      <c r="IY195" s="4">
        <v>9</v>
      </c>
      <c r="IZ195" s="8">
        <v>265.68</v>
      </c>
      <c r="JA195" s="4"/>
      <c r="JB195" s="8"/>
      <c r="JC195" s="7"/>
      <c r="JD195" s="7"/>
      <c r="JE195" s="2" t="s">
        <v>141</v>
      </c>
      <c r="JF195" s="2" t="s">
        <v>129</v>
      </c>
      <c r="JG195" s="2" t="s">
        <v>312</v>
      </c>
      <c r="JH195" s="2" t="s">
        <v>546</v>
      </c>
      <c r="JI195" s="2" t="s">
        <v>144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2501</v>
      </c>
      <c r="JT195" s="2" t="s">
        <v>1430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167</v>
      </c>
      <c r="KD195" s="2" t="s">
        <v>129</v>
      </c>
      <c r="KE195" s="2" t="s">
        <v>132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532</v>
      </c>
      <c r="KP195" s="2" t="s">
        <v>129</v>
      </c>
      <c r="KQ195" s="2" t="s">
        <v>132</v>
      </c>
      <c r="KR195" s="2" t="s">
        <v>132</v>
      </c>
      <c r="KS195" s="2" t="s">
        <v>144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170</v>
      </c>
      <c r="MM195" s="2" t="s">
        <v>295</v>
      </c>
      <c r="MN195" s="2" t="s">
        <v>548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129</v>
      </c>
      <c r="MY195" s="2" t="s">
        <v>132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167</v>
      </c>
      <c r="NJ195" s="2" t="s">
        <v>129</v>
      </c>
      <c r="NK195" s="2" t="s">
        <v>132</v>
      </c>
      <c r="NL195" s="2" t="s">
        <v>132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129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167</v>
      </c>
      <c r="OT195" s="2" t="s">
        <v>174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173</v>
      </c>
      <c r="PR195" s="2" t="s">
        <v>129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174</v>
      </c>
      <c r="QQ195" s="2" t="s">
        <v>193</v>
      </c>
      <c r="QR195" s="2" t="s">
        <v>1490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129</v>
      </c>
      <c r="RC195" s="2" t="s">
        <v>132</v>
      </c>
      <c r="RD195" s="2" t="s">
        <v>132</v>
      </c>
      <c r="RE195" s="2" t="s">
        <v>144</v>
      </c>
      <c r="RF195" s="2" t="s">
        <v>177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174</v>
      </c>
      <c r="RO195" s="2" t="s">
        <v>2526</v>
      </c>
      <c r="RP195" s="2" t="s">
        <v>570</v>
      </c>
      <c r="RQ195" s="2" t="s">
        <v>144</v>
      </c>
      <c r="RR195" s="2" t="s">
        <v>132</v>
      </c>
    </row>
    <row r="196">
      <c r="A196" s="2" t="s">
        <v>2527</v>
      </c>
      <c r="B196" s="2" t="s">
        <v>121</v>
      </c>
      <c r="C196" s="2" t="s">
        <v>2486</v>
      </c>
      <c r="D196" s="2" t="s">
        <v>954</v>
      </c>
      <c r="E196" s="2" t="s">
        <v>710</v>
      </c>
      <c r="F196" s="2" t="s">
        <v>2528</v>
      </c>
      <c r="G196" s="2" t="s">
        <v>2528</v>
      </c>
      <c r="H196" s="2" t="s">
        <v>2528</v>
      </c>
      <c r="I196" s="2" t="s">
        <v>2529</v>
      </c>
      <c r="J196" s="2" t="s">
        <v>127</v>
      </c>
      <c r="K196" s="2" t="s">
        <v>275</v>
      </c>
      <c r="L196" s="3">
        <v>87.35</v>
      </c>
      <c r="M196" s="3">
        <v>91.72</v>
      </c>
      <c r="N196" s="3">
        <v>161.49</v>
      </c>
      <c r="O196" s="2" t="s">
        <v>129</v>
      </c>
      <c r="P196" s="2" t="s">
        <v>250</v>
      </c>
      <c r="Q196" s="2" t="s">
        <v>131</v>
      </c>
      <c r="R196" s="2" t="s">
        <v>132</v>
      </c>
      <c r="S196" s="2" t="s">
        <v>2530</v>
      </c>
      <c r="T196" s="2" t="s">
        <v>132</v>
      </c>
      <c r="U196" s="2" t="s">
        <v>1477</v>
      </c>
      <c r="V196" s="2" t="s">
        <v>1075</v>
      </c>
      <c r="W196" s="2" t="s">
        <v>185</v>
      </c>
      <c r="X196" s="2" t="s">
        <v>2489</v>
      </c>
      <c r="Y196" s="2" t="s">
        <v>2280</v>
      </c>
      <c r="Z196" s="4">
        <v>82</v>
      </c>
      <c r="AA196" s="4">
        <f>=ROUNDDOWN(16.4,0)</f>
      </c>
      <c r="AB196" s="5">
        <v>5</v>
      </c>
      <c r="AC196" s="2" t="s">
        <v>1076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40</v>
      </c>
      <c r="AQ196" s="8">
        <v>4028.76</v>
      </c>
      <c r="AR196" s="4"/>
      <c r="AS196" s="8"/>
      <c r="AT196" s="7"/>
      <c r="AU196" s="7"/>
      <c r="AV196" s="4">
        <v>40</v>
      </c>
      <c r="AW196" s="8">
        <v>4028.76</v>
      </c>
      <c r="AX196" s="4"/>
      <c r="AY196" s="8"/>
      <c r="AZ196" s="7"/>
      <c r="BA196" s="7"/>
      <c r="BB196" s="7">
        <v>1</v>
      </c>
      <c r="BC196" s="4">
        <v>40</v>
      </c>
      <c r="BD196" s="8">
        <v>4028.76</v>
      </c>
      <c r="BE196" s="4"/>
      <c r="BF196" s="8"/>
      <c r="BG196" s="7"/>
      <c r="BH196" s="7"/>
      <c r="BI196" s="7">
        <v>1</v>
      </c>
      <c r="BJ196" s="4">
        <v>40</v>
      </c>
      <c r="BK196" s="8">
        <v>4028.76</v>
      </c>
      <c r="BL196" s="2" t="s">
        <v>2531</v>
      </c>
      <c r="BM196" s="7">
        <v>1</v>
      </c>
      <c r="BN196" s="7">
        <v>1</v>
      </c>
      <c r="BO196" s="4">
        <v>9</v>
      </c>
      <c r="BP196" s="8">
        <v>748.72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2280</v>
      </c>
      <c r="BX196" s="2" t="s">
        <v>683</v>
      </c>
      <c r="BY196" s="2" t="s">
        <v>144</v>
      </c>
      <c r="BZ196" s="2" t="s">
        <v>132</v>
      </c>
      <c r="CA196" s="4">
        <v>8</v>
      </c>
      <c r="CB196" s="8">
        <v>811.84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132</v>
      </c>
      <c r="CJ196" s="2" t="s">
        <v>904</v>
      </c>
      <c r="CK196" s="2" t="s">
        <v>144</v>
      </c>
      <c r="CL196" s="2" t="s">
        <v>132</v>
      </c>
      <c r="CM196" s="4">
        <v>5</v>
      </c>
      <c r="CN196" s="8">
        <v>498.51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427</v>
      </c>
      <c r="CV196" s="2" t="s">
        <v>2532</v>
      </c>
      <c r="CW196" s="2" t="s">
        <v>144</v>
      </c>
      <c r="CX196" s="2" t="s">
        <v>132</v>
      </c>
      <c r="CY196" s="4">
        <v>1</v>
      </c>
      <c r="CZ196" s="8">
        <v>107.01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684</v>
      </c>
      <c r="DH196" s="2" t="s">
        <v>154</v>
      </c>
      <c r="DI196" s="2" t="s">
        <v>144</v>
      </c>
      <c r="DJ196" s="2" t="s">
        <v>132</v>
      </c>
      <c r="DK196" s="4">
        <v>7</v>
      </c>
      <c r="DL196" s="8">
        <v>713.44</v>
      </c>
      <c r="DM196" s="4"/>
      <c r="DN196" s="8"/>
      <c r="DO196" s="7"/>
      <c r="DP196" s="7"/>
      <c r="DQ196" s="2" t="s">
        <v>141</v>
      </c>
      <c r="DR196" s="2" t="s">
        <v>129</v>
      </c>
      <c r="DS196" s="2" t="s">
        <v>149</v>
      </c>
      <c r="DT196" s="2" t="s">
        <v>1315</v>
      </c>
      <c r="DU196" s="2" t="s">
        <v>144</v>
      </c>
      <c r="DV196" s="2" t="s">
        <v>132</v>
      </c>
      <c r="DW196" s="4">
        <v>2</v>
      </c>
      <c r="DX196" s="8">
        <v>231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2280</v>
      </c>
      <c r="EF196" s="2" t="s">
        <v>422</v>
      </c>
      <c r="EG196" s="2" t="s">
        <v>144</v>
      </c>
      <c r="EH196" s="2" t="s">
        <v>132</v>
      </c>
      <c r="EI196" s="4">
        <v>1</v>
      </c>
      <c r="EJ196" s="8">
        <v>114.14</v>
      </c>
      <c r="EK196" s="4"/>
      <c r="EL196" s="8"/>
      <c r="EM196" s="7"/>
      <c r="EN196" s="7"/>
      <c r="EO196" s="2" t="s">
        <v>141</v>
      </c>
      <c r="EP196" s="2" t="s">
        <v>129</v>
      </c>
      <c r="EQ196" s="2" t="s">
        <v>1946</v>
      </c>
      <c r="ER196" s="2" t="s">
        <v>701</v>
      </c>
      <c r="ES196" s="2" t="s">
        <v>144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129</v>
      </c>
      <c r="FC196" s="2" t="s">
        <v>132</v>
      </c>
      <c r="FD196" s="2" t="s">
        <v>132</v>
      </c>
      <c r="FE196" s="2" t="s">
        <v>144</v>
      </c>
      <c r="FF196" s="2" t="s">
        <v>132</v>
      </c>
      <c r="FG196" s="4">
        <v>2</v>
      </c>
      <c r="FH196" s="8">
        <v>214.02</v>
      </c>
      <c r="FI196" s="4"/>
      <c r="FJ196" s="8"/>
      <c r="FK196" s="7"/>
      <c r="FL196" s="7"/>
      <c r="FM196" s="2" t="s">
        <v>141</v>
      </c>
      <c r="FN196" s="2" t="s">
        <v>129</v>
      </c>
      <c r="FO196" s="2" t="s">
        <v>1357</v>
      </c>
      <c r="FP196" s="2" t="s">
        <v>2533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141</v>
      </c>
      <c r="FZ196" s="2" t="s">
        <v>129</v>
      </c>
      <c r="GA196" s="2" t="s">
        <v>158</v>
      </c>
      <c r="GB196" s="2" t="s">
        <v>132</v>
      </c>
      <c r="GC196" s="2" t="s">
        <v>144</v>
      </c>
      <c r="GD196" s="2" t="s">
        <v>132</v>
      </c>
      <c r="GE196" s="4">
        <v>1</v>
      </c>
      <c r="GF196" s="8">
        <v>169.99</v>
      </c>
      <c r="GG196" s="4"/>
      <c r="GH196" s="8"/>
      <c r="GI196" s="7"/>
      <c r="GJ196" s="7"/>
      <c r="GK196" s="2" t="s">
        <v>141</v>
      </c>
      <c r="GL196" s="2" t="s">
        <v>129</v>
      </c>
      <c r="GM196" s="2" t="s">
        <v>2280</v>
      </c>
      <c r="GN196" s="2" t="s">
        <v>2534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759</v>
      </c>
      <c r="GZ196" s="2" t="s">
        <v>1943</v>
      </c>
      <c r="HA196" s="2" t="s">
        <v>144</v>
      </c>
      <c r="HB196" s="2" t="s">
        <v>132</v>
      </c>
      <c r="HC196" s="4">
        <v>3</v>
      </c>
      <c r="HD196" s="8">
        <v>321.03</v>
      </c>
      <c r="HE196" s="4"/>
      <c r="HF196" s="8"/>
      <c r="HG196" s="7"/>
      <c r="HH196" s="7"/>
      <c r="HI196" s="2" t="s">
        <v>141</v>
      </c>
      <c r="HJ196" s="2" t="s">
        <v>129</v>
      </c>
      <c r="HK196" s="2" t="s">
        <v>2280</v>
      </c>
      <c r="HL196" s="2" t="s">
        <v>2532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2034</v>
      </c>
      <c r="HX196" s="2" t="s">
        <v>263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141</v>
      </c>
      <c r="IH196" s="2" t="s">
        <v>129</v>
      </c>
      <c r="II196" s="2" t="s">
        <v>939</v>
      </c>
      <c r="IJ196" s="2" t="s">
        <v>132</v>
      </c>
      <c r="IK196" s="2" t="s">
        <v>144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141</v>
      </c>
      <c r="IT196" s="2" t="s">
        <v>129</v>
      </c>
      <c r="IU196" s="2" t="s">
        <v>267</v>
      </c>
      <c r="IV196" s="2" t="s">
        <v>668</v>
      </c>
      <c r="IW196" s="2" t="s">
        <v>144</v>
      </c>
      <c r="IX196" s="2" t="s">
        <v>132</v>
      </c>
      <c r="IY196" s="4">
        <v>1</v>
      </c>
      <c r="IZ196" s="8">
        <v>99.06</v>
      </c>
      <c r="JA196" s="4"/>
      <c r="JB196" s="8"/>
      <c r="JC196" s="7"/>
      <c r="JD196" s="7"/>
      <c r="JE196" s="2" t="s">
        <v>141</v>
      </c>
      <c r="JF196" s="2" t="s">
        <v>129</v>
      </c>
      <c r="JG196" s="2" t="s">
        <v>651</v>
      </c>
      <c r="JH196" s="2" t="s">
        <v>2535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970</v>
      </c>
      <c r="JT196" s="2" t="s">
        <v>926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167</v>
      </c>
      <c r="KD196" s="2" t="s">
        <v>129</v>
      </c>
      <c r="KE196" s="2" t="s">
        <v>132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170</v>
      </c>
      <c r="MM196" s="2" t="s">
        <v>440</v>
      </c>
      <c r="MN196" s="2" t="s">
        <v>132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167</v>
      </c>
      <c r="MX196" s="2" t="s">
        <v>129</v>
      </c>
      <c r="MY196" s="2" t="s">
        <v>132</v>
      </c>
      <c r="MZ196" s="2" t="s">
        <v>132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167</v>
      </c>
      <c r="NJ196" s="2" t="s">
        <v>129</v>
      </c>
      <c r="NK196" s="2" t="s">
        <v>132</v>
      </c>
      <c r="NL196" s="2" t="s">
        <v>132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129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167</v>
      </c>
      <c r="OT196" s="2" t="s">
        <v>174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129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167</v>
      </c>
      <c r="QP196" s="2" t="s">
        <v>174</v>
      </c>
      <c r="QQ196" s="2" t="s">
        <v>132</v>
      </c>
      <c r="QR196" s="2" t="s">
        <v>132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129</v>
      </c>
      <c r="RC196" s="2" t="s">
        <v>132</v>
      </c>
      <c r="RD196" s="2" t="s">
        <v>132</v>
      </c>
      <c r="RE196" s="2" t="s">
        <v>144</v>
      </c>
      <c r="RF196" s="2" t="s">
        <v>177</v>
      </c>
      <c r="RG196" s="4"/>
      <c r="RH196" s="8"/>
      <c r="RI196" s="4"/>
      <c r="RJ196" s="8"/>
      <c r="RK196" s="7"/>
      <c r="RL196" s="7"/>
      <c r="RM196" s="2" t="s">
        <v>173</v>
      </c>
      <c r="RN196" s="2" t="s">
        <v>129</v>
      </c>
      <c r="RO196" s="2" t="s">
        <v>132</v>
      </c>
      <c r="RP196" s="2" t="s">
        <v>132</v>
      </c>
      <c r="RQ196" s="2" t="s">
        <v>144</v>
      </c>
      <c r="RR196" s="2" t="s">
        <v>132</v>
      </c>
    </row>
    <row r="197">
      <c r="A197" s="2" t="s">
        <v>2536</v>
      </c>
      <c r="B197" s="2" t="s">
        <v>121</v>
      </c>
      <c r="C197" s="2" t="s">
        <v>2486</v>
      </c>
      <c r="D197" s="2" t="s">
        <v>954</v>
      </c>
      <c r="E197" s="2" t="s">
        <v>710</v>
      </c>
      <c r="F197" s="2" t="s">
        <v>2537</v>
      </c>
      <c r="G197" s="2" t="s">
        <v>2537</v>
      </c>
      <c r="H197" s="2" t="s">
        <v>2537</v>
      </c>
      <c r="I197" s="2" t="s">
        <v>2538</v>
      </c>
      <c r="J197" s="2" t="s">
        <v>127</v>
      </c>
      <c r="K197" s="2" t="s">
        <v>275</v>
      </c>
      <c r="L197" s="3">
        <v>29.92</v>
      </c>
      <c r="M197" s="3">
        <v>31.42</v>
      </c>
      <c r="N197" s="3">
        <v>63.74</v>
      </c>
      <c r="O197" s="2" t="s">
        <v>129</v>
      </c>
      <c r="P197" s="2" t="s">
        <v>374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134</v>
      </c>
      <c r="V197" s="2" t="s">
        <v>135</v>
      </c>
      <c r="W197" s="2" t="s">
        <v>185</v>
      </c>
      <c r="X197" s="2" t="s">
        <v>2489</v>
      </c>
      <c r="Y197" s="2" t="s">
        <v>2228</v>
      </c>
      <c r="Z197" s="4">
        <v>119</v>
      </c>
      <c r="AA197" s="4">
        <f>=ROUNDDOWN(29.75,0)</f>
      </c>
      <c r="AB197" s="5">
        <v>4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43</v>
      </c>
      <c r="AQ197" s="8">
        <v>1603.49</v>
      </c>
      <c r="AR197" s="4"/>
      <c r="AS197" s="8"/>
      <c r="AT197" s="7"/>
      <c r="AU197" s="7"/>
      <c r="AV197" s="4">
        <v>43</v>
      </c>
      <c r="AW197" s="8">
        <v>1603.49</v>
      </c>
      <c r="AX197" s="4"/>
      <c r="AY197" s="8"/>
      <c r="AZ197" s="7"/>
      <c r="BA197" s="7"/>
      <c r="BB197" s="7">
        <v>1</v>
      </c>
      <c r="BC197" s="4">
        <v>43</v>
      </c>
      <c r="BD197" s="8">
        <v>1603.49</v>
      </c>
      <c r="BE197" s="4"/>
      <c r="BF197" s="8"/>
      <c r="BG197" s="7"/>
      <c r="BH197" s="7"/>
      <c r="BI197" s="7">
        <v>1</v>
      </c>
      <c r="BJ197" s="4">
        <v>43</v>
      </c>
      <c r="BK197" s="8">
        <v>1603.49</v>
      </c>
      <c r="BL197" s="2" t="s">
        <v>2539</v>
      </c>
      <c r="BM197" s="7">
        <v>1</v>
      </c>
      <c r="BN197" s="7">
        <v>1</v>
      </c>
      <c r="BO197" s="4">
        <v>6</v>
      </c>
      <c r="BP197" s="8">
        <v>152.63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2492</v>
      </c>
      <c r="BX197" s="2" t="s">
        <v>2493</v>
      </c>
      <c r="BY197" s="2" t="s">
        <v>144</v>
      </c>
      <c r="BZ197" s="2" t="s">
        <v>132</v>
      </c>
      <c r="CA197" s="4">
        <v>11</v>
      </c>
      <c r="CB197" s="8">
        <v>390.83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132</v>
      </c>
      <c r="CJ197" s="2" t="s">
        <v>2494</v>
      </c>
      <c r="CK197" s="2" t="s">
        <v>144</v>
      </c>
      <c r="CL197" s="2" t="s">
        <v>132</v>
      </c>
      <c r="CM197" s="4">
        <v>6</v>
      </c>
      <c r="CN197" s="8">
        <v>221.59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2228</v>
      </c>
      <c r="CV197" s="2" t="s">
        <v>888</v>
      </c>
      <c r="CW197" s="2" t="s">
        <v>144</v>
      </c>
      <c r="CX197" s="2" t="s">
        <v>132</v>
      </c>
      <c r="CY197" s="4">
        <v>10</v>
      </c>
      <c r="CZ197" s="8">
        <v>388.1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193</v>
      </c>
      <c r="DH197" s="2" t="s">
        <v>2540</v>
      </c>
      <c r="DI197" s="2" t="s">
        <v>144</v>
      </c>
      <c r="DJ197" s="2" t="s">
        <v>132</v>
      </c>
      <c r="DK197" s="4">
        <v>2</v>
      </c>
      <c r="DL197" s="8">
        <v>78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352</v>
      </c>
      <c r="DT197" s="2" t="s">
        <v>2541</v>
      </c>
      <c r="DU197" s="2" t="s">
        <v>144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141</v>
      </c>
      <c r="ED197" s="2" t="s">
        <v>129</v>
      </c>
      <c r="EE197" s="2" t="s">
        <v>2496</v>
      </c>
      <c r="EF197" s="2" t="s">
        <v>1987</v>
      </c>
      <c r="EG197" s="2" t="s">
        <v>144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1946</v>
      </c>
      <c r="ER197" s="2" t="s">
        <v>2533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129</v>
      </c>
      <c r="FC197" s="2" t="s">
        <v>132</v>
      </c>
      <c r="FD197" s="2" t="s">
        <v>132</v>
      </c>
      <c r="FE197" s="2" t="s">
        <v>144</v>
      </c>
      <c r="FF197" s="2" t="s">
        <v>132</v>
      </c>
      <c r="FG197" s="4">
        <v>1</v>
      </c>
      <c r="FH197" s="8">
        <v>38.81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1357</v>
      </c>
      <c r="FP197" s="2" t="s">
        <v>2542</v>
      </c>
      <c r="FQ197" s="2" t="s">
        <v>144</v>
      </c>
      <c r="FR197" s="2" t="s">
        <v>132</v>
      </c>
      <c r="FS197" s="4">
        <v>1</v>
      </c>
      <c r="FT197" s="8">
        <v>31.42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326</v>
      </c>
      <c r="GB197" s="2" t="s">
        <v>243</v>
      </c>
      <c r="GC197" s="2" t="s">
        <v>144</v>
      </c>
      <c r="GD197" s="2" t="s">
        <v>132</v>
      </c>
      <c r="GE197" s="4">
        <v>2</v>
      </c>
      <c r="GF197" s="8">
        <v>168.9</v>
      </c>
      <c r="GG197" s="4"/>
      <c r="GH197" s="8"/>
      <c r="GI197" s="7"/>
      <c r="GJ197" s="7"/>
      <c r="GK197" s="2" t="s">
        <v>141</v>
      </c>
      <c r="GL197" s="2" t="s">
        <v>129</v>
      </c>
      <c r="GM197" s="2" t="s">
        <v>2133</v>
      </c>
      <c r="GN197" s="2" t="s">
        <v>1987</v>
      </c>
      <c r="GO197" s="2" t="s">
        <v>144</v>
      </c>
      <c r="GP197" s="2" t="s">
        <v>132</v>
      </c>
      <c r="GQ197" s="4">
        <v>1</v>
      </c>
      <c r="GR197" s="8">
        <v>31.42</v>
      </c>
      <c r="GS197" s="4"/>
      <c r="GT197" s="8"/>
      <c r="GU197" s="7"/>
      <c r="GV197" s="7"/>
      <c r="GW197" s="2" t="s">
        <v>141</v>
      </c>
      <c r="GX197" s="2" t="s">
        <v>129</v>
      </c>
      <c r="GY197" s="2" t="s">
        <v>359</v>
      </c>
      <c r="GZ197" s="2" t="s">
        <v>1935</v>
      </c>
      <c r="HA197" s="2" t="s">
        <v>144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162</v>
      </c>
      <c r="HJ197" s="2" t="s">
        <v>129</v>
      </c>
      <c r="HK197" s="2" t="s">
        <v>132</v>
      </c>
      <c r="HL197" s="2" t="s">
        <v>132</v>
      </c>
      <c r="HM197" s="2" t="s">
        <v>144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129</v>
      </c>
      <c r="HW197" s="2" t="s">
        <v>902</v>
      </c>
      <c r="HX197" s="2" t="s">
        <v>2543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2001</v>
      </c>
      <c r="IJ197" s="2" t="s">
        <v>132</v>
      </c>
      <c r="IK197" s="2" t="s">
        <v>144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141</v>
      </c>
      <c r="IT197" s="2" t="s">
        <v>129</v>
      </c>
      <c r="IU197" s="2" t="s">
        <v>211</v>
      </c>
      <c r="IV197" s="2" t="s">
        <v>1315</v>
      </c>
      <c r="IW197" s="2" t="s">
        <v>144</v>
      </c>
      <c r="IX197" s="2" t="s">
        <v>132</v>
      </c>
      <c r="IY197" s="4">
        <v>3</v>
      </c>
      <c r="IZ197" s="8">
        <v>101.79</v>
      </c>
      <c r="JA197" s="4"/>
      <c r="JB197" s="8"/>
      <c r="JC197" s="7"/>
      <c r="JD197" s="7"/>
      <c r="JE197" s="2" t="s">
        <v>141</v>
      </c>
      <c r="JF197" s="2" t="s">
        <v>129</v>
      </c>
      <c r="JG197" s="2" t="s">
        <v>312</v>
      </c>
      <c r="JH197" s="2" t="s">
        <v>1490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2501</v>
      </c>
      <c r="JT197" s="2" t="s">
        <v>552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129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141</v>
      </c>
      <c r="ML197" s="2" t="s">
        <v>170</v>
      </c>
      <c r="MM197" s="2" t="s">
        <v>1801</v>
      </c>
      <c r="MN197" s="2" t="s">
        <v>864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129</v>
      </c>
      <c r="NK197" s="2" t="s">
        <v>132</v>
      </c>
      <c r="NL197" s="2" t="s">
        <v>132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129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129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174</v>
      </c>
      <c r="OU197" s="2" t="s">
        <v>132</v>
      </c>
      <c r="OV197" s="2" t="s">
        <v>132</v>
      </c>
      <c r="OW197" s="2" t="s">
        <v>144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174</v>
      </c>
      <c r="QQ197" s="2" t="s">
        <v>193</v>
      </c>
      <c r="QR197" s="2" t="s">
        <v>1179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129</v>
      </c>
      <c r="RC197" s="2" t="s">
        <v>132</v>
      </c>
      <c r="RD197" s="2" t="s">
        <v>132</v>
      </c>
      <c r="RE197" s="2" t="s">
        <v>144</v>
      </c>
      <c r="RF197" s="2" t="s">
        <v>177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174</v>
      </c>
      <c r="RO197" s="2" t="s">
        <v>2526</v>
      </c>
      <c r="RP197" s="2" t="s">
        <v>2504</v>
      </c>
      <c r="RQ197" s="2" t="s">
        <v>144</v>
      </c>
      <c r="RR197" s="2" t="s">
        <v>132</v>
      </c>
    </row>
    <row r="198">
      <c r="A198" s="2" t="s">
        <v>2544</v>
      </c>
      <c r="B198" s="2" t="s">
        <v>121</v>
      </c>
      <c r="C198" s="2" t="s">
        <v>2486</v>
      </c>
      <c r="D198" s="2" t="s">
        <v>954</v>
      </c>
      <c r="E198" s="2" t="s">
        <v>710</v>
      </c>
      <c r="F198" s="2" t="s">
        <v>2545</v>
      </c>
      <c r="G198" s="2" t="s">
        <v>2545</v>
      </c>
      <c r="H198" s="2" t="s">
        <v>2545</v>
      </c>
      <c r="I198" s="2" t="s">
        <v>2517</v>
      </c>
      <c r="J198" s="2" t="s">
        <v>127</v>
      </c>
      <c r="K198" s="2" t="s">
        <v>275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658</v>
      </c>
      <c r="Q198" s="2" t="s">
        <v>131</v>
      </c>
      <c r="R198" s="2" t="s">
        <v>132</v>
      </c>
      <c r="S198" s="2" t="s">
        <v>2546</v>
      </c>
      <c r="T198" s="2" t="s">
        <v>132</v>
      </c>
      <c r="U198" s="2" t="s">
        <v>447</v>
      </c>
      <c r="V198" s="2" t="s">
        <v>1075</v>
      </c>
      <c r="W198" s="2" t="s">
        <v>887</v>
      </c>
      <c r="X198" s="2" t="s">
        <v>2489</v>
      </c>
      <c r="Y198" s="2" t="s">
        <v>830</v>
      </c>
      <c r="Z198" s="4">
        <v>77</v>
      </c>
      <c r="AA198" s="4">
        <f>=ROUNDDOWN(38.5,0)</f>
      </c>
      <c r="AB198" s="5">
        <v>2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17</v>
      </c>
      <c r="AQ198" s="8">
        <v>697.16</v>
      </c>
      <c r="AR198" s="4"/>
      <c r="AS198" s="8"/>
      <c r="AT198" s="7"/>
      <c r="AU198" s="7"/>
      <c r="AV198" s="4">
        <v>17</v>
      </c>
      <c r="AW198" s="8">
        <v>697.16</v>
      </c>
      <c r="AX198" s="4"/>
      <c r="AY198" s="8"/>
      <c r="AZ198" s="7"/>
      <c r="BA198" s="7"/>
      <c r="BB198" s="7">
        <v>1</v>
      </c>
      <c r="BC198" s="4">
        <v>17</v>
      </c>
      <c r="BD198" s="8">
        <v>697.16</v>
      </c>
      <c r="BE198" s="4"/>
      <c r="BF198" s="8"/>
      <c r="BG198" s="7"/>
      <c r="BH198" s="7"/>
      <c r="BI198" s="7">
        <v>1</v>
      </c>
      <c r="BJ198" s="4">
        <v>17</v>
      </c>
      <c r="BK198" s="8">
        <v>697.16</v>
      </c>
      <c r="BL198" s="2" t="s">
        <v>2547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141</v>
      </c>
      <c r="BV198" s="2" t="s">
        <v>129</v>
      </c>
      <c r="BW198" s="2" t="s">
        <v>830</v>
      </c>
      <c r="BX198" s="2" t="s">
        <v>196</v>
      </c>
      <c r="BY198" s="2" t="s">
        <v>144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129</v>
      </c>
      <c r="CI198" s="2" t="s">
        <v>2548</v>
      </c>
      <c r="CJ198" s="2" t="s">
        <v>216</v>
      </c>
      <c r="CK198" s="2" t="s">
        <v>144</v>
      </c>
      <c r="CL198" s="2" t="s">
        <v>132</v>
      </c>
      <c r="CM198" s="4">
        <v>9</v>
      </c>
      <c r="CN198" s="8">
        <v>330.55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830</v>
      </c>
      <c r="CV198" s="2" t="s">
        <v>198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174</v>
      </c>
      <c r="DG198" s="2" t="s">
        <v>193</v>
      </c>
      <c r="DH198" s="2" t="s">
        <v>194</v>
      </c>
      <c r="DI198" s="2" t="s">
        <v>144</v>
      </c>
      <c r="DJ198" s="2" t="s">
        <v>132</v>
      </c>
      <c r="DK198" s="4">
        <v>2</v>
      </c>
      <c r="DL198" s="8">
        <v>83.84</v>
      </c>
      <c r="DM198" s="4"/>
      <c r="DN198" s="8"/>
      <c r="DO198" s="7"/>
      <c r="DP198" s="7"/>
      <c r="DQ198" s="2" t="s">
        <v>141</v>
      </c>
      <c r="DR198" s="2" t="s">
        <v>129</v>
      </c>
      <c r="DS198" s="2" t="s">
        <v>352</v>
      </c>
      <c r="DT198" s="2" t="s">
        <v>317</v>
      </c>
      <c r="DU198" s="2" t="s">
        <v>144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129</v>
      </c>
      <c r="EE198" s="2" t="s">
        <v>2024</v>
      </c>
      <c r="EF198" s="2" t="s">
        <v>1987</v>
      </c>
      <c r="EG198" s="2" t="s">
        <v>144</v>
      </c>
      <c r="EH198" s="2" t="s">
        <v>132</v>
      </c>
      <c r="EI198" s="4">
        <v>1</v>
      </c>
      <c r="EJ198" s="8">
        <v>33.54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1946</v>
      </c>
      <c r="ER198" s="2" t="s">
        <v>1564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161</v>
      </c>
      <c r="FB198" s="2" t="s">
        <v>129</v>
      </c>
      <c r="FC198" s="2" t="s">
        <v>132</v>
      </c>
      <c r="FD198" s="2" t="s">
        <v>132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141</v>
      </c>
      <c r="FN198" s="2" t="s">
        <v>129</v>
      </c>
      <c r="FO198" s="2" t="s">
        <v>1357</v>
      </c>
      <c r="FP198" s="2" t="s">
        <v>2549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141</v>
      </c>
      <c r="FZ198" s="2" t="s">
        <v>129</v>
      </c>
      <c r="GA198" s="2" t="s">
        <v>158</v>
      </c>
      <c r="GB198" s="2" t="s">
        <v>132</v>
      </c>
      <c r="GC198" s="2" t="s">
        <v>144</v>
      </c>
      <c r="GD198" s="2" t="s">
        <v>132</v>
      </c>
      <c r="GE198" s="4">
        <v>2</v>
      </c>
      <c r="GF198" s="8">
        <v>155.06</v>
      </c>
      <c r="GG198" s="4"/>
      <c r="GH198" s="8"/>
      <c r="GI198" s="7"/>
      <c r="GJ198" s="7"/>
      <c r="GK198" s="2" t="s">
        <v>141</v>
      </c>
      <c r="GL198" s="2" t="s">
        <v>129</v>
      </c>
      <c r="GM198" s="2" t="s">
        <v>830</v>
      </c>
      <c r="GN198" s="2" t="s">
        <v>1429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141</v>
      </c>
      <c r="GX198" s="2" t="s">
        <v>129</v>
      </c>
      <c r="GY198" s="2" t="s">
        <v>359</v>
      </c>
      <c r="GZ198" s="2" t="s">
        <v>204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162</v>
      </c>
      <c r="HJ198" s="2" t="s">
        <v>129</v>
      </c>
      <c r="HK198" s="2" t="s">
        <v>132</v>
      </c>
      <c r="HL198" s="2" t="s">
        <v>132</v>
      </c>
      <c r="HM198" s="2" t="s">
        <v>144</v>
      </c>
      <c r="HN198" s="2" t="s">
        <v>132</v>
      </c>
      <c r="HO198" s="4">
        <v>1</v>
      </c>
      <c r="HP198" s="8">
        <v>32.05</v>
      </c>
      <c r="HQ198" s="4"/>
      <c r="HR198" s="8"/>
      <c r="HS198" s="7"/>
      <c r="HT198" s="7"/>
      <c r="HU198" s="2" t="s">
        <v>141</v>
      </c>
      <c r="HV198" s="2" t="s">
        <v>129</v>
      </c>
      <c r="HW198" s="2" t="s">
        <v>328</v>
      </c>
      <c r="HX198" s="2" t="s">
        <v>2550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129</v>
      </c>
      <c r="II198" s="2" t="s">
        <v>2001</v>
      </c>
      <c r="IJ198" s="2" t="s">
        <v>132</v>
      </c>
      <c r="IK198" s="2" t="s">
        <v>144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141</v>
      </c>
      <c r="IT198" s="2" t="s">
        <v>129</v>
      </c>
      <c r="IU198" s="2" t="s">
        <v>267</v>
      </c>
      <c r="IV198" s="2" t="s">
        <v>2015</v>
      </c>
      <c r="IW198" s="2" t="s">
        <v>144</v>
      </c>
      <c r="IX198" s="2" t="s">
        <v>132</v>
      </c>
      <c r="IY198" s="4">
        <v>2</v>
      </c>
      <c r="IZ198" s="8">
        <v>62.12</v>
      </c>
      <c r="JA198" s="4"/>
      <c r="JB198" s="8"/>
      <c r="JC198" s="7"/>
      <c r="JD198" s="7"/>
      <c r="JE198" s="2" t="s">
        <v>141</v>
      </c>
      <c r="JF198" s="2" t="s">
        <v>129</v>
      </c>
      <c r="JG198" s="2" t="s">
        <v>312</v>
      </c>
      <c r="JH198" s="2" t="s">
        <v>583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2501</v>
      </c>
      <c r="JT198" s="2" t="s">
        <v>1244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167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167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141</v>
      </c>
      <c r="ML198" s="2" t="s">
        <v>170</v>
      </c>
      <c r="MM198" s="2" t="s">
        <v>295</v>
      </c>
      <c r="MN198" s="2" t="s">
        <v>216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167</v>
      </c>
      <c r="MX198" s="2" t="s">
        <v>129</v>
      </c>
      <c r="MY198" s="2" t="s">
        <v>132</v>
      </c>
      <c r="MZ198" s="2" t="s">
        <v>132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167</v>
      </c>
      <c r="NJ198" s="2" t="s">
        <v>129</v>
      </c>
      <c r="NK198" s="2" t="s">
        <v>132</v>
      </c>
      <c r="NL198" s="2" t="s">
        <v>132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129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129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167</v>
      </c>
      <c r="OT198" s="2" t="s">
        <v>174</v>
      </c>
      <c r="OU198" s="2" t="s">
        <v>132</v>
      </c>
      <c r="OV198" s="2" t="s">
        <v>132</v>
      </c>
      <c r="OW198" s="2" t="s">
        <v>144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167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141</v>
      </c>
      <c r="QP198" s="2" t="s">
        <v>174</v>
      </c>
      <c r="QQ198" s="2" t="s">
        <v>193</v>
      </c>
      <c r="QR198" s="2" t="s">
        <v>1490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167</v>
      </c>
      <c r="RB198" s="2" t="s">
        <v>129</v>
      </c>
      <c r="RC198" s="2" t="s">
        <v>132</v>
      </c>
      <c r="RD198" s="2" t="s">
        <v>132</v>
      </c>
      <c r="RE198" s="2" t="s">
        <v>144</v>
      </c>
      <c r="RF198" s="2" t="s">
        <v>177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174</v>
      </c>
      <c r="RO198" s="2" t="s">
        <v>2526</v>
      </c>
      <c r="RP198" s="2" t="s">
        <v>570</v>
      </c>
      <c r="RQ198" s="2" t="s">
        <v>144</v>
      </c>
      <c r="RR198" s="2" t="s">
        <v>132</v>
      </c>
    </row>
    <row r="199">
      <c r="A199" s="2" t="s">
        <v>2551</v>
      </c>
      <c r="B199" s="2" t="s">
        <v>121</v>
      </c>
      <c r="C199" s="2" t="s">
        <v>2486</v>
      </c>
      <c r="D199" s="2" t="s">
        <v>954</v>
      </c>
      <c r="E199" s="2" t="s">
        <v>710</v>
      </c>
      <c r="F199" s="2" t="s">
        <v>2552</v>
      </c>
      <c r="G199" s="2" t="s">
        <v>2552</v>
      </c>
      <c r="H199" s="2" t="s">
        <v>2552</v>
      </c>
      <c r="I199" s="2" t="s">
        <v>2517</v>
      </c>
      <c r="J199" s="2" t="s">
        <v>127</v>
      </c>
      <c r="K199" s="2" t="s">
        <v>275</v>
      </c>
      <c r="L199" s="3">
        <v>15.92</v>
      </c>
      <c r="M199" s="3">
        <v>16.72</v>
      </c>
      <c r="N199" s="3">
        <v>38.24</v>
      </c>
      <c r="O199" s="2" t="s">
        <v>129</v>
      </c>
      <c r="P199" s="2" t="s">
        <v>527</v>
      </c>
      <c r="Q199" s="2" t="s">
        <v>131</v>
      </c>
      <c r="R199" s="2" t="s">
        <v>132</v>
      </c>
      <c r="S199" s="2" t="s">
        <v>2553</v>
      </c>
      <c r="T199" s="2" t="s">
        <v>132</v>
      </c>
      <c r="U199" s="2" t="s">
        <v>447</v>
      </c>
      <c r="V199" s="2" t="s">
        <v>1075</v>
      </c>
      <c r="W199" s="2" t="s">
        <v>887</v>
      </c>
      <c r="X199" s="2" t="s">
        <v>2489</v>
      </c>
      <c r="Y199" s="2" t="s">
        <v>830</v>
      </c>
      <c r="Z199" s="4">
        <v>130</v>
      </c>
      <c r="AA199" s="4">
        <f>=ROUNDDOWN(81.25,0)</f>
      </c>
      <c r="AB199" s="5">
        <v>1.6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17</v>
      </c>
      <c r="AQ199" s="8">
        <v>379.36</v>
      </c>
      <c r="AR199" s="4"/>
      <c r="AS199" s="8"/>
      <c r="AT199" s="7"/>
      <c r="AU199" s="7"/>
      <c r="AV199" s="4">
        <v>17</v>
      </c>
      <c r="AW199" s="8">
        <v>379.36</v>
      </c>
      <c r="AX199" s="4"/>
      <c r="AY199" s="8"/>
      <c r="AZ199" s="7"/>
      <c r="BA199" s="7"/>
      <c r="BB199" s="7">
        <v>1</v>
      </c>
      <c r="BC199" s="4">
        <v>17</v>
      </c>
      <c r="BD199" s="8">
        <v>379.36</v>
      </c>
      <c r="BE199" s="4"/>
      <c r="BF199" s="8"/>
      <c r="BG199" s="7"/>
      <c r="BH199" s="7"/>
      <c r="BI199" s="7">
        <v>1</v>
      </c>
      <c r="BJ199" s="4">
        <v>17</v>
      </c>
      <c r="BK199" s="8">
        <v>379.36</v>
      </c>
      <c r="BL199" s="2" t="s">
        <v>2554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189</v>
      </c>
      <c r="BX199" s="2" t="s">
        <v>597</v>
      </c>
      <c r="BY199" s="2" t="s">
        <v>144</v>
      </c>
      <c r="BZ199" s="2" t="s">
        <v>132</v>
      </c>
      <c r="CA199" s="4">
        <v>4</v>
      </c>
      <c r="CB199" s="8">
        <v>91.76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132</v>
      </c>
      <c r="CJ199" s="2" t="s">
        <v>1779</v>
      </c>
      <c r="CK199" s="2" t="s">
        <v>144</v>
      </c>
      <c r="CL199" s="2" t="s">
        <v>132</v>
      </c>
      <c r="CM199" s="4">
        <v>2</v>
      </c>
      <c r="CN199" s="8">
        <v>30.92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830</v>
      </c>
      <c r="CV199" s="2" t="s">
        <v>351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174</v>
      </c>
      <c r="DG199" s="2" t="s">
        <v>193</v>
      </c>
      <c r="DH199" s="2" t="s">
        <v>1240</v>
      </c>
      <c r="DI199" s="2" t="s">
        <v>144</v>
      </c>
      <c r="DJ199" s="2" t="s">
        <v>132</v>
      </c>
      <c r="DK199" s="4">
        <v>4</v>
      </c>
      <c r="DL199" s="8">
        <v>93.84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425</v>
      </c>
      <c r="DT199" s="2" t="s">
        <v>428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129</v>
      </c>
      <c r="EE199" s="2" t="s">
        <v>2024</v>
      </c>
      <c r="EF199" s="2" t="s">
        <v>2555</v>
      </c>
      <c r="EG199" s="2" t="s">
        <v>144</v>
      </c>
      <c r="EH199" s="2" t="s">
        <v>132</v>
      </c>
      <c r="EI199" s="4">
        <v>1</v>
      </c>
      <c r="EJ199" s="8">
        <v>18.9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1946</v>
      </c>
      <c r="ER199" s="2" t="s">
        <v>936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161</v>
      </c>
      <c r="FB199" s="2" t="s">
        <v>129</v>
      </c>
      <c r="FC199" s="2" t="s">
        <v>132</v>
      </c>
      <c r="FD199" s="2" t="s">
        <v>132</v>
      </c>
      <c r="FE199" s="2" t="s">
        <v>144</v>
      </c>
      <c r="FF199" s="2" t="s">
        <v>132</v>
      </c>
      <c r="FG199" s="4">
        <v>3</v>
      </c>
      <c r="FH199" s="8">
        <v>61.95</v>
      </c>
      <c r="FI199" s="4"/>
      <c r="FJ199" s="8"/>
      <c r="FK199" s="7"/>
      <c r="FL199" s="7"/>
      <c r="FM199" s="2" t="s">
        <v>141</v>
      </c>
      <c r="FN199" s="2" t="s">
        <v>129</v>
      </c>
      <c r="FO199" s="2" t="s">
        <v>1357</v>
      </c>
      <c r="FP199" s="2" t="s">
        <v>2556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158</v>
      </c>
      <c r="GB199" s="2" t="s">
        <v>132</v>
      </c>
      <c r="GC199" s="2" t="s">
        <v>144</v>
      </c>
      <c r="GD199" s="2" t="s">
        <v>132</v>
      </c>
      <c r="GE199" s="4">
        <v>1</v>
      </c>
      <c r="GF199" s="8">
        <v>45.89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2523</v>
      </c>
      <c r="GN199" s="2" t="s">
        <v>2145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359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162</v>
      </c>
      <c r="HJ199" s="2" t="s">
        <v>129</v>
      </c>
      <c r="HK199" s="2" t="s">
        <v>132</v>
      </c>
      <c r="HL199" s="2" t="s">
        <v>132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141</v>
      </c>
      <c r="HV199" s="2" t="s">
        <v>129</v>
      </c>
      <c r="HW199" s="2" t="s">
        <v>328</v>
      </c>
      <c r="HX199" s="2" t="s">
        <v>271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141</v>
      </c>
      <c r="IH199" s="2" t="s">
        <v>129</v>
      </c>
      <c r="II199" s="2" t="s">
        <v>2532</v>
      </c>
      <c r="IJ199" s="2" t="s">
        <v>849</v>
      </c>
      <c r="IK199" s="2" t="s">
        <v>144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129</v>
      </c>
      <c r="IU199" s="2" t="s">
        <v>267</v>
      </c>
      <c r="IV199" s="2" t="s">
        <v>850</v>
      </c>
      <c r="IW199" s="2" t="s">
        <v>144</v>
      </c>
      <c r="IX199" s="2" t="s">
        <v>132</v>
      </c>
      <c r="IY199" s="4">
        <v>2</v>
      </c>
      <c r="IZ199" s="8">
        <v>36.1</v>
      </c>
      <c r="JA199" s="4"/>
      <c r="JB199" s="8"/>
      <c r="JC199" s="7"/>
      <c r="JD199" s="7"/>
      <c r="JE199" s="2" t="s">
        <v>141</v>
      </c>
      <c r="JF199" s="2" t="s">
        <v>129</v>
      </c>
      <c r="JG199" s="2" t="s">
        <v>312</v>
      </c>
      <c r="JH199" s="2" t="s">
        <v>897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129</v>
      </c>
      <c r="JS199" s="2" t="s">
        <v>2501</v>
      </c>
      <c r="JT199" s="2" t="s">
        <v>132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167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141</v>
      </c>
      <c r="ML199" s="2" t="s">
        <v>170</v>
      </c>
      <c r="MM199" s="2" t="s">
        <v>295</v>
      </c>
      <c r="MN199" s="2" t="s">
        <v>318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167</v>
      </c>
      <c r="MX199" s="2" t="s">
        <v>129</v>
      </c>
      <c r="MY199" s="2" t="s">
        <v>132</v>
      </c>
      <c r="MZ199" s="2" t="s">
        <v>132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167</v>
      </c>
      <c r="NJ199" s="2" t="s">
        <v>129</v>
      </c>
      <c r="NK199" s="2" t="s">
        <v>132</v>
      </c>
      <c r="NL199" s="2" t="s">
        <v>132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173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129</v>
      </c>
      <c r="OI199" s="2" t="s">
        <v>132</v>
      </c>
      <c r="OJ199" s="2" t="s">
        <v>132</v>
      </c>
      <c r="OK199" s="2" t="s">
        <v>144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167</v>
      </c>
      <c r="OT199" s="2" t="s">
        <v>174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173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141</v>
      </c>
      <c r="QP199" s="2" t="s">
        <v>174</v>
      </c>
      <c r="QQ199" s="2" t="s">
        <v>193</v>
      </c>
      <c r="QR199" s="2" t="s">
        <v>1490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144</v>
      </c>
      <c r="RF199" s="2" t="s">
        <v>177</v>
      </c>
      <c r="RG199" s="4"/>
      <c r="RH199" s="8"/>
      <c r="RI199" s="4"/>
      <c r="RJ199" s="8"/>
      <c r="RK199" s="7"/>
      <c r="RL199" s="7"/>
      <c r="RM199" s="2" t="s">
        <v>141</v>
      </c>
      <c r="RN199" s="2" t="s">
        <v>174</v>
      </c>
      <c r="RO199" s="2" t="s">
        <v>2526</v>
      </c>
      <c r="RP199" s="2" t="s">
        <v>570</v>
      </c>
      <c r="RQ199" s="2" t="s">
        <v>144</v>
      </c>
      <c r="RR199" s="2" t="s">
        <v>132</v>
      </c>
    </row>
    <row r="200">
      <c r="A200" s="2" t="s">
        <v>2557</v>
      </c>
      <c r="B200" s="2" t="s">
        <v>121</v>
      </c>
      <c r="C200" s="2" t="s">
        <v>2486</v>
      </c>
      <c r="D200" s="2" t="s">
        <v>954</v>
      </c>
      <c r="E200" s="2" t="s">
        <v>710</v>
      </c>
      <c r="F200" s="2" t="s">
        <v>2558</v>
      </c>
      <c r="G200" s="2" t="s">
        <v>2558</v>
      </c>
      <c r="H200" s="2" t="s">
        <v>2558</v>
      </c>
      <c r="I200" s="2" t="s">
        <v>2559</v>
      </c>
      <c r="J200" s="2" t="s">
        <v>127</v>
      </c>
      <c r="K200" s="2" t="s">
        <v>304</v>
      </c>
      <c r="L200" s="3">
        <v>65.14</v>
      </c>
      <c r="M200" s="3">
        <v>68.4</v>
      </c>
      <c r="N200" s="3">
        <v>139.99</v>
      </c>
      <c r="O200" s="2" t="s">
        <v>1656</v>
      </c>
      <c r="P200" s="2" t="s">
        <v>527</v>
      </c>
      <c r="Q200" s="2" t="s">
        <v>131</v>
      </c>
      <c r="R200" s="2" t="s">
        <v>132</v>
      </c>
      <c r="S200" s="2" t="s">
        <v>2560</v>
      </c>
      <c r="T200" s="2" t="s">
        <v>132</v>
      </c>
      <c r="U200" s="2" t="s">
        <v>447</v>
      </c>
      <c r="V200" s="2" t="s">
        <v>846</v>
      </c>
      <c r="W200" s="2" t="s">
        <v>136</v>
      </c>
      <c r="X200" s="2" t="s">
        <v>2508</v>
      </c>
      <c r="Y200" s="2" t="s">
        <v>2561</v>
      </c>
      <c r="Z200" s="4"/>
      <c r="AA200" s="4">
        <f>=ROUNDDOWN({0},0)</f>
      </c>
      <c r="AB200" s="5"/>
      <c r="AC200" s="2" t="s">
        <v>132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141</v>
      </c>
      <c r="BV200" s="2" t="s">
        <v>174</v>
      </c>
      <c r="BW200" s="2" t="s">
        <v>441</v>
      </c>
      <c r="BX200" s="2" t="s">
        <v>574</v>
      </c>
      <c r="BY200" s="2" t="s">
        <v>144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141</v>
      </c>
      <c r="CH200" s="2" t="s">
        <v>174</v>
      </c>
      <c r="CI200" s="2" t="s">
        <v>132</v>
      </c>
      <c r="CJ200" s="2" t="s">
        <v>1279</v>
      </c>
      <c r="CK200" s="2" t="s">
        <v>144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141</v>
      </c>
      <c r="CT200" s="2" t="s">
        <v>174</v>
      </c>
      <c r="CU200" s="2" t="s">
        <v>531</v>
      </c>
      <c r="CV200" s="2" t="s">
        <v>171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174</v>
      </c>
      <c r="DG200" s="2" t="s">
        <v>470</v>
      </c>
      <c r="DH200" s="2" t="s">
        <v>258</v>
      </c>
      <c r="DI200" s="2" t="s">
        <v>144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141</v>
      </c>
      <c r="DR200" s="2" t="s">
        <v>174</v>
      </c>
      <c r="DS200" s="2" t="s">
        <v>149</v>
      </c>
      <c r="DT200" s="2" t="s">
        <v>1934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141</v>
      </c>
      <c r="ED200" s="2" t="s">
        <v>174</v>
      </c>
      <c r="EE200" s="2" t="s">
        <v>530</v>
      </c>
      <c r="EF200" s="2" t="s">
        <v>435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174</v>
      </c>
      <c r="EQ200" s="2" t="s">
        <v>132</v>
      </c>
      <c r="ER200" s="2" t="s">
        <v>132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173</v>
      </c>
      <c r="FB200" s="2" t="s">
        <v>174</v>
      </c>
      <c r="FC200" s="2" t="s">
        <v>132</v>
      </c>
      <c r="FD200" s="2" t="s">
        <v>132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162</v>
      </c>
      <c r="FN200" s="2" t="s">
        <v>174</v>
      </c>
      <c r="FO200" s="2" t="s">
        <v>132</v>
      </c>
      <c r="FP200" s="2" t="s">
        <v>132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167</v>
      </c>
      <c r="FZ200" s="2" t="s">
        <v>174</v>
      </c>
      <c r="GA200" s="2" t="s">
        <v>132</v>
      </c>
      <c r="GB200" s="2" t="s">
        <v>132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470</v>
      </c>
      <c r="GN200" s="2" t="s">
        <v>2562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167</v>
      </c>
      <c r="GX200" s="2" t="s">
        <v>174</v>
      </c>
      <c r="GY200" s="2" t="s">
        <v>132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167</v>
      </c>
      <c r="HJ200" s="2" t="s">
        <v>174</v>
      </c>
      <c r="HK200" s="2" t="s">
        <v>132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174</v>
      </c>
      <c r="HW200" s="2" t="s">
        <v>240</v>
      </c>
      <c r="HX200" s="2" t="s">
        <v>489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167</v>
      </c>
      <c r="IH200" s="2" t="s">
        <v>174</v>
      </c>
      <c r="II200" s="2" t="s">
        <v>132</v>
      </c>
      <c r="IJ200" s="2" t="s">
        <v>132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173</v>
      </c>
      <c r="IT200" s="2" t="s">
        <v>174</v>
      </c>
      <c r="IU200" s="2" t="s">
        <v>132</v>
      </c>
      <c r="IV200" s="2" t="s">
        <v>132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141</v>
      </c>
      <c r="JF200" s="2" t="s">
        <v>174</v>
      </c>
      <c r="JG200" s="2" t="s">
        <v>407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174</v>
      </c>
      <c r="JS200" s="2" t="s">
        <v>498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167</v>
      </c>
      <c r="KD200" s="2" t="s">
        <v>174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174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174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174</v>
      </c>
      <c r="MM200" s="2" t="s">
        <v>171</v>
      </c>
      <c r="MN200" s="2" t="s">
        <v>2246</v>
      </c>
      <c r="MO200" s="2" t="s">
        <v>144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167</v>
      </c>
      <c r="MX200" s="2" t="s">
        <v>174</v>
      </c>
      <c r="MY200" s="2" t="s">
        <v>132</v>
      </c>
      <c r="MZ200" s="2" t="s">
        <v>132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174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174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167</v>
      </c>
      <c r="OT200" s="2" t="s">
        <v>174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174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167</v>
      </c>
      <c r="QP200" s="2" t="s">
        <v>174</v>
      </c>
      <c r="QQ200" s="2" t="s">
        <v>132</v>
      </c>
      <c r="QR200" s="2" t="s">
        <v>132</v>
      </c>
      <c r="QS200" s="2" t="s">
        <v>144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174</v>
      </c>
      <c r="RC200" s="2" t="s">
        <v>132</v>
      </c>
      <c r="RD200" s="2" t="s">
        <v>132</v>
      </c>
      <c r="RE200" s="2" t="s">
        <v>144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167</v>
      </c>
      <c r="RN200" s="2" t="s">
        <v>174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2563</v>
      </c>
      <c r="B201" s="2" t="s">
        <v>121</v>
      </c>
      <c r="C201" s="2" t="s">
        <v>2486</v>
      </c>
      <c r="D201" s="2" t="s">
        <v>954</v>
      </c>
      <c r="E201" s="2" t="s">
        <v>955</v>
      </c>
      <c r="F201" s="2" t="s">
        <v>2564</v>
      </c>
      <c r="G201" s="2" t="s">
        <v>2564</v>
      </c>
      <c r="H201" s="2" t="s">
        <v>2564</v>
      </c>
      <c r="I201" s="2" t="s">
        <v>1950</v>
      </c>
      <c r="J201" s="2" t="s">
        <v>127</v>
      </c>
      <c r="K201" s="2" t="s">
        <v>2565</v>
      </c>
      <c r="L201" s="3">
        <v>32.78</v>
      </c>
      <c r="M201" s="3">
        <v>34.42</v>
      </c>
      <c r="N201" s="3">
        <v>67.99</v>
      </c>
      <c r="O201" s="2" t="s">
        <v>526</v>
      </c>
      <c r="P201" s="2" t="s">
        <v>527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134</v>
      </c>
      <c r="V201" s="2" t="s">
        <v>135</v>
      </c>
      <c r="W201" s="2" t="s">
        <v>766</v>
      </c>
      <c r="X201" s="2" t="s">
        <v>2489</v>
      </c>
      <c r="Y201" s="2" t="s">
        <v>1943</v>
      </c>
      <c r="Z201" s="4"/>
      <c r="AA201" s="4">
        <f>=ROUNDDOWN({0},0)</f>
      </c>
      <c r="AB201" s="5">
        <v>0.7</v>
      </c>
      <c r="AC201" s="2" t="s">
        <v>132</v>
      </c>
      <c r="AD201" s="4"/>
      <c r="AE201" s="4"/>
      <c r="AF201" s="6">
        <v>63</v>
      </c>
      <c r="AG201" s="6"/>
      <c r="AH201" s="7">
        <v>0.873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22</v>
      </c>
      <c r="AQ201" s="8">
        <v>1160.36</v>
      </c>
      <c r="AR201" s="4"/>
      <c r="AS201" s="8"/>
      <c r="AT201" s="7"/>
      <c r="AU201" s="7"/>
      <c r="AV201" s="4">
        <v>22</v>
      </c>
      <c r="AW201" s="8">
        <v>1160.36</v>
      </c>
      <c r="AX201" s="4"/>
      <c r="AY201" s="8"/>
      <c r="AZ201" s="7"/>
      <c r="BA201" s="7"/>
      <c r="BB201" s="7">
        <v>1</v>
      </c>
      <c r="BC201" s="4">
        <v>22</v>
      </c>
      <c r="BD201" s="8">
        <v>1160.36</v>
      </c>
      <c r="BE201" s="4"/>
      <c r="BF201" s="8"/>
      <c r="BG201" s="7"/>
      <c r="BH201" s="7"/>
      <c r="BI201" s="7">
        <v>1</v>
      </c>
      <c r="BJ201" s="4">
        <v>22</v>
      </c>
      <c r="BK201" s="8">
        <v>1160.36</v>
      </c>
      <c r="BL201" s="2" t="s">
        <v>2566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141</v>
      </c>
      <c r="BV201" s="2" t="s">
        <v>174</v>
      </c>
      <c r="BW201" s="2" t="s">
        <v>2567</v>
      </c>
      <c r="BX201" s="2" t="s">
        <v>2383</v>
      </c>
      <c r="BY201" s="2" t="s">
        <v>144</v>
      </c>
      <c r="BZ201" s="2" t="s">
        <v>132</v>
      </c>
      <c r="CA201" s="4">
        <v>2</v>
      </c>
      <c r="CB201" s="8">
        <v>88</v>
      </c>
      <c r="CC201" s="4"/>
      <c r="CD201" s="8"/>
      <c r="CE201" s="7"/>
      <c r="CF201" s="7"/>
      <c r="CG201" s="2" t="s">
        <v>141</v>
      </c>
      <c r="CH201" s="2" t="s">
        <v>174</v>
      </c>
      <c r="CI201" s="2" t="s">
        <v>132</v>
      </c>
      <c r="CJ201" s="2" t="s">
        <v>132</v>
      </c>
      <c r="CK201" s="2" t="s">
        <v>144</v>
      </c>
      <c r="CL201" s="2" t="s">
        <v>132</v>
      </c>
      <c r="CM201" s="4">
        <v>13</v>
      </c>
      <c r="CN201" s="8">
        <v>573.01</v>
      </c>
      <c r="CO201" s="4"/>
      <c r="CP201" s="8"/>
      <c r="CQ201" s="7"/>
      <c r="CR201" s="7"/>
      <c r="CS201" s="2" t="s">
        <v>141</v>
      </c>
      <c r="CT201" s="2" t="s">
        <v>174</v>
      </c>
      <c r="CU201" s="2" t="s">
        <v>2568</v>
      </c>
      <c r="CV201" s="2" t="s">
        <v>2569</v>
      </c>
      <c r="CW201" s="2" t="s">
        <v>144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174</v>
      </c>
      <c r="DG201" s="2" t="s">
        <v>378</v>
      </c>
      <c r="DH201" s="2" t="s">
        <v>732</v>
      </c>
      <c r="DI201" s="2" t="s">
        <v>144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174</v>
      </c>
      <c r="DS201" s="2" t="s">
        <v>397</v>
      </c>
      <c r="DT201" s="2" t="s">
        <v>736</v>
      </c>
      <c r="DU201" s="2" t="s">
        <v>144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174</v>
      </c>
      <c r="EE201" s="2" t="s">
        <v>737</v>
      </c>
      <c r="EF201" s="2" t="s">
        <v>2570</v>
      </c>
      <c r="EG201" s="2" t="s">
        <v>144</v>
      </c>
      <c r="EH201" s="2" t="s">
        <v>132</v>
      </c>
      <c r="EI201" s="4">
        <v>2</v>
      </c>
      <c r="EJ201" s="8">
        <v>88</v>
      </c>
      <c r="EK201" s="4"/>
      <c r="EL201" s="8"/>
      <c r="EM201" s="7"/>
      <c r="EN201" s="7"/>
      <c r="EO201" s="2" t="s">
        <v>141</v>
      </c>
      <c r="EP201" s="2" t="s">
        <v>174</v>
      </c>
      <c r="EQ201" s="2" t="s">
        <v>1946</v>
      </c>
      <c r="ER201" s="2" t="s">
        <v>158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173</v>
      </c>
      <c r="FB201" s="2" t="s">
        <v>174</v>
      </c>
      <c r="FC201" s="2" t="s">
        <v>132</v>
      </c>
      <c r="FD201" s="2" t="s">
        <v>132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141</v>
      </c>
      <c r="FN201" s="2" t="s">
        <v>174</v>
      </c>
      <c r="FO201" s="2" t="s">
        <v>1357</v>
      </c>
      <c r="FP201" s="2" t="s">
        <v>2542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167</v>
      </c>
      <c r="FZ201" s="2" t="s">
        <v>174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>
        <v>5</v>
      </c>
      <c r="GF201" s="8">
        <v>411.35</v>
      </c>
      <c r="GG201" s="4"/>
      <c r="GH201" s="8"/>
      <c r="GI201" s="7"/>
      <c r="GJ201" s="7"/>
      <c r="GK201" s="2" t="s">
        <v>141</v>
      </c>
      <c r="GL201" s="2" t="s">
        <v>174</v>
      </c>
      <c r="GM201" s="2" t="s">
        <v>2568</v>
      </c>
      <c r="GN201" s="2" t="s">
        <v>2571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167</v>
      </c>
      <c r="GX201" s="2" t="s">
        <v>174</v>
      </c>
      <c r="GY201" s="2" t="s">
        <v>132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162</v>
      </c>
      <c r="HJ201" s="2" t="s">
        <v>174</v>
      </c>
      <c r="HK201" s="2" t="s">
        <v>132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174</v>
      </c>
      <c r="HW201" s="2" t="s">
        <v>674</v>
      </c>
      <c r="HX201" s="2" t="s">
        <v>1904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174</v>
      </c>
      <c r="II201" s="2" t="s">
        <v>939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174</v>
      </c>
      <c r="IU201" s="2" t="s">
        <v>406</v>
      </c>
      <c r="IV201" s="2" t="s">
        <v>132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212</v>
      </c>
      <c r="JF201" s="2" t="s">
        <v>174</v>
      </c>
      <c r="JG201" s="2" t="s">
        <v>132</v>
      </c>
      <c r="JH201" s="2" t="s">
        <v>132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174</v>
      </c>
      <c r="JS201" s="2" t="s">
        <v>478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167</v>
      </c>
      <c r="KD201" s="2" t="s">
        <v>174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174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174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167</v>
      </c>
      <c r="ML201" s="2" t="s">
        <v>174</v>
      </c>
      <c r="MM201" s="2" t="s">
        <v>132</v>
      </c>
      <c r="MN201" s="2" t="s">
        <v>132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167</v>
      </c>
      <c r="MX201" s="2" t="s">
        <v>174</v>
      </c>
      <c r="MY201" s="2" t="s">
        <v>132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167</v>
      </c>
      <c r="NJ201" s="2" t="s">
        <v>174</v>
      </c>
      <c r="NK201" s="2" t="s">
        <v>132</v>
      </c>
      <c r="NL201" s="2" t="s">
        <v>132</v>
      </c>
      <c r="NM201" s="2" t="s">
        <v>144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174</v>
      </c>
      <c r="OI201" s="2" t="s">
        <v>132</v>
      </c>
      <c r="OJ201" s="2" t="s">
        <v>132</v>
      </c>
      <c r="OK201" s="2" t="s">
        <v>144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174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167</v>
      </c>
      <c r="QD201" s="2" t="s">
        <v>174</v>
      </c>
      <c r="QE201" s="2" t="s">
        <v>132</v>
      </c>
      <c r="QF201" s="2" t="s">
        <v>132</v>
      </c>
      <c r="QG201" s="2" t="s">
        <v>144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174</v>
      </c>
      <c r="RC201" s="2" t="s">
        <v>132</v>
      </c>
      <c r="RD201" s="2" t="s">
        <v>132</v>
      </c>
      <c r="RE201" s="2" t="s">
        <v>144</v>
      </c>
      <c r="RF201" s="2" t="s">
        <v>177</v>
      </c>
      <c r="RG201" s="4"/>
      <c r="RH201" s="8"/>
      <c r="RI201" s="4"/>
      <c r="RJ201" s="8"/>
      <c r="RK201" s="7"/>
      <c r="RL201" s="7"/>
      <c r="RM201" s="2" t="s">
        <v>167</v>
      </c>
      <c r="RN201" s="2" t="s">
        <v>174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2572</v>
      </c>
      <c r="B202" s="2" t="s">
        <v>121</v>
      </c>
      <c r="C202" s="2" t="s">
        <v>2486</v>
      </c>
      <c r="D202" s="2" t="s">
        <v>954</v>
      </c>
      <c r="E202" s="2" t="s">
        <v>955</v>
      </c>
      <c r="F202" s="2" t="s">
        <v>2573</v>
      </c>
      <c r="G202" s="2" t="s">
        <v>2573</v>
      </c>
      <c r="H202" s="2" t="s">
        <v>2573</v>
      </c>
      <c r="I202" s="2" t="s">
        <v>1950</v>
      </c>
      <c r="J202" s="2" t="s">
        <v>127</v>
      </c>
      <c r="K202" s="2" t="s">
        <v>445</v>
      </c>
      <c r="L202" s="3">
        <v>32.78</v>
      </c>
      <c r="M202" s="3">
        <v>34.42</v>
      </c>
      <c r="N202" s="3">
        <v>67.99</v>
      </c>
      <c r="O202" s="2" t="s">
        <v>526</v>
      </c>
      <c r="P202" s="2" t="s">
        <v>527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134</v>
      </c>
      <c r="V202" s="2" t="s">
        <v>135</v>
      </c>
      <c r="W202" s="2" t="s">
        <v>766</v>
      </c>
      <c r="X202" s="2" t="s">
        <v>2489</v>
      </c>
      <c r="Y202" s="2" t="s">
        <v>1943</v>
      </c>
      <c r="Z202" s="4">
        <v>1</v>
      </c>
      <c r="AA202" s="4">
        <f>=ROUNDDOWN(0.666666666666667,0)</f>
      </c>
      <c r="AB202" s="5">
        <v>1.5</v>
      </c>
      <c r="AC202" s="2" t="s">
        <v>132</v>
      </c>
      <c r="AD202" s="4"/>
      <c r="AE202" s="4"/>
      <c r="AF202" s="6">
        <v>63</v>
      </c>
      <c r="AG202" s="6"/>
      <c r="AH202" s="7">
        <v>0.9524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2574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141</v>
      </c>
      <c r="BV202" s="2" t="s">
        <v>174</v>
      </c>
      <c r="BW202" s="2" t="s">
        <v>2567</v>
      </c>
      <c r="BX202" s="2" t="s">
        <v>175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174</v>
      </c>
      <c r="CI202" s="2" t="s">
        <v>132</v>
      </c>
      <c r="CJ202" s="2" t="s">
        <v>132</v>
      </c>
      <c r="CK202" s="2" t="s">
        <v>144</v>
      </c>
      <c r="CL202" s="2" t="s">
        <v>132</v>
      </c>
      <c r="CM202" s="4">
        <v>1</v>
      </c>
      <c r="CN202" s="8">
        <v>51.06</v>
      </c>
      <c r="CO202" s="4"/>
      <c r="CP202" s="8"/>
      <c r="CQ202" s="7"/>
      <c r="CR202" s="7"/>
      <c r="CS202" s="2" t="s">
        <v>141</v>
      </c>
      <c r="CT202" s="2" t="s">
        <v>174</v>
      </c>
      <c r="CU202" s="2" t="s">
        <v>2568</v>
      </c>
      <c r="CV202" s="2" t="s">
        <v>2569</v>
      </c>
      <c r="CW202" s="2" t="s">
        <v>144</v>
      </c>
      <c r="CX202" s="2" t="s">
        <v>132</v>
      </c>
      <c r="CY202" s="4">
        <v>1</v>
      </c>
      <c r="CZ202" s="8">
        <v>42.52</v>
      </c>
      <c r="DA202" s="4"/>
      <c r="DB202" s="8"/>
      <c r="DC202" s="7"/>
      <c r="DD202" s="7"/>
      <c r="DE202" s="2" t="s">
        <v>141</v>
      </c>
      <c r="DF202" s="2" t="s">
        <v>174</v>
      </c>
      <c r="DG202" s="2" t="s">
        <v>1996</v>
      </c>
      <c r="DH202" s="2" t="s">
        <v>2431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141</v>
      </c>
      <c r="DR202" s="2" t="s">
        <v>174</v>
      </c>
      <c r="DS202" s="2" t="s">
        <v>397</v>
      </c>
      <c r="DT202" s="2" t="s">
        <v>132</v>
      </c>
      <c r="DU202" s="2" t="s">
        <v>144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174</v>
      </c>
      <c r="EE202" s="2" t="s">
        <v>737</v>
      </c>
      <c r="EF202" s="2" t="s">
        <v>1903</v>
      </c>
      <c r="EG202" s="2" t="s">
        <v>144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141</v>
      </c>
      <c r="EP202" s="2" t="s">
        <v>174</v>
      </c>
      <c r="EQ202" s="2" t="s">
        <v>1946</v>
      </c>
      <c r="ER202" s="2" t="s">
        <v>164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173</v>
      </c>
      <c r="FB202" s="2" t="s">
        <v>174</v>
      </c>
      <c r="FC202" s="2" t="s">
        <v>132</v>
      </c>
      <c r="FD202" s="2" t="s">
        <v>132</v>
      </c>
      <c r="FE202" s="2" t="s">
        <v>144</v>
      </c>
      <c r="FF202" s="2" t="s">
        <v>132</v>
      </c>
      <c r="FG202" s="4">
        <v>1</v>
      </c>
      <c r="FH202" s="8">
        <v>42.52</v>
      </c>
      <c r="FI202" s="4"/>
      <c r="FJ202" s="8"/>
      <c r="FK202" s="7"/>
      <c r="FL202" s="7"/>
      <c r="FM202" s="2" t="s">
        <v>141</v>
      </c>
      <c r="FN202" s="2" t="s">
        <v>174</v>
      </c>
      <c r="FO202" s="2" t="s">
        <v>1357</v>
      </c>
      <c r="FP202" s="2" t="s">
        <v>701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167</v>
      </c>
      <c r="FZ202" s="2" t="s">
        <v>174</v>
      </c>
      <c r="GA202" s="2" t="s">
        <v>132</v>
      </c>
      <c r="GB202" s="2" t="s">
        <v>132</v>
      </c>
      <c r="GC202" s="2" t="s">
        <v>144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141</v>
      </c>
      <c r="GL202" s="2" t="s">
        <v>174</v>
      </c>
      <c r="GM202" s="2" t="s">
        <v>2568</v>
      </c>
      <c r="GN202" s="2" t="s">
        <v>2158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167</v>
      </c>
      <c r="GX202" s="2" t="s">
        <v>174</v>
      </c>
      <c r="GY202" s="2" t="s">
        <v>132</v>
      </c>
      <c r="GZ202" s="2" t="s">
        <v>132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162</v>
      </c>
      <c r="HJ202" s="2" t="s">
        <v>174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174</v>
      </c>
      <c r="HW202" s="2" t="s">
        <v>674</v>
      </c>
      <c r="HX202" s="2" t="s">
        <v>754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141</v>
      </c>
      <c r="IH202" s="2" t="s">
        <v>174</v>
      </c>
      <c r="II202" s="2" t="s">
        <v>939</v>
      </c>
      <c r="IJ202" s="2" t="s">
        <v>132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174</v>
      </c>
      <c r="IU202" s="2" t="s">
        <v>406</v>
      </c>
      <c r="IV202" s="2" t="s">
        <v>132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212</v>
      </c>
      <c r="JF202" s="2" t="s">
        <v>174</v>
      </c>
      <c r="JG202" s="2" t="s">
        <v>132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174</v>
      </c>
      <c r="JS202" s="2" t="s">
        <v>478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167</v>
      </c>
      <c r="KD202" s="2" t="s">
        <v>174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174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174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167</v>
      </c>
      <c r="ML202" s="2" t="s">
        <v>174</v>
      </c>
      <c r="MM202" s="2" t="s">
        <v>132</v>
      </c>
      <c r="MN202" s="2" t="s">
        <v>132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167</v>
      </c>
      <c r="MX202" s="2" t="s">
        <v>174</v>
      </c>
      <c r="MY202" s="2" t="s">
        <v>132</v>
      </c>
      <c r="MZ202" s="2" t="s">
        <v>132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167</v>
      </c>
      <c r="NJ202" s="2" t="s">
        <v>174</v>
      </c>
      <c r="NK202" s="2" t="s">
        <v>132</v>
      </c>
      <c r="NL202" s="2" t="s">
        <v>132</v>
      </c>
      <c r="NM202" s="2" t="s">
        <v>144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174</v>
      </c>
      <c r="OI202" s="2" t="s">
        <v>132</v>
      </c>
      <c r="OJ202" s="2" t="s">
        <v>132</v>
      </c>
      <c r="OK202" s="2" t="s">
        <v>144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173</v>
      </c>
      <c r="PR202" s="2" t="s">
        <v>174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167</v>
      </c>
      <c r="QD202" s="2" t="s">
        <v>174</v>
      </c>
      <c r="QE202" s="2" t="s">
        <v>132</v>
      </c>
      <c r="QF202" s="2" t="s">
        <v>132</v>
      </c>
      <c r="QG202" s="2" t="s">
        <v>144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174</v>
      </c>
      <c r="RC202" s="2" t="s">
        <v>132</v>
      </c>
      <c r="RD202" s="2" t="s">
        <v>132</v>
      </c>
      <c r="RE202" s="2" t="s">
        <v>144</v>
      </c>
      <c r="RF202" s="2" t="s">
        <v>177</v>
      </c>
      <c r="RG202" s="4"/>
      <c r="RH202" s="8"/>
      <c r="RI202" s="4"/>
      <c r="RJ202" s="8"/>
      <c r="RK202" s="7"/>
      <c r="RL202" s="7"/>
      <c r="RM202" s="2" t="s">
        <v>167</v>
      </c>
      <c r="RN202" s="2" t="s">
        <v>174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2575</v>
      </c>
      <c r="B203" s="2" t="s">
        <v>121</v>
      </c>
      <c r="C203" s="2" t="s">
        <v>2486</v>
      </c>
      <c r="D203" s="2" t="s">
        <v>2113</v>
      </c>
      <c r="E203" s="2" t="s">
        <v>2114</v>
      </c>
      <c r="F203" s="2" t="s">
        <v>2576</v>
      </c>
      <c r="G203" s="2" t="s">
        <v>2576</v>
      </c>
      <c r="H203" s="2" t="s">
        <v>2576</v>
      </c>
      <c r="I203" s="2" t="s">
        <v>2577</v>
      </c>
      <c r="J203" s="2" t="s">
        <v>127</v>
      </c>
      <c r="K203" s="2" t="s">
        <v>912</v>
      </c>
      <c r="L203" s="3">
        <v>62.26</v>
      </c>
      <c r="M203" s="3">
        <v>65.37</v>
      </c>
      <c r="N203" s="3">
        <v>130.04</v>
      </c>
      <c r="O203" s="2" t="s">
        <v>129</v>
      </c>
      <c r="P203" s="2" t="s">
        <v>130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447</v>
      </c>
      <c r="V203" s="2" t="s">
        <v>2150</v>
      </c>
      <c r="W203" s="2" t="s">
        <v>185</v>
      </c>
      <c r="X203" s="2" t="s">
        <v>2508</v>
      </c>
      <c r="Y203" s="2" t="s">
        <v>517</v>
      </c>
      <c r="Z203" s="4">
        <v>272</v>
      </c>
      <c r="AA203" s="4">
        <f>=ROUNDDOWN(14.2408376963351,0)</f>
      </c>
      <c r="AB203" s="5">
        <v>19.1</v>
      </c>
      <c r="AC203" s="2" t="s">
        <v>464</v>
      </c>
      <c r="AD203" s="4">
        <v>144</v>
      </c>
      <c r="AE203" s="4">
        <v>420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191</v>
      </c>
      <c r="AQ203" s="8">
        <v>14120.18</v>
      </c>
      <c r="AR203" s="4"/>
      <c r="AS203" s="8"/>
      <c r="AT203" s="7"/>
      <c r="AU203" s="7"/>
      <c r="AV203" s="4">
        <v>191</v>
      </c>
      <c r="AW203" s="8">
        <v>14120.18</v>
      </c>
      <c r="AX203" s="4"/>
      <c r="AY203" s="8"/>
      <c r="AZ203" s="7"/>
      <c r="BA203" s="7"/>
      <c r="BB203" s="7">
        <v>1</v>
      </c>
      <c r="BC203" s="4">
        <v>191</v>
      </c>
      <c r="BD203" s="8">
        <v>14120.18</v>
      </c>
      <c r="BE203" s="4"/>
      <c r="BF203" s="8"/>
      <c r="BG203" s="7"/>
      <c r="BH203" s="7"/>
      <c r="BI203" s="7">
        <v>1</v>
      </c>
      <c r="BJ203" s="4">
        <v>191</v>
      </c>
      <c r="BK203" s="8">
        <v>14120.18</v>
      </c>
      <c r="BL203" s="2" t="s">
        <v>2578</v>
      </c>
      <c r="BM203" s="7">
        <v>1</v>
      </c>
      <c r="BN203" s="7">
        <v>1</v>
      </c>
      <c r="BO203" s="4">
        <v>77</v>
      </c>
      <c r="BP203" s="8">
        <v>4622.51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517</v>
      </c>
      <c r="BX203" s="2" t="s">
        <v>663</v>
      </c>
      <c r="BY203" s="2" t="s">
        <v>144</v>
      </c>
      <c r="BZ203" s="2" t="s">
        <v>132</v>
      </c>
      <c r="CA203" s="4">
        <v>65</v>
      </c>
      <c r="CB203" s="8">
        <v>5450.25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132</v>
      </c>
      <c r="CJ203" s="2" t="s">
        <v>2579</v>
      </c>
      <c r="CK203" s="2" t="s">
        <v>144</v>
      </c>
      <c r="CL203" s="2" t="s">
        <v>132</v>
      </c>
      <c r="CM203" s="4">
        <v>9</v>
      </c>
      <c r="CN203" s="8">
        <v>729.46</v>
      </c>
      <c r="CO203" s="4"/>
      <c r="CP203" s="8"/>
      <c r="CQ203" s="7"/>
      <c r="CR203" s="7"/>
      <c r="CS203" s="2" t="s">
        <v>141</v>
      </c>
      <c r="CT203" s="2" t="s">
        <v>129</v>
      </c>
      <c r="CU203" s="2" t="s">
        <v>2580</v>
      </c>
      <c r="CV203" s="2" t="s">
        <v>517</v>
      </c>
      <c r="CW203" s="2" t="s">
        <v>144</v>
      </c>
      <c r="CX203" s="2" t="s">
        <v>132</v>
      </c>
      <c r="CY203" s="4">
        <v>2</v>
      </c>
      <c r="CZ203" s="8">
        <v>159.3</v>
      </c>
      <c r="DA203" s="4"/>
      <c r="DB203" s="8"/>
      <c r="DC203" s="7"/>
      <c r="DD203" s="7"/>
      <c r="DE203" s="2" t="s">
        <v>141</v>
      </c>
      <c r="DF203" s="2" t="s">
        <v>129</v>
      </c>
      <c r="DG203" s="2" t="s">
        <v>1395</v>
      </c>
      <c r="DH203" s="2" t="s">
        <v>2581</v>
      </c>
      <c r="DI203" s="2" t="s">
        <v>144</v>
      </c>
      <c r="DJ203" s="2" t="s">
        <v>132</v>
      </c>
      <c r="DK203" s="4">
        <v>7</v>
      </c>
      <c r="DL203" s="8">
        <v>592.2</v>
      </c>
      <c r="DM203" s="4"/>
      <c r="DN203" s="8"/>
      <c r="DO203" s="7"/>
      <c r="DP203" s="7"/>
      <c r="DQ203" s="2" t="s">
        <v>141</v>
      </c>
      <c r="DR203" s="2" t="s">
        <v>129</v>
      </c>
      <c r="DS203" s="2" t="s">
        <v>452</v>
      </c>
      <c r="DT203" s="2" t="s">
        <v>538</v>
      </c>
      <c r="DU203" s="2" t="s">
        <v>144</v>
      </c>
      <c r="DV203" s="2" t="s">
        <v>132</v>
      </c>
      <c r="DW203" s="4">
        <v>16</v>
      </c>
      <c r="DX203" s="8">
        <v>1372.32</v>
      </c>
      <c r="DY203" s="4"/>
      <c r="DZ203" s="8"/>
      <c r="EA203" s="7"/>
      <c r="EB203" s="7"/>
      <c r="EC203" s="2" t="s">
        <v>141</v>
      </c>
      <c r="ED203" s="2" t="s">
        <v>129</v>
      </c>
      <c r="EE203" s="2" t="s">
        <v>517</v>
      </c>
      <c r="EF203" s="2" t="s">
        <v>621</v>
      </c>
      <c r="EG203" s="2" t="s">
        <v>144</v>
      </c>
      <c r="EH203" s="2" t="s">
        <v>132</v>
      </c>
      <c r="EI203" s="4">
        <v>2</v>
      </c>
      <c r="EJ203" s="8">
        <v>172.28</v>
      </c>
      <c r="EK203" s="4"/>
      <c r="EL203" s="8"/>
      <c r="EM203" s="7"/>
      <c r="EN203" s="7"/>
      <c r="EO203" s="2" t="s">
        <v>141</v>
      </c>
      <c r="EP203" s="2" t="s">
        <v>129</v>
      </c>
      <c r="EQ203" s="2" t="s">
        <v>1815</v>
      </c>
      <c r="ER203" s="2" t="s">
        <v>701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129</v>
      </c>
      <c r="FC203" s="2" t="s">
        <v>1392</v>
      </c>
      <c r="FD203" s="2" t="s">
        <v>132</v>
      </c>
      <c r="FE203" s="2" t="s">
        <v>144</v>
      </c>
      <c r="FF203" s="2" t="s">
        <v>132</v>
      </c>
      <c r="FG203" s="4">
        <v>3</v>
      </c>
      <c r="FH203" s="8">
        <v>242.28</v>
      </c>
      <c r="FI203" s="4"/>
      <c r="FJ203" s="8"/>
      <c r="FK203" s="7"/>
      <c r="FL203" s="7"/>
      <c r="FM203" s="2" t="s">
        <v>141</v>
      </c>
      <c r="FN203" s="2" t="s">
        <v>129</v>
      </c>
      <c r="FO203" s="2" t="s">
        <v>1815</v>
      </c>
      <c r="FP203" s="2" t="s">
        <v>2582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141</v>
      </c>
      <c r="FZ203" s="2" t="s">
        <v>129</v>
      </c>
      <c r="GA203" s="2" t="s">
        <v>326</v>
      </c>
      <c r="GB203" s="2" t="s">
        <v>405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129</v>
      </c>
      <c r="GM203" s="2" t="s">
        <v>517</v>
      </c>
      <c r="GN203" s="2" t="s">
        <v>2583</v>
      </c>
      <c r="GO203" s="2" t="s">
        <v>144</v>
      </c>
      <c r="GP203" s="2" t="s">
        <v>132</v>
      </c>
      <c r="GQ203" s="4">
        <v>2</v>
      </c>
      <c r="GR203" s="8">
        <v>130.76</v>
      </c>
      <c r="GS203" s="4"/>
      <c r="GT203" s="8"/>
      <c r="GU203" s="7"/>
      <c r="GV203" s="7"/>
      <c r="GW203" s="2" t="s">
        <v>141</v>
      </c>
      <c r="GX203" s="2" t="s">
        <v>129</v>
      </c>
      <c r="GY203" s="2" t="s">
        <v>2525</v>
      </c>
      <c r="GZ203" s="2" t="s">
        <v>1085</v>
      </c>
      <c r="HA203" s="2" t="s">
        <v>144</v>
      </c>
      <c r="HB203" s="2" t="s">
        <v>132</v>
      </c>
      <c r="HC203" s="4">
        <v>6</v>
      </c>
      <c r="HD203" s="8">
        <v>507.6</v>
      </c>
      <c r="HE203" s="4"/>
      <c r="HF203" s="8"/>
      <c r="HG203" s="7"/>
      <c r="HH203" s="7"/>
      <c r="HI203" s="2" t="s">
        <v>141</v>
      </c>
      <c r="HJ203" s="2" t="s">
        <v>129</v>
      </c>
      <c r="HK203" s="2" t="s">
        <v>1517</v>
      </c>
      <c r="HL203" s="2" t="s">
        <v>2584</v>
      </c>
      <c r="HM203" s="2" t="s">
        <v>144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222</v>
      </c>
      <c r="HX203" s="2" t="s">
        <v>232</v>
      </c>
      <c r="HY203" s="2" t="s">
        <v>144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141</v>
      </c>
      <c r="IH203" s="2" t="s">
        <v>129</v>
      </c>
      <c r="II203" s="2" t="s">
        <v>939</v>
      </c>
      <c r="IJ203" s="2" t="s">
        <v>132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141</v>
      </c>
      <c r="IT203" s="2" t="s">
        <v>129</v>
      </c>
      <c r="IU203" s="2" t="s">
        <v>330</v>
      </c>
      <c r="IV203" s="2" t="s">
        <v>730</v>
      </c>
      <c r="IW203" s="2" t="s">
        <v>144</v>
      </c>
      <c r="IX203" s="2" t="s">
        <v>132</v>
      </c>
      <c r="IY203" s="4">
        <v>2</v>
      </c>
      <c r="IZ203" s="8">
        <v>141.22</v>
      </c>
      <c r="JA203" s="4"/>
      <c r="JB203" s="8"/>
      <c r="JC203" s="7"/>
      <c r="JD203" s="7"/>
      <c r="JE203" s="2" t="s">
        <v>141</v>
      </c>
      <c r="JF203" s="2" t="s">
        <v>129</v>
      </c>
      <c r="JG203" s="2" t="s">
        <v>1395</v>
      </c>
      <c r="JH203" s="2" t="s">
        <v>2585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141</v>
      </c>
      <c r="JR203" s="2" t="s">
        <v>129</v>
      </c>
      <c r="JS203" s="2" t="s">
        <v>1027</v>
      </c>
      <c r="JT203" s="2" t="s">
        <v>132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167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132</v>
      </c>
      <c r="KP203" s="2" t="s">
        <v>132</v>
      </c>
      <c r="KQ203" s="2" t="s">
        <v>132</v>
      </c>
      <c r="KR203" s="2" t="s">
        <v>132</v>
      </c>
      <c r="KS203" s="2" t="s">
        <v>132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141</v>
      </c>
      <c r="ML203" s="2" t="s">
        <v>170</v>
      </c>
      <c r="MM203" s="2" t="s">
        <v>2586</v>
      </c>
      <c r="MN203" s="2" t="s">
        <v>1429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167</v>
      </c>
      <c r="MX203" s="2" t="s">
        <v>129</v>
      </c>
      <c r="MY203" s="2" t="s">
        <v>132</v>
      </c>
      <c r="MZ203" s="2" t="s">
        <v>132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167</v>
      </c>
      <c r="NJ203" s="2" t="s">
        <v>129</v>
      </c>
      <c r="NK203" s="2" t="s">
        <v>132</v>
      </c>
      <c r="NL203" s="2" t="s">
        <v>132</v>
      </c>
      <c r="NM203" s="2" t="s">
        <v>144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173</v>
      </c>
      <c r="NV203" s="2" t="s">
        <v>129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129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167</v>
      </c>
      <c r="OT203" s="2" t="s">
        <v>174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161</v>
      </c>
      <c r="PR203" s="2" t="s">
        <v>129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167</v>
      </c>
      <c r="QP203" s="2" t="s">
        <v>174</v>
      </c>
      <c r="QQ203" s="2" t="s">
        <v>132</v>
      </c>
      <c r="QR203" s="2" t="s">
        <v>132</v>
      </c>
      <c r="QS203" s="2" t="s">
        <v>144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129</v>
      </c>
      <c r="RC203" s="2" t="s">
        <v>132</v>
      </c>
      <c r="RD203" s="2" t="s">
        <v>132</v>
      </c>
      <c r="RE203" s="2" t="s">
        <v>144</v>
      </c>
      <c r="RF203" s="2" t="s">
        <v>177</v>
      </c>
      <c r="RG203" s="4"/>
      <c r="RH203" s="8"/>
      <c r="RI203" s="4"/>
      <c r="RJ203" s="8"/>
      <c r="RK203" s="7"/>
      <c r="RL203" s="7"/>
      <c r="RM203" s="2" t="s">
        <v>141</v>
      </c>
      <c r="RN203" s="2" t="s">
        <v>174</v>
      </c>
      <c r="RO203" s="2" t="s">
        <v>1395</v>
      </c>
      <c r="RP203" s="2" t="s">
        <v>2587</v>
      </c>
      <c r="RQ203" s="2" t="s">
        <v>144</v>
      </c>
      <c r="RR203" s="2" t="s">
        <v>132</v>
      </c>
    </row>
    <row r="204">
      <c r="A204" s="2" t="s">
        <v>2588</v>
      </c>
      <c r="B204" s="2" t="s">
        <v>121</v>
      </c>
      <c r="C204" s="2" t="s">
        <v>2486</v>
      </c>
      <c r="D204" s="2" t="s">
        <v>2113</v>
      </c>
      <c r="E204" s="2" t="s">
        <v>2114</v>
      </c>
      <c r="F204" s="2" t="s">
        <v>2589</v>
      </c>
      <c r="G204" s="2" t="s">
        <v>2589</v>
      </c>
      <c r="H204" s="2" t="s">
        <v>2589</v>
      </c>
      <c r="I204" s="2" t="s">
        <v>2590</v>
      </c>
      <c r="J204" s="2" t="s">
        <v>127</v>
      </c>
      <c r="K204" s="2" t="s">
        <v>1209</v>
      </c>
      <c r="L204" s="3">
        <v>123.21</v>
      </c>
      <c r="M204" s="3">
        <v>129.37</v>
      </c>
      <c r="N204" s="3">
        <v>225.24</v>
      </c>
      <c r="O204" s="2" t="s">
        <v>129</v>
      </c>
      <c r="P204" s="2" t="s">
        <v>374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447</v>
      </c>
      <c r="V204" s="2" t="s">
        <v>2150</v>
      </c>
      <c r="W204" s="2" t="s">
        <v>185</v>
      </c>
      <c r="X204" s="2" t="s">
        <v>2508</v>
      </c>
      <c r="Y204" s="2" t="s">
        <v>2591</v>
      </c>
      <c r="Z204" s="4">
        <v>75</v>
      </c>
      <c r="AA204" s="4">
        <f>=ROUNDDOWN(18.75,0)</f>
      </c>
      <c r="AB204" s="5">
        <v>4</v>
      </c>
      <c r="AC204" s="2" t="s">
        <v>393</v>
      </c>
      <c r="AD204" s="4">
        <v>100</v>
      </c>
      <c r="AE204" s="4">
        <v>100</v>
      </c>
      <c r="AF204" s="6">
        <v>65</v>
      </c>
      <c r="AG204" s="6"/>
      <c r="AH204" s="7">
        <v>0.8095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26</v>
      </c>
      <c r="AQ204" s="8">
        <v>3556.3</v>
      </c>
      <c r="AR204" s="4"/>
      <c r="AS204" s="8"/>
      <c r="AT204" s="7"/>
      <c r="AU204" s="7"/>
      <c r="AV204" s="4">
        <v>26</v>
      </c>
      <c r="AW204" s="8">
        <v>3556.3</v>
      </c>
      <c r="AX204" s="4"/>
      <c r="AY204" s="8"/>
      <c r="AZ204" s="7"/>
      <c r="BA204" s="7"/>
      <c r="BB204" s="7">
        <v>1</v>
      </c>
      <c r="BC204" s="4">
        <v>26</v>
      </c>
      <c r="BD204" s="8">
        <v>3556.3</v>
      </c>
      <c r="BE204" s="4"/>
      <c r="BF204" s="8"/>
      <c r="BG204" s="7"/>
      <c r="BH204" s="7"/>
      <c r="BI204" s="7">
        <v>1</v>
      </c>
      <c r="BJ204" s="4">
        <v>26</v>
      </c>
      <c r="BK204" s="8">
        <v>3556.3</v>
      </c>
      <c r="BL204" s="2" t="s">
        <v>2592</v>
      </c>
      <c r="BM204" s="7">
        <v>1</v>
      </c>
      <c r="BN204" s="7">
        <v>1</v>
      </c>
      <c r="BO204" s="4">
        <v>5</v>
      </c>
      <c r="BP204" s="8">
        <v>595.74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2593</v>
      </c>
      <c r="BX204" s="2" t="s">
        <v>1021</v>
      </c>
      <c r="BY204" s="2" t="s">
        <v>144</v>
      </c>
      <c r="BZ204" s="2" t="s">
        <v>132</v>
      </c>
      <c r="CA204" s="4">
        <v>1</v>
      </c>
      <c r="CB204" s="8">
        <v>142.82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132</v>
      </c>
      <c r="CJ204" s="2" t="s">
        <v>2579</v>
      </c>
      <c r="CK204" s="2" t="s">
        <v>144</v>
      </c>
      <c r="CL204" s="2" t="s">
        <v>132</v>
      </c>
      <c r="CM204" s="4">
        <v>9</v>
      </c>
      <c r="CN204" s="8">
        <v>1250.97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2591</v>
      </c>
      <c r="CV204" s="2" t="s">
        <v>1128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141</v>
      </c>
      <c r="DF204" s="2" t="s">
        <v>174</v>
      </c>
      <c r="DG204" s="2" t="s">
        <v>1395</v>
      </c>
      <c r="DH204" s="2" t="s">
        <v>2594</v>
      </c>
      <c r="DI204" s="2" t="s">
        <v>144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212</v>
      </c>
      <c r="DR204" s="2" t="s">
        <v>129</v>
      </c>
      <c r="DS204" s="2" t="s">
        <v>132</v>
      </c>
      <c r="DT204" s="2" t="s">
        <v>132</v>
      </c>
      <c r="DU204" s="2" t="s">
        <v>144</v>
      </c>
      <c r="DV204" s="2" t="s">
        <v>132</v>
      </c>
      <c r="DW204" s="4">
        <v>3</v>
      </c>
      <c r="DX204" s="8">
        <v>463.62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874</v>
      </c>
      <c r="EF204" s="2" t="s">
        <v>866</v>
      </c>
      <c r="EG204" s="2" t="s">
        <v>144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1946</v>
      </c>
      <c r="ER204" s="2" t="s">
        <v>1564</v>
      </c>
      <c r="ES204" s="2" t="s">
        <v>144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173</v>
      </c>
      <c r="FB204" s="2" t="s">
        <v>129</v>
      </c>
      <c r="FC204" s="2" t="s">
        <v>132</v>
      </c>
      <c r="FD204" s="2" t="s">
        <v>132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141</v>
      </c>
      <c r="FN204" s="2" t="s">
        <v>129</v>
      </c>
      <c r="FO204" s="2" t="s">
        <v>1357</v>
      </c>
      <c r="FP204" s="2" t="s">
        <v>756</v>
      </c>
      <c r="FQ204" s="2" t="s">
        <v>144</v>
      </c>
      <c r="FR204" s="2" t="s">
        <v>132</v>
      </c>
      <c r="FS204" s="4">
        <v>3</v>
      </c>
      <c r="FT204" s="8">
        <v>388.11</v>
      </c>
      <c r="FU204" s="4"/>
      <c r="FV204" s="8"/>
      <c r="FW204" s="7"/>
      <c r="FX204" s="7"/>
      <c r="FY204" s="2" t="s">
        <v>141</v>
      </c>
      <c r="FZ204" s="2" t="s">
        <v>129</v>
      </c>
      <c r="GA204" s="2" t="s">
        <v>326</v>
      </c>
      <c r="GB204" s="2" t="s">
        <v>2595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141</v>
      </c>
      <c r="GL204" s="2" t="s">
        <v>129</v>
      </c>
      <c r="GM204" s="2" t="s">
        <v>2591</v>
      </c>
      <c r="GN204" s="2" t="s">
        <v>997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2525</v>
      </c>
      <c r="GZ204" s="2" t="s">
        <v>1924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162</v>
      </c>
      <c r="HJ204" s="2" t="s">
        <v>129</v>
      </c>
      <c r="HK204" s="2" t="s">
        <v>132</v>
      </c>
      <c r="HL204" s="2" t="s">
        <v>132</v>
      </c>
      <c r="HM204" s="2" t="s">
        <v>144</v>
      </c>
      <c r="HN204" s="2" t="s">
        <v>132</v>
      </c>
      <c r="HO204" s="4">
        <v>4</v>
      </c>
      <c r="HP204" s="8">
        <v>575.32</v>
      </c>
      <c r="HQ204" s="4"/>
      <c r="HR204" s="8"/>
      <c r="HS204" s="7"/>
      <c r="HT204" s="7"/>
      <c r="HU204" s="2" t="s">
        <v>141</v>
      </c>
      <c r="HV204" s="2" t="s">
        <v>129</v>
      </c>
      <c r="HW204" s="2" t="s">
        <v>902</v>
      </c>
      <c r="HX204" s="2" t="s">
        <v>1490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161</v>
      </c>
      <c r="IH204" s="2" t="s">
        <v>129</v>
      </c>
      <c r="II204" s="2" t="s">
        <v>132</v>
      </c>
      <c r="IJ204" s="2" t="s">
        <v>132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141</v>
      </c>
      <c r="IT204" s="2" t="s">
        <v>129</v>
      </c>
      <c r="IU204" s="2" t="s">
        <v>267</v>
      </c>
      <c r="IV204" s="2" t="s">
        <v>2243</v>
      </c>
      <c r="IW204" s="2" t="s">
        <v>144</v>
      </c>
      <c r="IX204" s="2" t="s">
        <v>132</v>
      </c>
      <c r="IY204" s="4">
        <v>1</v>
      </c>
      <c r="IZ204" s="8">
        <v>139.72</v>
      </c>
      <c r="JA204" s="4"/>
      <c r="JB204" s="8"/>
      <c r="JC204" s="7"/>
      <c r="JD204" s="7"/>
      <c r="JE204" s="2" t="s">
        <v>141</v>
      </c>
      <c r="JF204" s="2" t="s">
        <v>129</v>
      </c>
      <c r="JG204" s="2" t="s">
        <v>597</v>
      </c>
      <c r="JH204" s="2" t="s">
        <v>2596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141</v>
      </c>
      <c r="JR204" s="2" t="s">
        <v>129</v>
      </c>
      <c r="JS204" s="2" t="s">
        <v>2501</v>
      </c>
      <c r="JT204" s="2" t="s">
        <v>2597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173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132</v>
      </c>
      <c r="KP204" s="2" t="s">
        <v>132</v>
      </c>
      <c r="KQ204" s="2" t="s">
        <v>132</v>
      </c>
      <c r="KR204" s="2" t="s">
        <v>132</v>
      </c>
      <c r="KS204" s="2" t="s">
        <v>132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141</v>
      </c>
      <c r="ML204" s="2" t="s">
        <v>170</v>
      </c>
      <c r="MM204" s="2" t="s">
        <v>891</v>
      </c>
      <c r="MN204" s="2" t="s">
        <v>576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129</v>
      </c>
      <c r="MY204" s="2" t="s">
        <v>132</v>
      </c>
      <c r="MZ204" s="2" t="s">
        <v>132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167</v>
      </c>
      <c r="NJ204" s="2" t="s">
        <v>129</v>
      </c>
      <c r="NK204" s="2" t="s">
        <v>132</v>
      </c>
      <c r="NL204" s="2" t="s">
        <v>132</v>
      </c>
      <c r="NM204" s="2" t="s">
        <v>144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174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132</v>
      </c>
      <c r="PF204" s="2" t="s">
        <v>132</v>
      </c>
      <c r="PG204" s="2" t="s">
        <v>132</v>
      </c>
      <c r="PH204" s="2" t="s">
        <v>132</v>
      </c>
      <c r="PI204" s="2" t="s">
        <v>132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173</v>
      </c>
      <c r="PR204" s="2" t="s">
        <v>129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167</v>
      </c>
      <c r="QP204" s="2" t="s">
        <v>174</v>
      </c>
      <c r="QQ204" s="2" t="s">
        <v>132</v>
      </c>
      <c r="QR204" s="2" t="s">
        <v>132</v>
      </c>
      <c r="QS204" s="2" t="s">
        <v>144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144</v>
      </c>
      <c r="RF204" s="2" t="s">
        <v>177</v>
      </c>
      <c r="RG204" s="4"/>
      <c r="RH204" s="8"/>
      <c r="RI204" s="4"/>
      <c r="RJ204" s="8"/>
      <c r="RK204" s="7"/>
      <c r="RL204" s="7"/>
      <c r="RM204" s="2" t="s">
        <v>141</v>
      </c>
      <c r="RN204" s="2" t="s">
        <v>174</v>
      </c>
      <c r="RO204" s="2" t="s">
        <v>2598</v>
      </c>
      <c r="RP204" s="2" t="s">
        <v>2504</v>
      </c>
      <c r="RQ204" s="2" t="s">
        <v>144</v>
      </c>
      <c r="RR204" s="2" t="s">
        <v>132</v>
      </c>
    </row>
    <row r="205">
      <c r="A205" s="2" t="s">
        <v>2599</v>
      </c>
      <c r="B205" s="2" t="s">
        <v>121</v>
      </c>
      <c r="C205" s="2" t="s">
        <v>2486</v>
      </c>
      <c r="D205" s="2" t="s">
        <v>2113</v>
      </c>
      <c r="E205" s="2" t="s">
        <v>2114</v>
      </c>
      <c r="F205" s="2" t="s">
        <v>2600</v>
      </c>
      <c r="G205" s="2" t="s">
        <v>2600</v>
      </c>
      <c r="H205" s="2" t="s">
        <v>2600</v>
      </c>
      <c r="I205" s="2" t="s">
        <v>2601</v>
      </c>
      <c r="J205" s="2" t="s">
        <v>127</v>
      </c>
      <c r="K205" s="2" t="s">
        <v>1209</v>
      </c>
      <c r="L205" s="3">
        <v>105.12</v>
      </c>
      <c r="M205" s="3">
        <v>110.38</v>
      </c>
      <c r="N205" s="3">
        <v>219</v>
      </c>
      <c r="O205" s="2" t="s">
        <v>1656</v>
      </c>
      <c r="P205" s="2" t="s">
        <v>527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447</v>
      </c>
      <c r="V205" s="2" t="s">
        <v>2150</v>
      </c>
      <c r="W205" s="2" t="s">
        <v>185</v>
      </c>
      <c r="X205" s="2" t="s">
        <v>915</v>
      </c>
      <c r="Y205" s="2" t="s">
        <v>2602</v>
      </c>
      <c r="Z205" s="4"/>
      <c r="AA205" s="4">
        <f>=ROUNDDOWN({0},0)</f>
      </c>
      <c r="AB205" s="5"/>
      <c r="AC205" s="2" t="s">
        <v>132</v>
      </c>
      <c r="AD205" s="4"/>
      <c r="AE205" s="4"/>
      <c r="AF205" s="6">
        <v>63</v>
      </c>
      <c r="AG205" s="6"/>
      <c r="AH205" s="7">
        <v>0.5873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141</v>
      </c>
      <c r="BV205" s="2" t="s">
        <v>174</v>
      </c>
      <c r="BW205" s="2" t="s">
        <v>2593</v>
      </c>
      <c r="BX205" s="2" t="s">
        <v>2540</v>
      </c>
      <c r="BY205" s="2" t="s">
        <v>177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162</v>
      </c>
      <c r="CH205" s="2" t="s">
        <v>174</v>
      </c>
      <c r="CI205" s="2" t="s">
        <v>132</v>
      </c>
      <c r="CJ205" s="2" t="s">
        <v>132</v>
      </c>
      <c r="CK205" s="2" t="s">
        <v>144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141</v>
      </c>
      <c r="CT205" s="2" t="s">
        <v>129</v>
      </c>
      <c r="CU205" s="2" t="s">
        <v>2602</v>
      </c>
      <c r="CV205" s="2" t="s">
        <v>2603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174</v>
      </c>
      <c r="DG205" s="2" t="s">
        <v>643</v>
      </c>
      <c r="DH205" s="2" t="s">
        <v>748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167</v>
      </c>
      <c r="DR205" s="2" t="s">
        <v>174</v>
      </c>
      <c r="DS205" s="2" t="s">
        <v>132</v>
      </c>
      <c r="DT205" s="2" t="s">
        <v>132</v>
      </c>
      <c r="DU205" s="2" t="s">
        <v>144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1068</v>
      </c>
      <c r="EF205" s="2" t="s">
        <v>132</v>
      </c>
      <c r="EG205" s="2" t="s">
        <v>144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2604</v>
      </c>
      <c r="ER205" s="2" t="s">
        <v>132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173</v>
      </c>
      <c r="FB205" s="2" t="s">
        <v>129</v>
      </c>
      <c r="FC205" s="2" t="s">
        <v>132</v>
      </c>
      <c r="FD205" s="2" t="s">
        <v>132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162</v>
      </c>
      <c r="FN205" s="2" t="s">
        <v>174</v>
      </c>
      <c r="FO205" s="2" t="s">
        <v>132</v>
      </c>
      <c r="FP205" s="2" t="s">
        <v>132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132</v>
      </c>
      <c r="FZ205" s="2" t="s">
        <v>132</v>
      </c>
      <c r="GA205" s="2" t="s">
        <v>132</v>
      </c>
      <c r="GB205" s="2" t="s">
        <v>132</v>
      </c>
      <c r="GC205" s="2" t="s">
        <v>132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141</v>
      </c>
      <c r="GL205" s="2" t="s">
        <v>129</v>
      </c>
      <c r="GM205" s="2" t="s">
        <v>1312</v>
      </c>
      <c r="GN205" s="2" t="s">
        <v>132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167</v>
      </c>
      <c r="GX205" s="2" t="s">
        <v>129</v>
      </c>
      <c r="GY205" s="2" t="s">
        <v>132</v>
      </c>
      <c r="GZ205" s="2" t="s">
        <v>132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167</v>
      </c>
      <c r="HJ205" s="2" t="s">
        <v>129</v>
      </c>
      <c r="HK205" s="2" t="s">
        <v>132</v>
      </c>
      <c r="HL205" s="2" t="s">
        <v>132</v>
      </c>
      <c r="HM205" s="2" t="s">
        <v>144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902</v>
      </c>
      <c r="HX205" s="2" t="s">
        <v>2500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129</v>
      </c>
      <c r="II205" s="2" t="s">
        <v>132</v>
      </c>
      <c r="IJ205" s="2" t="s">
        <v>132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173</v>
      </c>
      <c r="IT205" s="2" t="s">
        <v>129</v>
      </c>
      <c r="IU205" s="2" t="s">
        <v>132</v>
      </c>
      <c r="IV205" s="2" t="s">
        <v>132</v>
      </c>
      <c r="IW205" s="2" t="s">
        <v>144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312</v>
      </c>
      <c r="JH205" s="2" t="s">
        <v>2605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173</v>
      </c>
      <c r="JR205" s="2" t="s">
        <v>129</v>
      </c>
      <c r="JS205" s="2" t="s">
        <v>2501</v>
      </c>
      <c r="JT205" s="2" t="s">
        <v>2197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132</v>
      </c>
      <c r="KP205" s="2" t="s">
        <v>132</v>
      </c>
      <c r="KQ205" s="2" t="s">
        <v>132</v>
      </c>
      <c r="KR205" s="2" t="s">
        <v>132</v>
      </c>
      <c r="KS205" s="2" t="s">
        <v>132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141</v>
      </c>
      <c r="ML205" s="2" t="s">
        <v>170</v>
      </c>
      <c r="MM205" s="2" t="s">
        <v>891</v>
      </c>
      <c r="MN205" s="2" t="s">
        <v>518</v>
      </c>
      <c r="MO205" s="2" t="s">
        <v>177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129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174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173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167</v>
      </c>
      <c r="QP205" s="2" t="s">
        <v>174</v>
      </c>
      <c r="QQ205" s="2" t="s">
        <v>132</v>
      </c>
      <c r="QR205" s="2" t="s">
        <v>132</v>
      </c>
      <c r="QS205" s="2" t="s">
        <v>144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129</v>
      </c>
      <c r="RC205" s="2" t="s">
        <v>132</v>
      </c>
      <c r="RD205" s="2" t="s">
        <v>132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141</v>
      </c>
      <c r="RN205" s="2" t="s">
        <v>174</v>
      </c>
      <c r="RO205" s="2" t="s">
        <v>2526</v>
      </c>
      <c r="RP205" s="2" t="s">
        <v>2471</v>
      </c>
      <c r="RQ205" s="2" t="s">
        <v>144</v>
      </c>
      <c r="RR205" s="2" t="s">
        <v>132</v>
      </c>
    </row>
    <row r="206">
      <c r="A206" s="2" t="s">
        <v>2606</v>
      </c>
      <c r="B206" s="2" t="s">
        <v>121</v>
      </c>
      <c r="C206" s="2" t="s">
        <v>2486</v>
      </c>
      <c r="D206" s="2" t="s">
        <v>2113</v>
      </c>
      <c r="E206" s="2" t="s">
        <v>2154</v>
      </c>
      <c r="F206" s="2" t="s">
        <v>2607</v>
      </c>
      <c r="G206" s="2" t="s">
        <v>2607</v>
      </c>
      <c r="H206" s="2" t="s">
        <v>2607</v>
      </c>
      <c r="I206" s="2" t="s">
        <v>2608</v>
      </c>
      <c r="J206" s="2" t="s">
        <v>127</v>
      </c>
      <c r="K206" s="2" t="s">
        <v>912</v>
      </c>
      <c r="L206" s="3">
        <v>56.66</v>
      </c>
      <c r="M206" s="3">
        <v>59.49</v>
      </c>
      <c r="N206" s="3">
        <v>118.99</v>
      </c>
      <c r="O206" s="2" t="s">
        <v>129</v>
      </c>
      <c r="P206" s="2" t="s">
        <v>913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447</v>
      </c>
      <c r="V206" s="2" t="s">
        <v>914</v>
      </c>
      <c r="W206" s="2" t="s">
        <v>2609</v>
      </c>
      <c r="X206" s="2" t="s">
        <v>2610</v>
      </c>
      <c r="Y206" s="2" t="s">
        <v>916</v>
      </c>
      <c r="Z206" s="4">
        <v>51</v>
      </c>
      <c r="AA206" s="4">
        <f>=ROUNDDOWN(10.2,0)</f>
      </c>
      <c r="AB206" s="5">
        <v>5</v>
      </c>
      <c r="AC206" s="2" t="s">
        <v>745</v>
      </c>
      <c r="AD206" s="4">
        <v>120</v>
      </c>
      <c r="AE206" s="4">
        <v>120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37</v>
      </c>
      <c r="AQ206" s="8">
        <v>2473.36</v>
      </c>
      <c r="AR206" s="4"/>
      <c r="AS206" s="8"/>
      <c r="AT206" s="7"/>
      <c r="AU206" s="7"/>
      <c r="AV206" s="4">
        <v>37</v>
      </c>
      <c r="AW206" s="8">
        <v>2473.36</v>
      </c>
      <c r="AX206" s="4"/>
      <c r="AY206" s="8"/>
      <c r="AZ206" s="7"/>
      <c r="BA206" s="7"/>
      <c r="BB206" s="7">
        <v>1</v>
      </c>
      <c r="BC206" s="4">
        <v>37</v>
      </c>
      <c r="BD206" s="8">
        <v>2473.36</v>
      </c>
      <c r="BE206" s="4"/>
      <c r="BF206" s="8"/>
      <c r="BG206" s="7"/>
      <c r="BH206" s="7"/>
      <c r="BI206" s="7">
        <v>1</v>
      </c>
      <c r="BJ206" s="4">
        <v>37</v>
      </c>
      <c r="BK206" s="8">
        <v>2473.36</v>
      </c>
      <c r="BL206" s="2" t="s">
        <v>2611</v>
      </c>
      <c r="BM206" s="7">
        <v>1</v>
      </c>
      <c r="BN206" s="7">
        <v>1</v>
      </c>
      <c r="BO206" s="4">
        <v>6</v>
      </c>
      <c r="BP206" s="8">
        <v>321.24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918</v>
      </c>
      <c r="BX206" s="2" t="s">
        <v>796</v>
      </c>
      <c r="BY206" s="2" t="s">
        <v>144</v>
      </c>
      <c r="BZ206" s="2" t="s">
        <v>132</v>
      </c>
      <c r="CA206" s="4">
        <v>11</v>
      </c>
      <c r="CB206" s="8">
        <v>716.76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132</v>
      </c>
      <c r="CJ206" s="2" t="s">
        <v>778</v>
      </c>
      <c r="CK206" s="2" t="s">
        <v>144</v>
      </c>
      <c r="CL206" s="2" t="s">
        <v>132</v>
      </c>
      <c r="CM206" s="4">
        <v>9</v>
      </c>
      <c r="CN206" s="8">
        <v>681.54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708</v>
      </c>
      <c r="CV206" s="2" t="s">
        <v>1528</v>
      </c>
      <c r="CW206" s="2" t="s">
        <v>144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167</v>
      </c>
      <c r="DF206" s="2" t="s">
        <v>129</v>
      </c>
      <c r="DG206" s="2" t="s">
        <v>132</v>
      </c>
      <c r="DH206" s="2" t="s">
        <v>132</v>
      </c>
      <c r="DI206" s="2" t="s">
        <v>144</v>
      </c>
      <c r="DJ206" s="2" t="s">
        <v>132</v>
      </c>
      <c r="DK206" s="4">
        <v>4</v>
      </c>
      <c r="DL206" s="8">
        <v>313.56</v>
      </c>
      <c r="DM206" s="4"/>
      <c r="DN206" s="8"/>
      <c r="DO206" s="7"/>
      <c r="DP206" s="7"/>
      <c r="DQ206" s="2" t="s">
        <v>141</v>
      </c>
      <c r="DR206" s="2" t="s">
        <v>129</v>
      </c>
      <c r="DS206" s="2" t="s">
        <v>708</v>
      </c>
      <c r="DT206" s="2" t="s">
        <v>853</v>
      </c>
      <c r="DU206" s="2" t="s">
        <v>144</v>
      </c>
      <c r="DV206" s="2" t="s">
        <v>132</v>
      </c>
      <c r="DW206" s="4">
        <v>1</v>
      </c>
      <c r="DX206" s="8">
        <v>65.44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922</v>
      </c>
      <c r="EF206" s="2" t="s">
        <v>2430</v>
      </c>
      <c r="EG206" s="2" t="s">
        <v>144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161</v>
      </c>
      <c r="EP206" s="2" t="s">
        <v>129</v>
      </c>
      <c r="EQ206" s="2" t="s">
        <v>132</v>
      </c>
      <c r="ER206" s="2" t="s">
        <v>132</v>
      </c>
      <c r="ES206" s="2" t="s">
        <v>144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173</v>
      </c>
      <c r="FB206" s="2" t="s">
        <v>129</v>
      </c>
      <c r="FC206" s="2" t="s">
        <v>132</v>
      </c>
      <c r="FD206" s="2" t="s">
        <v>132</v>
      </c>
      <c r="FE206" s="2" t="s">
        <v>144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162</v>
      </c>
      <c r="FN206" s="2" t="s">
        <v>129</v>
      </c>
      <c r="FO206" s="2" t="s">
        <v>132</v>
      </c>
      <c r="FP206" s="2" t="s">
        <v>132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167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708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161</v>
      </c>
      <c r="GX206" s="2" t="s">
        <v>129</v>
      </c>
      <c r="GY206" s="2" t="s">
        <v>132</v>
      </c>
      <c r="GZ206" s="2" t="s">
        <v>132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162</v>
      </c>
      <c r="HJ206" s="2" t="s">
        <v>129</v>
      </c>
      <c r="HK206" s="2" t="s">
        <v>132</v>
      </c>
      <c r="HL206" s="2" t="s">
        <v>132</v>
      </c>
      <c r="HM206" s="2" t="s">
        <v>144</v>
      </c>
      <c r="HN206" s="2" t="s">
        <v>132</v>
      </c>
      <c r="HO206" s="4">
        <v>6</v>
      </c>
      <c r="HP206" s="8">
        <v>374.82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924</v>
      </c>
      <c r="HX206" s="2" t="s">
        <v>1293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161</v>
      </c>
      <c r="IH206" s="2" t="s">
        <v>129</v>
      </c>
      <c r="II206" s="2" t="s">
        <v>132</v>
      </c>
      <c r="IJ206" s="2" t="s">
        <v>132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173</v>
      </c>
      <c r="IT206" s="2" t="s">
        <v>129</v>
      </c>
      <c r="IU206" s="2" t="s">
        <v>132</v>
      </c>
      <c r="IV206" s="2" t="s">
        <v>132</v>
      </c>
      <c r="IW206" s="2" t="s">
        <v>144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167</v>
      </c>
      <c r="JF206" s="2" t="s">
        <v>129</v>
      </c>
      <c r="JG206" s="2" t="s">
        <v>132</v>
      </c>
      <c r="JH206" s="2" t="s">
        <v>132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162</v>
      </c>
      <c r="JR206" s="2" t="s">
        <v>129</v>
      </c>
      <c r="JS206" s="2" t="s">
        <v>132</v>
      </c>
      <c r="JT206" s="2" t="s">
        <v>132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167</v>
      </c>
      <c r="KD206" s="2" t="s">
        <v>129</v>
      </c>
      <c r="KE206" s="2" t="s">
        <v>132</v>
      </c>
      <c r="KF206" s="2" t="s">
        <v>132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173</v>
      </c>
      <c r="KP206" s="2" t="s">
        <v>129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167</v>
      </c>
      <c r="ML206" s="2" t="s">
        <v>129</v>
      </c>
      <c r="MM206" s="2" t="s">
        <v>132</v>
      </c>
      <c r="MN206" s="2" t="s">
        <v>132</v>
      </c>
      <c r="MO206" s="2" t="s">
        <v>144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167</v>
      </c>
      <c r="MX206" s="2" t="s">
        <v>129</v>
      </c>
      <c r="MY206" s="2" t="s">
        <v>132</v>
      </c>
      <c r="MZ206" s="2" t="s">
        <v>132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167</v>
      </c>
      <c r="NJ206" s="2" t="s">
        <v>129</v>
      </c>
      <c r="NK206" s="2" t="s">
        <v>132</v>
      </c>
      <c r="NL206" s="2" t="s">
        <v>132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129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167</v>
      </c>
      <c r="PF206" s="2" t="s">
        <v>129</v>
      </c>
      <c r="PG206" s="2" t="s">
        <v>132</v>
      </c>
      <c r="PH206" s="2" t="s">
        <v>132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173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167</v>
      </c>
      <c r="QD206" s="2" t="s">
        <v>129</v>
      </c>
      <c r="QE206" s="2" t="s">
        <v>132</v>
      </c>
      <c r="QF206" s="2" t="s">
        <v>132</v>
      </c>
      <c r="QG206" s="2" t="s">
        <v>144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144</v>
      </c>
      <c r="RF206" s="2" t="s">
        <v>177</v>
      </c>
      <c r="RG206" s="4"/>
      <c r="RH206" s="8"/>
      <c r="RI206" s="4"/>
      <c r="RJ206" s="8"/>
      <c r="RK206" s="7"/>
      <c r="RL206" s="7"/>
      <c r="RM206" s="2" t="s">
        <v>173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2612</v>
      </c>
      <c r="B207" s="2" t="s">
        <v>121</v>
      </c>
      <c r="C207" s="2" t="s">
        <v>2486</v>
      </c>
      <c r="D207" s="2" t="s">
        <v>2113</v>
      </c>
      <c r="E207" s="2" t="s">
        <v>2154</v>
      </c>
      <c r="F207" s="2" t="s">
        <v>2613</v>
      </c>
      <c r="G207" s="2" t="s">
        <v>2613</v>
      </c>
      <c r="H207" s="2" t="s">
        <v>2613</v>
      </c>
      <c r="I207" s="2" t="s">
        <v>2614</v>
      </c>
      <c r="J207" s="2" t="s">
        <v>127</v>
      </c>
      <c r="K207" s="2" t="s">
        <v>445</v>
      </c>
      <c r="L207" s="3">
        <v>45.23</v>
      </c>
      <c r="M207" s="3">
        <v>47.49</v>
      </c>
      <c r="N207" s="3">
        <v>94.99</v>
      </c>
      <c r="O207" s="2" t="s">
        <v>129</v>
      </c>
      <c r="P207" s="2" t="s">
        <v>374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447</v>
      </c>
      <c r="V207" s="2" t="s">
        <v>914</v>
      </c>
      <c r="W207" s="2" t="s">
        <v>137</v>
      </c>
      <c r="X207" s="2" t="s">
        <v>2609</v>
      </c>
      <c r="Y207" s="2" t="s">
        <v>476</v>
      </c>
      <c r="Z207" s="4">
        <v>2</v>
      </c>
      <c r="AA207" s="4">
        <f>=ROUNDDOWN(0.285714285714286,0)</f>
      </c>
      <c r="AB207" s="5">
        <v>7</v>
      </c>
      <c r="AC207" s="2" t="s">
        <v>464</v>
      </c>
      <c r="AD207" s="4">
        <v>170</v>
      </c>
      <c r="AE207" s="4">
        <v>170</v>
      </c>
      <c r="AF207" s="6">
        <v>63</v>
      </c>
      <c r="AG207" s="6"/>
      <c r="AH207" s="7">
        <v>0.6984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35</v>
      </c>
      <c r="AQ207" s="8">
        <v>1712.06</v>
      </c>
      <c r="AR207" s="4"/>
      <c r="AS207" s="8"/>
      <c r="AT207" s="7"/>
      <c r="AU207" s="7"/>
      <c r="AV207" s="4">
        <v>35</v>
      </c>
      <c r="AW207" s="8">
        <v>1712.06</v>
      </c>
      <c r="AX207" s="4"/>
      <c r="AY207" s="8"/>
      <c r="AZ207" s="7"/>
      <c r="BA207" s="7"/>
      <c r="BB207" s="7">
        <v>1</v>
      </c>
      <c r="BC207" s="4">
        <v>35</v>
      </c>
      <c r="BD207" s="8">
        <v>1712.06</v>
      </c>
      <c r="BE207" s="4"/>
      <c r="BF207" s="8"/>
      <c r="BG207" s="7"/>
      <c r="BH207" s="7"/>
      <c r="BI207" s="7">
        <v>1</v>
      </c>
      <c r="BJ207" s="4">
        <v>35</v>
      </c>
      <c r="BK207" s="8">
        <v>1712.06</v>
      </c>
      <c r="BL207" s="2" t="s">
        <v>2615</v>
      </c>
      <c r="BM207" s="7">
        <v>1</v>
      </c>
      <c r="BN207" s="7">
        <v>1</v>
      </c>
      <c r="BO207" s="4">
        <v>16</v>
      </c>
      <c r="BP207" s="8">
        <v>719.92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2616</v>
      </c>
      <c r="BX207" s="2" t="s">
        <v>2617</v>
      </c>
      <c r="BY207" s="2" t="s">
        <v>144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141</v>
      </c>
      <c r="CH207" s="2" t="s">
        <v>129</v>
      </c>
      <c r="CI207" s="2" t="s">
        <v>132</v>
      </c>
      <c r="CJ207" s="2" t="s">
        <v>923</v>
      </c>
      <c r="CK207" s="2" t="s">
        <v>144</v>
      </c>
      <c r="CL207" s="2" t="s">
        <v>132</v>
      </c>
      <c r="CM207" s="4">
        <v>6</v>
      </c>
      <c r="CN207" s="8">
        <v>311.37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406</v>
      </c>
      <c r="CV207" s="2" t="s">
        <v>2170</v>
      </c>
      <c r="CW207" s="2" t="s">
        <v>144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532</v>
      </c>
      <c r="DF207" s="2" t="s">
        <v>129</v>
      </c>
      <c r="DG207" s="2" t="s">
        <v>132</v>
      </c>
      <c r="DH207" s="2" t="s">
        <v>132</v>
      </c>
      <c r="DI207" s="2" t="s">
        <v>144</v>
      </c>
      <c r="DJ207" s="2" t="s">
        <v>132</v>
      </c>
      <c r="DK207" s="4">
        <v>8</v>
      </c>
      <c r="DL207" s="8">
        <v>447.92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406</v>
      </c>
      <c r="DT207" s="2" t="s">
        <v>736</v>
      </c>
      <c r="DU207" s="2" t="s">
        <v>144</v>
      </c>
      <c r="DV207" s="2" t="s">
        <v>132</v>
      </c>
      <c r="DW207" s="4">
        <v>4</v>
      </c>
      <c r="DX207" s="8">
        <v>186.96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2169</v>
      </c>
      <c r="EF207" s="2" t="s">
        <v>1186</v>
      </c>
      <c r="EG207" s="2" t="s">
        <v>144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161</v>
      </c>
      <c r="EP207" s="2" t="s">
        <v>129</v>
      </c>
      <c r="EQ207" s="2" t="s">
        <v>132</v>
      </c>
      <c r="ER207" s="2" t="s">
        <v>132</v>
      </c>
      <c r="ES207" s="2" t="s">
        <v>144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173</v>
      </c>
      <c r="FB207" s="2" t="s">
        <v>129</v>
      </c>
      <c r="FC207" s="2" t="s">
        <v>132</v>
      </c>
      <c r="FD207" s="2" t="s">
        <v>132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162</v>
      </c>
      <c r="FN207" s="2" t="s">
        <v>129</v>
      </c>
      <c r="FO207" s="2" t="s">
        <v>132</v>
      </c>
      <c r="FP207" s="2" t="s">
        <v>132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167</v>
      </c>
      <c r="FZ207" s="2" t="s">
        <v>129</v>
      </c>
      <c r="GA207" s="2" t="s">
        <v>132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406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161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162</v>
      </c>
      <c r="HJ207" s="2" t="s">
        <v>129</v>
      </c>
      <c r="HK207" s="2" t="s">
        <v>132</v>
      </c>
      <c r="HL207" s="2" t="s">
        <v>132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532</v>
      </c>
      <c r="HV207" s="2" t="s">
        <v>129</v>
      </c>
      <c r="HW207" s="2" t="s">
        <v>132</v>
      </c>
      <c r="HX207" s="2" t="s">
        <v>132</v>
      </c>
      <c r="HY207" s="2" t="s">
        <v>144</v>
      </c>
      <c r="HZ207" s="2" t="s">
        <v>132</v>
      </c>
      <c r="IA207" s="4">
        <v>1</v>
      </c>
      <c r="IB207" s="8">
        <v>45.89</v>
      </c>
      <c r="IC207" s="4"/>
      <c r="ID207" s="8"/>
      <c r="IE207" s="7"/>
      <c r="IF207" s="7"/>
      <c r="IG207" s="2" t="s">
        <v>141</v>
      </c>
      <c r="IH207" s="2" t="s">
        <v>129</v>
      </c>
      <c r="II207" s="2" t="s">
        <v>1444</v>
      </c>
      <c r="IJ207" s="2" t="s">
        <v>921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167</v>
      </c>
      <c r="IT207" s="2" t="s">
        <v>129</v>
      </c>
      <c r="IU207" s="2" t="s">
        <v>132</v>
      </c>
      <c r="IV207" s="2" t="s">
        <v>132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168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940</v>
      </c>
      <c r="JT207" s="2" t="s">
        <v>132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129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129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167</v>
      </c>
      <c r="ML207" s="2" t="s">
        <v>129</v>
      </c>
      <c r="MM207" s="2" t="s">
        <v>132</v>
      </c>
      <c r="MN207" s="2" t="s">
        <v>132</v>
      </c>
      <c r="MO207" s="2" t="s">
        <v>144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167</v>
      </c>
      <c r="MX207" s="2" t="s">
        <v>129</v>
      </c>
      <c r="MY207" s="2" t="s">
        <v>132</v>
      </c>
      <c r="MZ207" s="2" t="s">
        <v>132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167</v>
      </c>
      <c r="NJ207" s="2" t="s">
        <v>129</v>
      </c>
      <c r="NK207" s="2" t="s">
        <v>132</v>
      </c>
      <c r="NL207" s="2" t="s">
        <v>132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129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173</v>
      </c>
      <c r="PR207" s="2" t="s">
        <v>129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167</v>
      </c>
      <c r="QD207" s="2" t="s">
        <v>129</v>
      </c>
      <c r="QE207" s="2" t="s">
        <v>132</v>
      </c>
      <c r="QF207" s="2" t="s">
        <v>132</v>
      </c>
      <c r="QG207" s="2" t="s">
        <v>144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144</v>
      </c>
      <c r="RF207" s="2" t="s">
        <v>177</v>
      </c>
      <c r="RG207" s="4"/>
      <c r="RH207" s="8"/>
      <c r="RI207" s="4"/>
      <c r="RJ207" s="8"/>
      <c r="RK207" s="7"/>
      <c r="RL207" s="7"/>
      <c r="RM207" s="2" t="s">
        <v>173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2618</v>
      </c>
      <c r="B208" s="2" t="s">
        <v>121</v>
      </c>
      <c r="C208" s="2" t="s">
        <v>2486</v>
      </c>
      <c r="D208" s="2" t="s">
        <v>2113</v>
      </c>
      <c r="E208" s="2" t="s">
        <v>2154</v>
      </c>
      <c r="F208" s="2" t="s">
        <v>2619</v>
      </c>
      <c r="G208" s="2" t="s">
        <v>2619</v>
      </c>
      <c r="H208" s="2" t="s">
        <v>2619</v>
      </c>
      <c r="I208" s="2" t="s">
        <v>2620</v>
      </c>
      <c r="J208" s="2" t="s">
        <v>127</v>
      </c>
      <c r="K208" s="2" t="s">
        <v>2621</v>
      </c>
      <c r="L208" s="3">
        <v>95.23</v>
      </c>
      <c r="M208" s="3">
        <v>99.99</v>
      </c>
      <c r="N208" s="3">
        <v>199.99</v>
      </c>
      <c r="O208" s="2" t="s">
        <v>129</v>
      </c>
      <c r="P208" s="2" t="s">
        <v>2177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447</v>
      </c>
      <c r="V208" s="2" t="s">
        <v>914</v>
      </c>
      <c r="W208" s="2" t="s">
        <v>137</v>
      </c>
      <c r="X208" s="2" t="s">
        <v>2609</v>
      </c>
      <c r="Y208" s="2" t="s">
        <v>132</v>
      </c>
      <c r="Z208" s="4"/>
      <c r="AA208" s="4">
        <f>=ROUNDDOWN({0},0)</f>
      </c>
      <c r="AB208" s="5"/>
      <c r="AC208" s="2" t="s">
        <v>1216</v>
      </c>
      <c r="AD208" s="4">
        <v>100</v>
      </c>
      <c r="AE208" s="4">
        <v>100</v>
      </c>
      <c r="AF208" s="6"/>
      <c r="AG208" s="6"/>
      <c r="AH208" s="7">
        <v>0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/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167</v>
      </c>
      <c r="BV208" s="2" t="s">
        <v>129</v>
      </c>
      <c r="BW208" s="2" t="s">
        <v>132</v>
      </c>
      <c r="BX208" s="2" t="s">
        <v>132</v>
      </c>
      <c r="BY208" s="2" t="s">
        <v>144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167</v>
      </c>
      <c r="CH208" s="2" t="s">
        <v>129</v>
      </c>
      <c r="CI208" s="2" t="s">
        <v>132</v>
      </c>
      <c r="CJ208" s="2" t="s">
        <v>132</v>
      </c>
      <c r="CK208" s="2" t="s">
        <v>144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132</v>
      </c>
      <c r="CV208" s="2" t="s">
        <v>132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167</v>
      </c>
      <c r="DF208" s="2" t="s">
        <v>129</v>
      </c>
      <c r="DG208" s="2" t="s">
        <v>132</v>
      </c>
      <c r="DH208" s="2" t="s">
        <v>132</v>
      </c>
      <c r="DI208" s="2" t="s">
        <v>144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167</v>
      </c>
      <c r="DR208" s="2" t="s">
        <v>129</v>
      </c>
      <c r="DS208" s="2" t="s">
        <v>132</v>
      </c>
      <c r="DT208" s="2" t="s">
        <v>132</v>
      </c>
      <c r="DU208" s="2" t="s">
        <v>144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167</v>
      </c>
      <c r="ED208" s="2" t="s">
        <v>129</v>
      </c>
      <c r="EE208" s="2" t="s">
        <v>132</v>
      </c>
      <c r="EF208" s="2" t="s">
        <v>132</v>
      </c>
      <c r="EG208" s="2" t="s">
        <v>144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167</v>
      </c>
      <c r="EP208" s="2" t="s">
        <v>129</v>
      </c>
      <c r="EQ208" s="2" t="s">
        <v>132</v>
      </c>
      <c r="ER208" s="2" t="s">
        <v>132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173</v>
      </c>
      <c r="FB208" s="2" t="s">
        <v>129</v>
      </c>
      <c r="FC208" s="2" t="s">
        <v>132</v>
      </c>
      <c r="FD208" s="2" t="s">
        <v>132</v>
      </c>
      <c r="FE208" s="2" t="s">
        <v>144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167</v>
      </c>
      <c r="FN208" s="2" t="s">
        <v>129</v>
      </c>
      <c r="FO208" s="2" t="s">
        <v>132</v>
      </c>
      <c r="FP208" s="2" t="s">
        <v>132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167</v>
      </c>
      <c r="FZ208" s="2" t="s">
        <v>129</v>
      </c>
      <c r="GA208" s="2" t="s">
        <v>132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132</v>
      </c>
      <c r="GN208" s="2" t="s">
        <v>132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167</v>
      </c>
      <c r="GX208" s="2" t="s">
        <v>129</v>
      </c>
      <c r="GY208" s="2" t="s">
        <v>132</v>
      </c>
      <c r="GZ208" s="2" t="s">
        <v>132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167</v>
      </c>
      <c r="HJ208" s="2" t="s">
        <v>129</v>
      </c>
      <c r="HK208" s="2" t="s">
        <v>132</v>
      </c>
      <c r="HL208" s="2" t="s">
        <v>132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167</v>
      </c>
      <c r="HV208" s="2" t="s">
        <v>129</v>
      </c>
      <c r="HW208" s="2" t="s">
        <v>132</v>
      </c>
      <c r="HX208" s="2" t="s">
        <v>132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167</v>
      </c>
      <c r="IH208" s="2" t="s">
        <v>129</v>
      </c>
      <c r="II208" s="2" t="s">
        <v>132</v>
      </c>
      <c r="IJ208" s="2" t="s">
        <v>132</v>
      </c>
      <c r="IK208" s="2" t="s">
        <v>144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173</v>
      </c>
      <c r="IT208" s="2" t="s">
        <v>129</v>
      </c>
      <c r="IU208" s="2" t="s">
        <v>132</v>
      </c>
      <c r="IV208" s="2" t="s">
        <v>132</v>
      </c>
      <c r="IW208" s="2" t="s">
        <v>144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167</v>
      </c>
      <c r="JF208" s="2" t="s">
        <v>129</v>
      </c>
      <c r="JG208" s="2" t="s">
        <v>132</v>
      </c>
      <c r="JH208" s="2" t="s">
        <v>132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167</v>
      </c>
      <c r="JR208" s="2" t="s">
        <v>129</v>
      </c>
      <c r="JS208" s="2" t="s">
        <v>132</v>
      </c>
      <c r="JT208" s="2" t="s">
        <v>132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129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141</v>
      </c>
      <c r="LB208" s="2" t="s">
        <v>129</v>
      </c>
      <c r="LC208" s="2" t="s">
        <v>132</v>
      </c>
      <c r="LD208" s="2" t="s">
        <v>132</v>
      </c>
      <c r="LE208" s="2" t="s">
        <v>144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173</v>
      </c>
      <c r="LN208" s="2" t="s">
        <v>129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167</v>
      </c>
      <c r="LZ208" s="2" t="s">
        <v>129</v>
      </c>
      <c r="MA208" s="2" t="s">
        <v>132</v>
      </c>
      <c r="MB208" s="2" t="s">
        <v>132</v>
      </c>
      <c r="MC208" s="2" t="s">
        <v>144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167</v>
      </c>
      <c r="MX208" s="2" t="s">
        <v>129</v>
      </c>
      <c r="MY208" s="2" t="s">
        <v>132</v>
      </c>
      <c r="MZ208" s="2" t="s">
        <v>132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167</v>
      </c>
      <c r="NJ208" s="2" t="s">
        <v>129</v>
      </c>
      <c r="NK208" s="2" t="s">
        <v>132</v>
      </c>
      <c r="NL208" s="2" t="s">
        <v>132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129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167</v>
      </c>
      <c r="OT208" s="2" t="s">
        <v>129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167</v>
      </c>
      <c r="PF208" s="2" t="s">
        <v>129</v>
      </c>
      <c r="PG208" s="2" t="s">
        <v>132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167</v>
      </c>
      <c r="QD208" s="2" t="s">
        <v>129</v>
      </c>
      <c r="QE208" s="2" t="s">
        <v>132</v>
      </c>
      <c r="QF208" s="2" t="s">
        <v>132</v>
      </c>
      <c r="QG208" s="2" t="s">
        <v>144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144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173</v>
      </c>
      <c r="RN208" s="2" t="s">
        <v>129</v>
      </c>
      <c r="RO208" s="2" t="s">
        <v>132</v>
      </c>
      <c r="RP208" s="2" t="s">
        <v>132</v>
      </c>
      <c r="RQ208" s="2" t="s">
        <v>144</v>
      </c>
      <c r="RR208" s="2" t="s">
        <v>132</v>
      </c>
    </row>
    <row r="209">
      <c r="A209" s="2" t="s">
        <v>2622</v>
      </c>
      <c r="B209" s="2" t="s">
        <v>121</v>
      </c>
      <c r="C209" s="2" t="s">
        <v>2486</v>
      </c>
      <c r="D209" s="2" t="s">
        <v>2113</v>
      </c>
      <c r="E209" s="2" t="s">
        <v>2154</v>
      </c>
      <c r="F209" s="2" t="s">
        <v>2619</v>
      </c>
      <c r="G209" s="2" t="s">
        <v>2619</v>
      </c>
      <c r="H209" s="2" t="s">
        <v>2619</v>
      </c>
      <c r="I209" s="2" t="s">
        <v>2623</v>
      </c>
      <c r="J209" s="2" t="s">
        <v>127</v>
      </c>
      <c r="K209" s="2" t="s">
        <v>445</v>
      </c>
      <c r="L209" s="3">
        <v>95.23</v>
      </c>
      <c r="M209" s="3">
        <v>99.99</v>
      </c>
      <c r="N209" s="3">
        <v>199.99</v>
      </c>
      <c r="O209" s="2" t="s">
        <v>129</v>
      </c>
      <c r="P209" s="2" t="s">
        <v>2177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447</v>
      </c>
      <c r="V209" s="2" t="s">
        <v>914</v>
      </c>
      <c r="W209" s="2" t="s">
        <v>137</v>
      </c>
      <c r="X209" s="2" t="s">
        <v>2609</v>
      </c>
      <c r="Y209" s="2" t="s">
        <v>132</v>
      </c>
      <c r="Z209" s="4"/>
      <c r="AA209" s="4">
        <f>=ROUNDDOWN({0},0)</f>
      </c>
      <c r="AB209" s="5"/>
      <c r="AC209" s="2" t="s">
        <v>1216</v>
      </c>
      <c r="AD209" s="4">
        <v>100</v>
      </c>
      <c r="AE209" s="4">
        <v>100</v>
      </c>
      <c r="AF209" s="6"/>
      <c r="AG209" s="6"/>
      <c r="AH209" s="7">
        <v>0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167</v>
      </c>
      <c r="BV209" s="2" t="s">
        <v>129</v>
      </c>
      <c r="BW209" s="2" t="s">
        <v>132</v>
      </c>
      <c r="BX209" s="2" t="s">
        <v>132</v>
      </c>
      <c r="BY209" s="2" t="s">
        <v>144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167</v>
      </c>
      <c r="CH209" s="2" t="s">
        <v>129</v>
      </c>
      <c r="CI209" s="2" t="s">
        <v>132</v>
      </c>
      <c r="CJ209" s="2" t="s">
        <v>132</v>
      </c>
      <c r="CK209" s="2" t="s">
        <v>144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141</v>
      </c>
      <c r="CT209" s="2" t="s">
        <v>129</v>
      </c>
      <c r="CU209" s="2" t="s">
        <v>132</v>
      </c>
      <c r="CV209" s="2" t="s">
        <v>132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167</v>
      </c>
      <c r="DF209" s="2" t="s">
        <v>129</v>
      </c>
      <c r="DG209" s="2" t="s">
        <v>132</v>
      </c>
      <c r="DH209" s="2" t="s">
        <v>132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167</v>
      </c>
      <c r="DR209" s="2" t="s">
        <v>129</v>
      </c>
      <c r="DS209" s="2" t="s">
        <v>132</v>
      </c>
      <c r="DT209" s="2" t="s">
        <v>132</v>
      </c>
      <c r="DU209" s="2" t="s">
        <v>144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167</v>
      </c>
      <c r="ED209" s="2" t="s">
        <v>129</v>
      </c>
      <c r="EE209" s="2" t="s">
        <v>132</v>
      </c>
      <c r="EF209" s="2" t="s">
        <v>132</v>
      </c>
      <c r="EG209" s="2" t="s">
        <v>144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167</v>
      </c>
      <c r="EP209" s="2" t="s">
        <v>129</v>
      </c>
      <c r="EQ209" s="2" t="s">
        <v>132</v>
      </c>
      <c r="ER209" s="2" t="s">
        <v>132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173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167</v>
      </c>
      <c r="FN209" s="2" t="s">
        <v>129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167</v>
      </c>
      <c r="FZ209" s="2" t="s">
        <v>129</v>
      </c>
      <c r="GA209" s="2" t="s">
        <v>132</v>
      </c>
      <c r="GB209" s="2" t="s">
        <v>132</v>
      </c>
      <c r="GC209" s="2" t="s">
        <v>144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129</v>
      </c>
      <c r="GM209" s="2" t="s">
        <v>132</v>
      </c>
      <c r="GN209" s="2" t="s">
        <v>132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167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167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129</v>
      </c>
      <c r="HW209" s="2" t="s">
        <v>132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129</v>
      </c>
      <c r="II209" s="2" t="s">
        <v>132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173</v>
      </c>
      <c r="IT209" s="2" t="s">
        <v>129</v>
      </c>
      <c r="IU209" s="2" t="s">
        <v>132</v>
      </c>
      <c r="IV209" s="2" t="s">
        <v>132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167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167</v>
      </c>
      <c r="JR209" s="2" t="s">
        <v>129</v>
      </c>
      <c r="JS209" s="2" t="s">
        <v>132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141</v>
      </c>
      <c r="LB209" s="2" t="s">
        <v>129</v>
      </c>
      <c r="LC209" s="2" t="s">
        <v>132</v>
      </c>
      <c r="LD209" s="2" t="s">
        <v>132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173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167</v>
      </c>
      <c r="LZ209" s="2" t="s">
        <v>129</v>
      </c>
      <c r="MA209" s="2" t="s">
        <v>132</v>
      </c>
      <c r="MB209" s="2" t="s">
        <v>132</v>
      </c>
      <c r="MC209" s="2" t="s">
        <v>144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167</v>
      </c>
      <c r="NJ209" s="2" t="s">
        <v>129</v>
      </c>
      <c r="NK209" s="2" t="s">
        <v>132</v>
      </c>
      <c r="NL209" s="2" t="s">
        <v>132</v>
      </c>
      <c r="NM209" s="2" t="s">
        <v>144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167</v>
      </c>
      <c r="OT209" s="2" t="s">
        <v>129</v>
      </c>
      <c r="OU209" s="2" t="s">
        <v>132</v>
      </c>
      <c r="OV209" s="2" t="s">
        <v>132</v>
      </c>
      <c r="OW209" s="2" t="s">
        <v>144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167</v>
      </c>
      <c r="PF209" s="2" t="s">
        <v>129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167</v>
      </c>
      <c r="QD209" s="2" t="s">
        <v>129</v>
      </c>
      <c r="QE209" s="2" t="s">
        <v>132</v>
      </c>
      <c r="QF209" s="2" t="s">
        <v>132</v>
      </c>
      <c r="QG209" s="2" t="s">
        <v>144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144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173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2624</v>
      </c>
      <c r="B210" s="2" t="s">
        <v>121</v>
      </c>
      <c r="C210" s="2" t="s">
        <v>2486</v>
      </c>
      <c r="D210" s="2" t="s">
        <v>123</v>
      </c>
      <c r="E210" s="2" t="s">
        <v>710</v>
      </c>
      <c r="F210" s="2" t="s">
        <v>2625</v>
      </c>
      <c r="G210" s="2" t="s">
        <v>2625</v>
      </c>
      <c r="H210" s="2" t="s">
        <v>2625</v>
      </c>
      <c r="I210" s="2" t="s">
        <v>2626</v>
      </c>
      <c r="J210" s="2" t="s">
        <v>127</v>
      </c>
      <c r="K210" s="2" t="s">
        <v>342</v>
      </c>
      <c r="L210" s="3">
        <v>38.46</v>
      </c>
      <c r="M210" s="3">
        <v>40.38</v>
      </c>
      <c r="N210" s="3">
        <v>84.99</v>
      </c>
      <c r="O210" s="2" t="s">
        <v>129</v>
      </c>
      <c r="P210" s="2" t="s">
        <v>250</v>
      </c>
      <c r="Q210" s="2" t="s">
        <v>131</v>
      </c>
      <c r="R210" s="2" t="s">
        <v>132</v>
      </c>
      <c r="S210" s="2" t="s">
        <v>2627</v>
      </c>
      <c r="T210" s="2" t="s">
        <v>132</v>
      </c>
      <c r="U210" s="2" t="s">
        <v>447</v>
      </c>
      <c r="V210" s="2" t="s">
        <v>846</v>
      </c>
      <c r="W210" s="2" t="s">
        <v>136</v>
      </c>
      <c r="X210" s="2" t="s">
        <v>2508</v>
      </c>
      <c r="Y210" s="2" t="s">
        <v>377</v>
      </c>
      <c r="Z210" s="4">
        <v>104</v>
      </c>
      <c r="AA210" s="4">
        <f>=ROUNDDOWN(6.93333333333333,0)</f>
      </c>
      <c r="AB210" s="5">
        <v>15</v>
      </c>
      <c r="AC210" s="2" t="s">
        <v>276</v>
      </c>
      <c r="AD210" s="4">
        <v>200</v>
      </c>
      <c r="AE210" s="4">
        <v>370</v>
      </c>
      <c r="AF210" s="6">
        <v>65</v>
      </c>
      <c r="AG210" s="6"/>
      <c r="AH210" s="7">
        <v>0.8571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158</v>
      </c>
      <c r="AQ210" s="8">
        <v>7503.36</v>
      </c>
      <c r="AR210" s="4"/>
      <c r="AS210" s="8"/>
      <c r="AT210" s="7"/>
      <c r="AU210" s="7"/>
      <c r="AV210" s="4">
        <v>158</v>
      </c>
      <c r="AW210" s="8">
        <v>7503.36</v>
      </c>
      <c r="AX210" s="4"/>
      <c r="AY210" s="8"/>
      <c r="AZ210" s="7"/>
      <c r="BA210" s="7"/>
      <c r="BB210" s="7">
        <v>1</v>
      </c>
      <c r="BC210" s="4">
        <v>158</v>
      </c>
      <c r="BD210" s="8">
        <v>7503.36</v>
      </c>
      <c r="BE210" s="4"/>
      <c r="BF210" s="8"/>
      <c r="BG210" s="7"/>
      <c r="BH210" s="7"/>
      <c r="BI210" s="7">
        <v>1</v>
      </c>
      <c r="BJ210" s="4">
        <v>158</v>
      </c>
      <c r="BK210" s="8">
        <v>7503.36</v>
      </c>
      <c r="BL210" s="2" t="s">
        <v>2628</v>
      </c>
      <c r="BM210" s="7">
        <v>1</v>
      </c>
      <c r="BN210" s="7">
        <v>1</v>
      </c>
      <c r="BO210" s="4">
        <v>62</v>
      </c>
      <c r="BP210" s="8">
        <v>2202.8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573</v>
      </c>
      <c r="BX210" s="2" t="s">
        <v>460</v>
      </c>
      <c r="BY210" s="2" t="s">
        <v>144</v>
      </c>
      <c r="BZ210" s="2" t="s">
        <v>132</v>
      </c>
      <c r="CA210" s="4">
        <v>23</v>
      </c>
      <c r="CB210" s="8">
        <v>1329.86</v>
      </c>
      <c r="CC210" s="4"/>
      <c r="CD210" s="8"/>
      <c r="CE210" s="7"/>
      <c r="CF210" s="7"/>
      <c r="CG210" s="2" t="s">
        <v>141</v>
      </c>
      <c r="CH210" s="2" t="s">
        <v>129</v>
      </c>
      <c r="CI210" s="2" t="s">
        <v>132</v>
      </c>
      <c r="CJ210" s="2" t="s">
        <v>1957</v>
      </c>
      <c r="CK210" s="2" t="s">
        <v>144</v>
      </c>
      <c r="CL210" s="2" t="s">
        <v>132</v>
      </c>
      <c r="CM210" s="4">
        <v>13</v>
      </c>
      <c r="CN210" s="8">
        <v>677.93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377</v>
      </c>
      <c r="CV210" s="2" t="s">
        <v>572</v>
      </c>
      <c r="CW210" s="2" t="s">
        <v>144</v>
      </c>
      <c r="CX210" s="2" t="s">
        <v>132</v>
      </c>
      <c r="CY210" s="4">
        <v>10</v>
      </c>
      <c r="CZ210" s="8">
        <v>498.9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573</v>
      </c>
      <c r="DH210" s="2" t="s">
        <v>599</v>
      </c>
      <c r="DI210" s="2" t="s">
        <v>144</v>
      </c>
      <c r="DJ210" s="2" t="s">
        <v>132</v>
      </c>
      <c r="DK210" s="4">
        <v>25</v>
      </c>
      <c r="DL210" s="8">
        <v>1451.75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850</v>
      </c>
      <c r="DT210" s="2" t="s">
        <v>2629</v>
      </c>
      <c r="DU210" s="2" t="s">
        <v>144</v>
      </c>
      <c r="DV210" s="2" t="s">
        <v>132</v>
      </c>
      <c r="DW210" s="4">
        <v>13</v>
      </c>
      <c r="DX210" s="8">
        <v>754.91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573</v>
      </c>
      <c r="EF210" s="2" t="s">
        <v>234</v>
      </c>
      <c r="EG210" s="2" t="s">
        <v>144</v>
      </c>
      <c r="EH210" s="2" t="s">
        <v>132</v>
      </c>
      <c r="EI210" s="4">
        <v>4</v>
      </c>
      <c r="EJ210" s="8">
        <v>200</v>
      </c>
      <c r="EK210" s="4"/>
      <c r="EL210" s="8"/>
      <c r="EM210" s="7"/>
      <c r="EN210" s="7"/>
      <c r="EO210" s="2" t="s">
        <v>141</v>
      </c>
      <c r="EP210" s="2" t="s">
        <v>129</v>
      </c>
      <c r="EQ210" s="2" t="s">
        <v>1815</v>
      </c>
      <c r="ER210" s="2" t="s">
        <v>701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173</v>
      </c>
      <c r="FB210" s="2" t="s">
        <v>129</v>
      </c>
      <c r="FC210" s="2" t="s">
        <v>132</v>
      </c>
      <c r="FD210" s="2" t="s">
        <v>132</v>
      </c>
      <c r="FE210" s="2" t="s">
        <v>144</v>
      </c>
      <c r="FF210" s="2" t="s">
        <v>132</v>
      </c>
      <c r="FG210" s="4">
        <v>3</v>
      </c>
      <c r="FH210" s="8">
        <v>149.67</v>
      </c>
      <c r="FI210" s="4"/>
      <c r="FJ210" s="8"/>
      <c r="FK210" s="7"/>
      <c r="FL210" s="7"/>
      <c r="FM210" s="2" t="s">
        <v>141</v>
      </c>
      <c r="FN210" s="2" t="s">
        <v>129</v>
      </c>
      <c r="FO210" s="2" t="s">
        <v>1815</v>
      </c>
      <c r="FP210" s="2" t="s">
        <v>2513</v>
      </c>
      <c r="FQ210" s="2" t="s">
        <v>144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141</v>
      </c>
      <c r="FZ210" s="2" t="s">
        <v>129</v>
      </c>
      <c r="GA210" s="2" t="s">
        <v>158</v>
      </c>
      <c r="GB210" s="2" t="s">
        <v>132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573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161</v>
      </c>
      <c r="GX210" s="2" t="s">
        <v>129</v>
      </c>
      <c r="GY210" s="2" t="s">
        <v>132</v>
      </c>
      <c r="GZ210" s="2" t="s">
        <v>132</v>
      </c>
      <c r="HA210" s="2" t="s">
        <v>144</v>
      </c>
      <c r="HB210" s="2" t="s">
        <v>132</v>
      </c>
      <c r="HC210" s="4">
        <v>2</v>
      </c>
      <c r="HD210" s="8">
        <v>104.52</v>
      </c>
      <c r="HE210" s="4"/>
      <c r="HF210" s="8"/>
      <c r="HG210" s="7"/>
      <c r="HH210" s="7"/>
      <c r="HI210" s="2" t="s">
        <v>141</v>
      </c>
      <c r="HJ210" s="2" t="s">
        <v>129</v>
      </c>
      <c r="HK210" s="2" t="s">
        <v>1753</v>
      </c>
      <c r="HL210" s="2" t="s">
        <v>1442</v>
      </c>
      <c r="HM210" s="2" t="s">
        <v>144</v>
      </c>
      <c r="HN210" s="2" t="s">
        <v>132</v>
      </c>
      <c r="HO210" s="4">
        <v>3</v>
      </c>
      <c r="HP210" s="8">
        <v>133.02</v>
      </c>
      <c r="HQ210" s="4"/>
      <c r="HR210" s="8"/>
      <c r="HS210" s="7"/>
      <c r="HT210" s="7"/>
      <c r="HU210" s="2" t="s">
        <v>141</v>
      </c>
      <c r="HV210" s="2" t="s">
        <v>129</v>
      </c>
      <c r="HW210" s="2" t="s">
        <v>850</v>
      </c>
      <c r="HX210" s="2" t="s">
        <v>2630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141</v>
      </c>
      <c r="IH210" s="2" t="s">
        <v>129</v>
      </c>
      <c r="II210" s="2" t="s">
        <v>2631</v>
      </c>
      <c r="IJ210" s="2" t="s">
        <v>132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141</v>
      </c>
      <c r="IT210" s="2" t="s">
        <v>129</v>
      </c>
      <c r="IU210" s="2" t="s">
        <v>406</v>
      </c>
      <c r="IV210" s="2" t="s">
        <v>2617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212</v>
      </c>
      <c r="JF210" s="2" t="s">
        <v>129</v>
      </c>
      <c r="JG210" s="2" t="s">
        <v>132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141</v>
      </c>
      <c r="JR210" s="2" t="s">
        <v>129</v>
      </c>
      <c r="JS210" s="2" t="s">
        <v>707</v>
      </c>
      <c r="JT210" s="2" t="s">
        <v>2513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167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173</v>
      </c>
      <c r="KP210" s="2" t="s">
        <v>129</v>
      </c>
      <c r="KQ210" s="2" t="s">
        <v>132</v>
      </c>
      <c r="KR210" s="2" t="s">
        <v>132</v>
      </c>
      <c r="KS210" s="2" t="s">
        <v>144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141</v>
      </c>
      <c r="ML210" s="2" t="s">
        <v>170</v>
      </c>
      <c r="MM210" s="2" t="s">
        <v>573</v>
      </c>
      <c r="MN210" s="2" t="s">
        <v>357</v>
      </c>
      <c r="MO210" s="2" t="s">
        <v>144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167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167</v>
      </c>
      <c r="NJ210" s="2" t="s">
        <v>129</v>
      </c>
      <c r="NK210" s="2" t="s">
        <v>132</v>
      </c>
      <c r="NL210" s="2" t="s">
        <v>132</v>
      </c>
      <c r="NM210" s="2" t="s">
        <v>144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173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167</v>
      </c>
      <c r="OT210" s="2" t="s">
        <v>174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129</v>
      </c>
      <c r="PS210" s="2" t="s">
        <v>132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167</v>
      </c>
      <c r="QP210" s="2" t="s">
        <v>174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144</v>
      </c>
      <c r="RF210" s="2" t="s">
        <v>177</v>
      </c>
      <c r="RG210" s="4"/>
      <c r="RH210" s="8"/>
      <c r="RI210" s="4"/>
      <c r="RJ210" s="8"/>
      <c r="RK210" s="7"/>
      <c r="RL210" s="7"/>
      <c r="RM210" s="2" t="s">
        <v>173</v>
      </c>
      <c r="RN210" s="2" t="s">
        <v>129</v>
      </c>
      <c r="RO210" s="2" t="s">
        <v>132</v>
      </c>
      <c r="RP210" s="2" t="s">
        <v>132</v>
      </c>
      <c r="RQ210" s="2" t="s">
        <v>144</v>
      </c>
      <c r="RR210" s="2" t="s">
        <v>132</v>
      </c>
    </row>
    <row r="211">
      <c r="A211" s="2" t="s">
        <v>2632</v>
      </c>
      <c r="B211" s="2" t="s">
        <v>121</v>
      </c>
      <c r="C211" s="2" t="s">
        <v>2486</v>
      </c>
      <c r="D211" s="2" t="s">
        <v>123</v>
      </c>
      <c r="E211" s="2" t="s">
        <v>710</v>
      </c>
      <c r="F211" s="2" t="s">
        <v>2633</v>
      </c>
      <c r="G211" s="2" t="s">
        <v>2633</v>
      </c>
      <c r="H211" s="2" t="s">
        <v>2633</v>
      </c>
      <c r="I211" s="2" t="s">
        <v>2634</v>
      </c>
      <c r="J211" s="2" t="s">
        <v>127</v>
      </c>
      <c r="K211" s="2" t="s">
        <v>342</v>
      </c>
      <c r="L211" s="3">
        <v>40.8</v>
      </c>
      <c r="M211" s="3">
        <v>42.84</v>
      </c>
      <c r="N211" s="3">
        <v>84.99</v>
      </c>
      <c r="O211" s="2" t="s">
        <v>129</v>
      </c>
      <c r="P211" s="2" t="s">
        <v>374</v>
      </c>
      <c r="Q211" s="2" t="s">
        <v>131</v>
      </c>
      <c r="R211" s="2" t="s">
        <v>132</v>
      </c>
      <c r="S211" s="2" t="s">
        <v>2635</v>
      </c>
      <c r="T211" s="2" t="s">
        <v>132</v>
      </c>
      <c r="U211" s="2" t="s">
        <v>447</v>
      </c>
      <c r="V211" s="2" t="s">
        <v>137</v>
      </c>
      <c r="W211" s="2" t="s">
        <v>136</v>
      </c>
      <c r="X211" s="2" t="s">
        <v>2508</v>
      </c>
      <c r="Y211" s="2" t="s">
        <v>377</v>
      </c>
      <c r="Z211" s="4">
        <v>95</v>
      </c>
      <c r="AA211" s="4">
        <f>=ROUNDDOWN(23.75,0)</f>
      </c>
      <c r="AB211" s="5">
        <v>4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25</v>
      </c>
      <c r="AQ211" s="8">
        <v>1091.54</v>
      </c>
      <c r="AR211" s="4"/>
      <c r="AS211" s="8"/>
      <c r="AT211" s="7"/>
      <c r="AU211" s="7"/>
      <c r="AV211" s="4">
        <v>25</v>
      </c>
      <c r="AW211" s="8">
        <v>1091.54</v>
      </c>
      <c r="AX211" s="4"/>
      <c r="AY211" s="8"/>
      <c r="AZ211" s="7"/>
      <c r="BA211" s="7"/>
      <c r="BB211" s="7">
        <v>1</v>
      </c>
      <c r="BC211" s="4">
        <v>25</v>
      </c>
      <c r="BD211" s="8">
        <v>1091.54</v>
      </c>
      <c r="BE211" s="4"/>
      <c r="BF211" s="8"/>
      <c r="BG211" s="7"/>
      <c r="BH211" s="7"/>
      <c r="BI211" s="7">
        <v>1</v>
      </c>
      <c r="BJ211" s="4">
        <v>25</v>
      </c>
      <c r="BK211" s="8">
        <v>1091.54</v>
      </c>
      <c r="BL211" s="2" t="s">
        <v>2636</v>
      </c>
      <c r="BM211" s="7">
        <v>1</v>
      </c>
      <c r="BN211" s="7">
        <v>1</v>
      </c>
      <c r="BO211" s="4">
        <v>11</v>
      </c>
      <c r="BP211" s="8">
        <v>390.66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573</v>
      </c>
      <c r="BX211" s="2" t="s">
        <v>2562</v>
      </c>
      <c r="BY211" s="2" t="s">
        <v>144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129</v>
      </c>
      <c r="CI211" s="2" t="s">
        <v>132</v>
      </c>
      <c r="CJ211" s="2" t="s">
        <v>160</v>
      </c>
      <c r="CK211" s="2" t="s">
        <v>144</v>
      </c>
      <c r="CL211" s="2" t="s">
        <v>132</v>
      </c>
      <c r="CM211" s="4">
        <v>2</v>
      </c>
      <c r="CN211" s="8">
        <v>85.68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377</v>
      </c>
      <c r="CV211" s="2" t="s">
        <v>1218</v>
      </c>
      <c r="CW211" s="2" t="s">
        <v>144</v>
      </c>
      <c r="CX211" s="2" t="s">
        <v>132</v>
      </c>
      <c r="CY211" s="4">
        <v>3</v>
      </c>
      <c r="CZ211" s="8">
        <v>158.76</v>
      </c>
      <c r="DA211" s="4"/>
      <c r="DB211" s="8"/>
      <c r="DC211" s="7"/>
      <c r="DD211" s="7"/>
      <c r="DE211" s="2" t="s">
        <v>141</v>
      </c>
      <c r="DF211" s="2" t="s">
        <v>129</v>
      </c>
      <c r="DG211" s="2" t="s">
        <v>573</v>
      </c>
      <c r="DH211" s="2" t="s">
        <v>477</v>
      </c>
      <c r="DI211" s="2" t="s">
        <v>144</v>
      </c>
      <c r="DJ211" s="2" t="s">
        <v>132</v>
      </c>
      <c r="DK211" s="4">
        <v>2</v>
      </c>
      <c r="DL211" s="8">
        <v>110.88</v>
      </c>
      <c r="DM211" s="4"/>
      <c r="DN211" s="8"/>
      <c r="DO211" s="7"/>
      <c r="DP211" s="7"/>
      <c r="DQ211" s="2" t="s">
        <v>141</v>
      </c>
      <c r="DR211" s="2" t="s">
        <v>129</v>
      </c>
      <c r="DS211" s="2" t="s">
        <v>149</v>
      </c>
      <c r="DT211" s="2" t="s">
        <v>674</v>
      </c>
      <c r="DU211" s="2" t="s">
        <v>144</v>
      </c>
      <c r="DV211" s="2" t="s">
        <v>132</v>
      </c>
      <c r="DW211" s="4">
        <v>4</v>
      </c>
      <c r="DX211" s="8">
        <v>210.68</v>
      </c>
      <c r="DY211" s="4"/>
      <c r="DZ211" s="8"/>
      <c r="EA211" s="7"/>
      <c r="EB211" s="7"/>
      <c r="EC211" s="2" t="s">
        <v>141</v>
      </c>
      <c r="ED211" s="2" t="s">
        <v>129</v>
      </c>
      <c r="EE211" s="2" t="s">
        <v>573</v>
      </c>
      <c r="EF211" s="2" t="s">
        <v>436</v>
      </c>
      <c r="EG211" s="2" t="s">
        <v>144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1946</v>
      </c>
      <c r="ER211" s="2" t="s">
        <v>2582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173</v>
      </c>
      <c r="FB211" s="2" t="s">
        <v>129</v>
      </c>
      <c r="FC211" s="2" t="s">
        <v>132</v>
      </c>
      <c r="FD211" s="2" t="s">
        <v>132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141</v>
      </c>
      <c r="FN211" s="2" t="s">
        <v>129</v>
      </c>
      <c r="FO211" s="2" t="s">
        <v>1357</v>
      </c>
      <c r="FP211" s="2" t="s">
        <v>2637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141</v>
      </c>
      <c r="FZ211" s="2" t="s">
        <v>129</v>
      </c>
      <c r="GA211" s="2" t="s">
        <v>158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573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161</v>
      </c>
      <c r="GX211" s="2" t="s">
        <v>129</v>
      </c>
      <c r="GY211" s="2" t="s">
        <v>132</v>
      </c>
      <c r="GZ211" s="2" t="s">
        <v>132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162</v>
      </c>
      <c r="HJ211" s="2" t="s">
        <v>129</v>
      </c>
      <c r="HK211" s="2" t="s">
        <v>132</v>
      </c>
      <c r="HL211" s="2" t="s">
        <v>132</v>
      </c>
      <c r="HM211" s="2" t="s">
        <v>144</v>
      </c>
      <c r="HN211" s="2" t="s">
        <v>132</v>
      </c>
      <c r="HO211" s="4">
        <v>1</v>
      </c>
      <c r="HP211" s="8">
        <v>42.34</v>
      </c>
      <c r="HQ211" s="4"/>
      <c r="HR211" s="8"/>
      <c r="HS211" s="7"/>
      <c r="HT211" s="7"/>
      <c r="HU211" s="2" t="s">
        <v>141</v>
      </c>
      <c r="HV211" s="2" t="s">
        <v>129</v>
      </c>
      <c r="HW211" s="2" t="s">
        <v>240</v>
      </c>
      <c r="HX211" s="2" t="s">
        <v>2638</v>
      </c>
      <c r="HY211" s="2" t="s">
        <v>144</v>
      </c>
      <c r="HZ211" s="2" t="s">
        <v>132</v>
      </c>
      <c r="IA211" s="4">
        <v>2</v>
      </c>
      <c r="IB211" s="8">
        <v>92.54</v>
      </c>
      <c r="IC211" s="4"/>
      <c r="ID211" s="8"/>
      <c r="IE211" s="7"/>
      <c r="IF211" s="7"/>
      <c r="IG211" s="2" t="s">
        <v>141</v>
      </c>
      <c r="IH211" s="2" t="s">
        <v>129</v>
      </c>
      <c r="II211" s="2" t="s">
        <v>2001</v>
      </c>
      <c r="IJ211" s="2" t="s">
        <v>1293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141</v>
      </c>
      <c r="IT211" s="2" t="s">
        <v>129</v>
      </c>
      <c r="IU211" s="2" t="s">
        <v>406</v>
      </c>
      <c r="IV211" s="2" t="s">
        <v>1507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407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707</v>
      </c>
      <c r="JT211" s="2" t="s">
        <v>472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167</v>
      </c>
      <c r="KD211" s="2" t="s">
        <v>129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144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132</v>
      </c>
      <c r="LZ211" s="2" t="s">
        <v>132</v>
      </c>
      <c r="MA211" s="2" t="s">
        <v>132</v>
      </c>
      <c r="MB211" s="2" t="s">
        <v>132</v>
      </c>
      <c r="MC211" s="2" t="s">
        <v>132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141</v>
      </c>
      <c r="ML211" s="2" t="s">
        <v>170</v>
      </c>
      <c r="MM211" s="2" t="s">
        <v>573</v>
      </c>
      <c r="MN211" s="2" t="s">
        <v>2639</v>
      </c>
      <c r="MO211" s="2" t="s">
        <v>144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167</v>
      </c>
      <c r="MX211" s="2" t="s">
        <v>129</v>
      </c>
      <c r="MY211" s="2" t="s">
        <v>132</v>
      </c>
      <c r="MZ211" s="2" t="s">
        <v>132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129</v>
      </c>
      <c r="NK211" s="2" t="s">
        <v>132</v>
      </c>
      <c r="NL211" s="2" t="s">
        <v>132</v>
      </c>
      <c r="NM211" s="2" t="s">
        <v>144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173</v>
      </c>
      <c r="NV211" s="2" t="s">
        <v>129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129</v>
      </c>
      <c r="OI211" s="2" t="s">
        <v>132</v>
      </c>
      <c r="OJ211" s="2" t="s">
        <v>132</v>
      </c>
      <c r="OK211" s="2" t="s">
        <v>144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167</v>
      </c>
      <c r="OT211" s="2" t="s">
        <v>174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141</v>
      </c>
      <c r="PR211" s="2" t="s">
        <v>174</v>
      </c>
      <c r="PS211" s="2" t="s">
        <v>175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167</v>
      </c>
      <c r="QP211" s="2" t="s">
        <v>174</v>
      </c>
      <c r="QQ211" s="2" t="s">
        <v>132</v>
      </c>
      <c r="QR211" s="2" t="s">
        <v>132</v>
      </c>
      <c r="QS211" s="2" t="s">
        <v>144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144</v>
      </c>
      <c r="RF211" s="2" t="s">
        <v>177</v>
      </c>
      <c r="RG211" s="4"/>
      <c r="RH211" s="8"/>
      <c r="RI211" s="4"/>
      <c r="RJ211" s="8"/>
      <c r="RK211" s="7"/>
      <c r="RL211" s="7"/>
      <c r="RM211" s="2" t="s">
        <v>173</v>
      </c>
      <c r="RN211" s="2" t="s">
        <v>129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2640</v>
      </c>
      <c r="B212" s="2" t="s">
        <v>121</v>
      </c>
      <c r="C212" s="2" t="s">
        <v>2486</v>
      </c>
      <c r="D212" s="2" t="s">
        <v>123</v>
      </c>
      <c r="E212" s="2" t="s">
        <v>124</v>
      </c>
      <c r="F212" s="2" t="s">
        <v>2641</v>
      </c>
      <c r="G212" s="2" t="s">
        <v>2641</v>
      </c>
      <c r="H212" s="2" t="s">
        <v>2641</v>
      </c>
      <c r="I212" s="2" t="s">
        <v>2642</v>
      </c>
      <c r="J212" s="2" t="s">
        <v>127</v>
      </c>
      <c r="K212" s="2" t="s">
        <v>912</v>
      </c>
      <c r="L212" s="3">
        <v>37.19</v>
      </c>
      <c r="M212" s="3">
        <v>39.05</v>
      </c>
      <c r="N212" s="3">
        <v>76.49</v>
      </c>
      <c r="O212" s="2" t="s">
        <v>129</v>
      </c>
      <c r="P212" s="2" t="s">
        <v>130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447</v>
      </c>
      <c r="V212" s="2" t="s">
        <v>2150</v>
      </c>
      <c r="W212" s="2" t="s">
        <v>185</v>
      </c>
      <c r="X212" s="2" t="s">
        <v>2508</v>
      </c>
      <c r="Y212" s="2" t="s">
        <v>2643</v>
      </c>
      <c r="Z212" s="4">
        <v>280</v>
      </c>
      <c r="AA212" s="4">
        <f>=ROUNDDOWN(14.4329896907216,0)</f>
      </c>
      <c r="AB212" s="5">
        <v>19.4</v>
      </c>
      <c r="AC212" s="2" t="s">
        <v>393</v>
      </c>
      <c r="AD212" s="4">
        <v>100</v>
      </c>
      <c r="AE212" s="4">
        <v>300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163</v>
      </c>
      <c r="AQ212" s="8">
        <v>7255.62</v>
      </c>
      <c r="AR212" s="4"/>
      <c r="AS212" s="8"/>
      <c r="AT212" s="7"/>
      <c r="AU212" s="7"/>
      <c r="AV212" s="4">
        <v>163</v>
      </c>
      <c r="AW212" s="8">
        <v>7255.62</v>
      </c>
      <c r="AX212" s="4"/>
      <c r="AY212" s="8"/>
      <c r="AZ212" s="7"/>
      <c r="BA212" s="7"/>
      <c r="BB212" s="7">
        <v>1</v>
      </c>
      <c r="BC212" s="4">
        <v>163</v>
      </c>
      <c r="BD212" s="8">
        <v>7255.62</v>
      </c>
      <c r="BE212" s="4"/>
      <c r="BF212" s="8"/>
      <c r="BG212" s="7"/>
      <c r="BH212" s="7"/>
      <c r="BI212" s="7">
        <v>1</v>
      </c>
      <c r="BJ212" s="4">
        <v>163</v>
      </c>
      <c r="BK212" s="8">
        <v>7255.62</v>
      </c>
      <c r="BL212" s="2" t="s">
        <v>2644</v>
      </c>
      <c r="BM212" s="7">
        <v>1</v>
      </c>
      <c r="BN212" s="7">
        <v>1</v>
      </c>
      <c r="BO212" s="4">
        <v>31</v>
      </c>
      <c r="BP212" s="8">
        <v>1062.06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1311</v>
      </c>
      <c r="BX212" s="2" t="s">
        <v>2598</v>
      </c>
      <c r="BY212" s="2" t="s">
        <v>144</v>
      </c>
      <c r="BZ212" s="2" t="s">
        <v>132</v>
      </c>
      <c r="CA212" s="4">
        <v>23</v>
      </c>
      <c r="CB212" s="8">
        <v>1107.22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132</v>
      </c>
      <c r="CJ212" s="2" t="s">
        <v>1954</v>
      </c>
      <c r="CK212" s="2" t="s">
        <v>144</v>
      </c>
      <c r="CL212" s="2" t="s">
        <v>132</v>
      </c>
      <c r="CM212" s="4">
        <v>14</v>
      </c>
      <c r="CN212" s="8">
        <v>680.06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2645</v>
      </c>
      <c r="CV212" s="2" t="s">
        <v>906</v>
      </c>
      <c r="CW212" s="2" t="s">
        <v>144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129</v>
      </c>
      <c r="DG212" s="2" t="s">
        <v>544</v>
      </c>
      <c r="DH212" s="2" t="s">
        <v>2646</v>
      </c>
      <c r="DI212" s="2" t="s">
        <v>144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212</v>
      </c>
      <c r="DR212" s="2" t="s">
        <v>129</v>
      </c>
      <c r="DS212" s="2" t="s">
        <v>132</v>
      </c>
      <c r="DT212" s="2" t="s">
        <v>132</v>
      </c>
      <c r="DU212" s="2" t="s">
        <v>144</v>
      </c>
      <c r="DV212" s="2" t="s">
        <v>132</v>
      </c>
      <c r="DW212" s="4">
        <v>71</v>
      </c>
      <c r="DX212" s="8">
        <v>3305.76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897</v>
      </c>
      <c r="EF212" s="2" t="s">
        <v>906</v>
      </c>
      <c r="EG212" s="2" t="s">
        <v>144</v>
      </c>
      <c r="EH212" s="2" t="s">
        <v>132</v>
      </c>
      <c r="EI212" s="4">
        <v>1</v>
      </c>
      <c r="EJ212" s="8">
        <v>42.14</v>
      </c>
      <c r="EK212" s="4"/>
      <c r="EL212" s="8"/>
      <c r="EM212" s="7"/>
      <c r="EN212" s="7"/>
      <c r="EO212" s="2" t="s">
        <v>141</v>
      </c>
      <c r="EP212" s="2" t="s">
        <v>129</v>
      </c>
      <c r="EQ212" s="2" t="s">
        <v>1138</v>
      </c>
      <c r="ER212" s="2" t="s">
        <v>2383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173</v>
      </c>
      <c r="FB212" s="2" t="s">
        <v>129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>
        <v>9</v>
      </c>
      <c r="FH212" s="8">
        <v>434.07</v>
      </c>
      <c r="FI212" s="4"/>
      <c r="FJ212" s="8"/>
      <c r="FK212" s="7"/>
      <c r="FL212" s="7"/>
      <c r="FM212" s="2" t="s">
        <v>141</v>
      </c>
      <c r="FN212" s="2" t="s">
        <v>129</v>
      </c>
      <c r="FO212" s="2" t="s">
        <v>1138</v>
      </c>
      <c r="FP212" s="2" t="s">
        <v>705</v>
      </c>
      <c r="FQ212" s="2" t="s">
        <v>144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141</v>
      </c>
      <c r="FZ212" s="2" t="s">
        <v>174</v>
      </c>
      <c r="GA212" s="2" t="s">
        <v>142</v>
      </c>
      <c r="GB212" s="2" t="s">
        <v>1840</v>
      </c>
      <c r="GC212" s="2" t="s">
        <v>144</v>
      </c>
      <c r="GD212" s="2" t="s">
        <v>132</v>
      </c>
      <c r="GE212" s="4">
        <v>2</v>
      </c>
      <c r="GF212" s="8">
        <v>135.04</v>
      </c>
      <c r="GG212" s="4"/>
      <c r="GH212" s="8"/>
      <c r="GI212" s="7"/>
      <c r="GJ212" s="7"/>
      <c r="GK212" s="2" t="s">
        <v>141</v>
      </c>
      <c r="GL212" s="2" t="s">
        <v>129</v>
      </c>
      <c r="GM212" s="2" t="s">
        <v>2643</v>
      </c>
      <c r="GN212" s="2" t="s">
        <v>2647</v>
      </c>
      <c r="GO212" s="2" t="s">
        <v>144</v>
      </c>
      <c r="GP212" s="2" t="s">
        <v>132</v>
      </c>
      <c r="GQ212" s="4">
        <v>5</v>
      </c>
      <c r="GR212" s="8">
        <v>195.25</v>
      </c>
      <c r="GS212" s="4"/>
      <c r="GT212" s="8"/>
      <c r="GU212" s="7"/>
      <c r="GV212" s="7"/>
      <c r="GW212" s="2" t="s">
        <v>141</v>
      </c>
      <c r="GX212" s="2" t="s">
        <v>129</v>
      </c>
      <c r="GY212" s="2" t="s">
        <v>289</v>
      </c>
      <c r="GZ212" s="2" t="s">
        <v>266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162</v>
      </c>
      <c r="HJ212" s="2" t="s">
        <v>129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222</v>
      </c>
      <c r="HX212" s="2" t="s">
        <v>329</v>
      </c>
      <c r="HY212" s="2" t="s">
        <v>144</v>
      </c>
      <c r="HZ212" s="2" t="s">
        <v>132</v>
      </c>
      <c r="IA212" s="4">
        <v>1</v>
      </c>
      <c r="IB212" s="8">
        <v>42.17</v>
      </c>
      <c r="IC212" s="4"/>
      <c r="ID212" s="8"/>
      <c r="IE212" s="7"/>
      <c r="IF212" s="7"/>
      <c r="IG212" s="2" t="s">
        <v>141</v>
      </c>
      <c r="IH212" s="2" t="s">
        <v>129</v>
      </c>
      <c r="II212" s="2" t="s">
        <v>939</v>
      </c>
      <c r="IJ212" s="2" t="s">
        <v>2145</v>
      </c>
      <c r="IK212" s="2" t="s">
        <v>144</v>
      </c>
      <c r="IL212" s="2" t="s">
        <v>132</v>
      </c>
      <c r="IM212" s="4">
        <v>1</v>
      </c>
      <c r="IN212" s="8">
        <v>41</v>
      </c>
      <c r="IO212" s="4"/>
      <c r="IP212" s="8"/>
      <c r="IQ212" s="7"/>
      <c r="IR212" s="7"/>
      <c r="IS212" s="2" t="s">
        <v>141</v>
      </c>
      <c r="IT212" s="2" t="s">
        <v>129</v>
      </c>
      <c r="IU212" s="2" t="s">
        <v>267</v>
      </c>
      <c r="IV212" s="2" t="s">
        <v>1315</v>
      </c>
      <c r="IW212" s="2" t="s">
        <v>144</v>
      </c>
      <c r="IX212" s="2" t="s">
        <v>132</v>
      </c>
      <c r="IY212" s="4">
        <v>5</v>
      </c>
      <c r="IZ212" s="8">
        <v>210.85</v>
      </c>
      <c r="JA212" s="4"/>
      <c r="JB212" s="8"/>
      <c r="JC212" s="7"/>
      <c r="JD212" s="7"/>
      <c r="JE212" s="2" t="s">
        <v>141</v>
      </c>
      <c r="JF212" s="2" t="s">
        <v>129</v>
      </c>
      <c r="JG212" s="2" t="s">
        <v>597</v>
      </c>
      <c r="JH212" s="2" t="s">
        <v>2555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995</v>
      </c>
      <c r="JT212" s="2" t="s">
        <v>2648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167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170</v>
      </c>
      <c r="MM212" s="2" t="s">
        <v>581</v>
      </c>
      <c r="MN212" s="2" t="s">
        <v>2596</v>
      </c>
      <c r="MO212" s="2" t="s">
        <v>144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167</v>
      </c>
      <c r="MX212" s="2" t="s">
        <v>129</v>
      </c>
      <c r="MY212" s="2" t="s">
        <v>132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167</v>
      </c>
      <c r="NJ212" s="2" t="s">
        <v>129</v>
      </c>
      <c r="NK212" s="2" t="s">
        <v>132</v>
      </c>
      <c r="NL212" s="2" t="s">
        <v>132</v>
      </c>
      <c r="NM212" s="2" t="s">
        <v>144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173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129</v>
      </c>
      <c r="OI212" s="2" t="s">
        <v>132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167</v>
      </c>
      <c r="OT212" s="2" t="s">
        <v>174</v>
      </c>
      <c r="OU212" s="2" t="s">
        <v>132</v>
      </c>
      <c r="OV212" s="2" t="s">
        <v>132</v>
      </c>
      <c r="OW212" s="2" t="s">
        <v>144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173</v>
      </c>
      <c r="PR212" s="2" t="s">
        <v>129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167</v>
      </c>
      <c r="QP212" s="2" t="s">
        <v>174</v>
      </c>
      <c r="QQ212" s="2" t="s">
        <v>132</v>
      </c>
      <c r="QR212" s="2" t="s">
        <v>132</v>
      </c>
      <c r="QS212" s="2" t="s">
        <v>144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144</v>
      </c>
      <c r="RF212" s="2" t="s">
        <v>177</v>
      </c>
      <c r="RG212" s="4"/>
      <c r="RH212" s="8"/>
      <c r="RI212" s="4"/>
      <c r="RJ212" s="8"/>
      <c r="RK212" s="7"/>
      <c r="RL212" s="7"/>
      <c r="RM212" s="2" t="s">
        <v>141</v>
      </c>
      <c r="RN212" s="2" t="s">
        <v>174</v>
      </c>
      <c r="RO212" s="2" t="s">
        <v>2526</v>
      </c>
      <c r="RP212" s="2" t="s">
        <v>570</v>
      </c>
      <c r="RQ212" s="2" t="s">
        <v>144</v>
      </c>
      <c r="RR212" s="2" t="s">
        <v>132</v>
      </c>
    </row>
    <row r="213">
      <c r="A213" s="2" t="s">
        <v>2649</v>
      </c>
      <c r="B213" s="2" t="s">
        <v>121</v>
      </c>
      <c r="C213" s="2" t="s">
        <v>2486</v>
      </c>
      <c r="D213" s="2" t="s">
        <v>123</v>
      </c>
      <c r="E213" s="2" t="s">
        <v>124</v>
      </c>
      <c r="F213" s="2" t="s">
        <v>2650</v>
      </c>
      <c r="G213" s="2" t="s">
        <v>2650</v>
      </c>
      <c r="H213" s="2" t="s">
        <v>2650</v>
      </c>
      <c r="I213" s="2" t="s">
        <v>2651</v>
      </c>
      <c r="J213" s="2" t="s">
        <v>127</v>
      </c>
      <c r="K213" s="2" t="s">
        <v>342</v>
      </c>
      <c r="L213" s="3">
        <v>32</v>
      </c>
      <c r="M213" s="3">
        <v>33.6</v>
      </c>
      <c r="N213" s="3">
        <v>69.99</v>
      </c>
      <c r="O213" s="2" t="s">
        <v>129</v>
      </c>
      <c r="P213" s="2" t="s">
        <v>913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447</v>
      </c>
      <c r="V213" s="2" t="s">
        <v>846</v>
      </c>
      <c r="W213" s="2" t="s">
        <v>2508</v>
      </c>
      <c r="X213" s="2" t="s">
        <v>136</v>
      </c>
      <c r="Y213" s="2" t="s">
        <v>132</v>
      </c>
      <c r="Z213" s="4"/>
      <c r="AA213" s="4">
        <f>=ROUNDDOWN({0},0)</f>
      </c>
      <c r="AB213" s="5"/>
      <c r="AC213" s="2" t="s">
        <v>952</v>
      </c>
      <c r="AD213" s="4">
        <v>100</v>
      </c>
      <c r="AE213" s="4">
        <v>100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/>
      <c r="BJ213" s="4"/>
      <c r="BK213" s="8"/>
      <c r="BL213" s="2" t="s">
        <v>132</v>
      </c>
      <c r="BM213" s="7"/>
      <c r="BN213" s="7"/>
      <c r="BO213" s="4"/>
      <c r="BP213" s="8"/>
      <c r="BQ213" s="4"/>
      <c r="BR213" s="8"/>
      <c r="BS213" s="7"/>
      <c r="BT213" s="7"/>
      <c r="BU213" s="2" t="s">
        <v>167</v>
      </c>
      <c r="BV213" s="2" t="s">
        <v>129</v>
      </c>
      <c r="BW213" s="2" t="s">
        <v>132</v>
      </c>
      <c r="BX213" s="2" t="s">
        <v>132</v>
      </c>
      <c r="BY213" s="2" t="s">
        <v>144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167</v>
      </c>
      <c r="CH213" s="2" t="s">
        <v>129</v>
      </c>
      <c r="CI213" s="2" t="s">
        <v>132</v>
      </c>
      <c r="CJ213" s="2" t="s">
        <v>132</v>
      </c>
      <c r="CK213" s="2" t="s">
        <v>144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141</v>
      </c>
      <c r="CT213" s="2" t="s">
        <v>129</v>
      </c>
      <c r="CU213" s="2" t="s">
        <v>132</v>
      </c>
      <c r="CV213" s="2" t="s">
        <v>132</v>
      </c>
      <c r="CW213" s="2" t="s">
        <v>144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167</v>
      </c>
      <c r="DF213" s="2" t="s">
        <v>129</v>
      </c>
      <c r="DG213" s="2" t="s">
        <v>132</v>
      </c>
      <c r="DH213" s="2" t="s">
        <v>132</v>
      </c>
      <c r="DI213" s="2" t="s">
        <v>144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167</v>
      </c>
      <c r="DR213" s="2" t="s">
        <v>129</v>
      </c>
      <c r="DS213" s="2" t="s">
        <v>132</v>
      </c>
      <c r="DT213" s="2" t="s">
        <v>132</v>
      </c>
      <c r="DU213" s="2" t="s">
        <v>144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167</v>
      </c>
      <c r="ED213" s="2" t="s">
        <v>129</v>
      </c>
      <c r="EE213" s="2" t="s">
        <v>132</v>
      </c>
      <c r="EF213" s="2" t="s">
        <v>132</v>
      </c>
      <c r="EG213" s="2" t="s">
        <v>144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161</v>
      </c>
      <c r="EP213" s="2" t="s">
        <v>129</v>
      </c>
      <c r="EQ213" s="2" t="s">
        <v>132</v>
      </c>
      <c r="ER213" s="2" t="s">
        <v>132</v>
      </c>
      <c r="ES213" s="2" t="s">
        <v>144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173</v>
      </c>
      <c r="FB213" s="2" t="s">
        <v>129</v>
      </c>
      <c r="FC213" s="2" t="s">
        <v>132</v>
      </c>
      <c r="FD213" s="2" t="s">
        <v>132</v>
      </c>
      <c r="FE213" s="2" t="s">
        <v>144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167</v>
      </c>
      <c r="FN213" s="2" t="s">
        <v>129</v>
      </c>
      <c r="FO213" s="2" t="s">
        <v>132</v>
      </c>
      <c r="FP213" s="2" t="s">
        <v>132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167</v>
      </c>
      <c r="FZ213" s="2" t="s">
        <v>129</v>
      </c>
      <c r="GA213" s="2" t="s">
        <v>132</v>
      </c>
      <c r="GB213" s="2" t="s">
        <v>132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132</v>
      </c>
      <c r="GN213" s="2" t="s">
        <v>132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161</v>
      </c>
      <c r="GX213" s="2" t="s">
        <v>129</v>
      </c>
      <c r="GY213" s="2" t="s">
        <v>132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167</v>
      </c>
      <c r="HJ213" s="2" t="s">
        <v>129</v>
      </c>
      <c r="HK213" s="2" t="s">
        <v>132</v>
      </c>
      <c r="HL213" s="2" t="s">
        <v>132</v>
      </c>
      <c r="HM213" s="2" t="s">
        <v>144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167</v>
      </c>
      <c r="HV213" s="2" t="s">
        <v>129</v>
      </c>
      <c r="HW213" s="2" t="s">
        <v>132</v>
      </c>
      <c r="HX213" s="2" t="s">
        <v>132</v>
      </c>
      <c r="HY213" s="2" t="s">
        <v>144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161</v>
      </c>
      <c r="IH213" s="2" t="s">
        <v>129</v>
      </c>
      <c r="II213" s="2" t="s">
        <v>132</v>
      </c>
      <c r="IJ213" s="2" t="s">
        <v>132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173</v>
      </c>
      <c r="IT213" s="2" t="s">
        <v>129</v>
      </c>
      <c r="IU213" s="2" t="s">
        <v>132</v>
      </c>
      <c r="IV213" s="2" t="s">
        <v>132</v>
      </c>
      <c r="IW213" s="2" t="s">
        <v>144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167</v>
      </c>
      <c r="JF213" s="2" t="s">
        <v>129</v>
      </c>
      <c r="JG213" s="2" t="s">
        <v>132</v>
      </c>
      <c r="JH213" s="2" t="s">
        <v>132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167</v>
      </c>
      <c r="JR213" s="2" t="s">
        <v>129</v>
      </c>
      <c r="JS213" s="2" t="s">
        <v>132</v>
      </c>
      <c r="JT213" s="2" t="s">
        <v>132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167</v>
      </c>
      <c r="KD213" s="2" t="s">
        <v>129</v>
      </c>
      <c r="KE213" s="2" t="s">
        <v>132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144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141</v>
      </c>
      <c r="LB213" s="2" t="s">
        <v>129</v>
      </c>
      <c r="LC213" s="2" t="s">
        <v>132</v>
      </c>
      <c r="LD213" s="2" t="s">
        <v>132</v>
      </c>
      <c r="LE213" s="2" t="s">
        <v>144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167</v>
      </c>
      <c r="LZ213" s="2" t="s">
        <v>129</v>
      </c>
      <c r="MA213" s="2" t="s">
        <v>132</v>
      </c>
      <c r="MB213" s="2" t="s">
        <v>132</v>
      </c>
      <c r="MC213" s="2" t="s">
        <v>144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167</v>
      </c>
      <c r="MX213" s="2" t="s">
        <v>129</v>
      </c>
      <c r="MY213" s="2" t="s">
        <v>132</v>
      </c>
      <c r="MZ213" s="2" t="s">
        <v>132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167</v>
      </c>
      <c r="NJ213" s="2" t="s">
        <v>129</v>
      </c>
      <c r="NK213" s="2" t="s">
        <v>132</v>
      </c>
      <c r="NL213" s="2" t="s">
        <v>132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129</v>
      </c>
      <c r="OI213" s="2" t="s">
        <v>132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167</v>
      </c>
      <c r="OT213" s="2" t="s">
        <v>129</v>
      </c>
      <c r="OU213" s="2" t="s">
        <v>132</v>
      </c>
      <c r="OV213" s="2" t="s">
        <v>132</v>
      </c>
      <c r="OW213" s="2" t="s">
        <v>144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167</v>
      </c>
      <c r="PF213" s="2" t="s">
        <v>129</v>
      </c>
      <c r="PG213" s="2" t="s">
        <v>132</v>
      </c>
      <c r="PH213" s="2" t="s">
        <v>132</v>
      </c>
      <c r="PI213" s="2" t="s">
        <v>144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173</v>
      </c>
      <c r="PR213" s="2" t="s">
        <v>129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167</v>
      </c>
      <c r="QD213" s="2" t="s">
        <v>129</v>
      </c>
      <c r="QE213" s="2" t="s">
        <v>132</v>
      </c>
      <c r="QF213" s="2" t="s">
        <v>132</v>
      </c>
      <c r="QG213" s="2" t="s">
        <v>144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144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173</v>
      </c>
      <c r="RN213" s="2" t="s">
        <v>129</v>
      </c>
      <c r="RO213" s="2" t="s">
        <v>132</v>
      </c>
      <c r="RP213" s="2" t="s">
        <v>132</v>
      </c>
      <c r="RQ213" s="2" t="s">
        <v>144</v>
      </c>
      <c r="RR213" s="2" t="s">
        <v>132</v>
      </c>
    </row>
    <row r="214">
      <c r="A214" s="2" t="s">
        <v>2652</v>
      </c>
      <c r="B214" s="2" t="s">
        <v>121</v>
      </c>
      <c r="C214" s="2" t="s">
        <v>2486</v>
      </c>
      <c r="D214" s="2" t="s">
        <v>123</v>
      </c>
      <c r="E214" s="2" t="s">
        <v>124</v>
      </c>
      <c r="F214" s="2" t="s">
        <v>2650</v>
      </c>
      <c r="G214" s="2" t="s">
        <v>2650</v>
      </c>
      <c r="H214" s="2" t="s">
        <v>2650</v>
      </c>
      <c r="I214" s="2" t="s">
        <v>2653</v>
      </c>
      <c r="J214" s="2" t="s">
        <v>127</v>
      </c>
      <c r="K214" s="2" t="s">
        <v>713</v>
      </c>
      <c r="L214" s="3">
        <v>32</v>
      </c>
      <c r="M214" s="3">
        <v>33.6</v>
      </c>
      <c r="N214" s="3">
        <v>69.99</v>
      </c>
      <c r="O214" s="2" t="s">
        <v>129</v>
      </c>
      <c r="P214" s="2" t="s">
        <v>913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447</v>
      </c>
      <c r="V214" s="2" t="s">
        <v>846</v>
      </c>
      <c r="W214" s="2" t="s">
        <v>2508</v>
      </c>
      <c r="X214" s="2" t="s">
        <v>136</v>
      </c>
      <c r="Y214" s="2" t="s">
        <v>132</v>
      </c>
      <c r="Z214" s="4"/>
      <c r="AA214" s="4">
        <f>=ROUNDDOWN({0},0)</f>
      </c>
      <c r="AB214" s="5"/>
      <c r="AC214" s="2" t="s">
        <v>952</v>
      </c>
      <c r="AD214" s="4">
        <v>100</v>
      </c>
      <c r="AE214" s="4">
        <v>100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/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167</v>
      </c>
      <c r="BV214" s="2" t="s">
        <v>129</v>
      </c>
      <c r="BW214" s="2" t="s">
        <v>132</v>
      </c>
      <c r="BX214" s="2" t="s">
        <v>132</v>
      </c>
      <c r="BY214" s="2" t="s">
        <v>144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167</v>
      </c>
      <c r="CH214" s="2" t="s">
        <v>129</v>
      </c>
      <c r="CI214" s="2" t="s">
        <v>132</v>
      </c>
      <c r="CJ214" s="2" t="s">
        <v>132</v>
      </c>
      <c r="CK214" s="2" t="s">
        <v>144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129</v>
      </c>
      <c r="CU214" s="2" t="s">
        <v>132</v>
      </c>
      <c r="CV214" s="2" t="s">
        <v>132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167</v>
      </c>
      <c r="DF214" s="2" t="s">
        <v>129</v>
      </c>
      <c r="DG214" s="2" t="s">
        <v>132</v>
      </c>
      <c r="DH214" s="2" t="s">
        <v>132</v>
      </c>
      <c r="DI214" s="2" t="s">
        <v>144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167</v>
      </c>
      <c r="DR214" s="2" t="s">
        <v>129</v>
      </c>
      <c r="DS214" s="2" t="s">
        <v>132</v>
      </c>
      <c r="DT214" s="2" t="s">
        <v>132</v>
      </c>
      <c r="DU214" s="2" t="s">
        <v>144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167</v>
      </c>
      <c r="ED214" s="2" t="s">
        <v>129</v>
      </c>
      <c r="EE214" s="2" t="s">
        <v>132</v>
      </c>
      <c r="EF214" s="2" t="s">
        <v>132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161</v>
      </c>
      <c r="EP214" s="2" t="s">
        <v>129</v>
      </c>
      <c r="EQ214" s="2" t="s">
        <v>132</v>
      </c>
      <c r="ER214" s="2" t="s">
        <v>132</v>
      </c>
      <c r="ES214" s="2" t="s">
        <v>144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173</v>
      </c>
      <c r="FB214" s="2" t="s">
        <v>129</v>
      </c>
      <c r="FC214" s="2" t="s">
        <v>132</v>
      </c>
      <c r="FD214" s="2" t="s">
        <v>132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167</v>
      </c>
      <c r="FN214" s="2" t="s">
        <v>129</v>
      </c>
      <c r="FO214" s="2" t="s">
        <v>132</v>
      </c>
      <c r="FP214" s="2" t="s">
        <v>132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167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132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161</v>
      </c>
      <c r="GX214" s="2" t="s">
        <v>129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167</v>
      </c>
      <c r="HJ214" s="2" t="s">
        <v>129</v>
      </c>
      <c r="HK214" s="2" t="s">
        <v>132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167</v>
      </c>
      <c r="HV214" s="2" t="s">
        <v>129</v>
      </c>
      <c r="HW214" s="2" t="s">
        <v>132</v>
      </c>
      <c r="HX214" s="2" t="s">
        <v>132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161</v>
      </c>
      <c r="IH214" s="2" t="s">
        <v>129</v>
      </c>
      <c r="II214" s="2" t="s">
        <v>132</v>
      </c>
      <c r="IJ214" s="2" t="s">
        <v>132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173</v>
      </c>
      <c r="IT214" s="2" t="s">
        <v>129</v>
      </c>
      <c r="IU214" s="2" t="s">
        <v>132</v>
      </c>
      <c r="IV214" s="2" t="s">
        <v>132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167</v>
      </c>
      <c r="JF214" s="2" t="s">
        <v>129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167</v>
      </c>
      <c r="JR214" s="2" t="s">
        <v>129</v>
      </c>
      <c r="JS214" s="2" t="s">
        <v>132</v>
      </c>
      <c r="JT214" s="2" t="s">
        <v>132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173</v>
      </c>
      <c r="KP214" s="2" t="s">
        <v>129</v>
      </c>
      <c r="KQ214" s="2" t="s">
        <v>132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141</v>
      </c>
      <c r="LB214" s="2" t="s">
        <v>129</v>
      </c>
      <c r="LC214" s="2" t="s">
        <v>132</v>
      </c>
      <c r="LD214" s="2" t="s">
        <v>132</v>
      </c>
      <c r="LE214" s="2" t="s">
        <v>144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129</v>
      </c>
      <c r="LO214" s="2" t="s">
        <v>132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167</v>
      </c>
      <c r="LZ214" s="2" t="s">
        <v>129</v>
      </c>
      <c r="MA214" s="2" t="s">
        <v>132</v>
      </c>
      <c r="MB214" s="2" t="s">
        <v>132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129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167</v>
      </c>
      <c r="NJ214" s="2" t="s">
        <v>129</v>
      </c>
      <c r="NK214" s="2" t="s">
        <v>132</v>
      </c>
      <c r="NL214" s="2" t="s">
        <v>132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129</v>
      </c>
      <c r="OI214" s="2" t="s">
        <v>132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167</v>
      </c>
      <c r="OT214" s="2" t="s">
        <v>129</v>
      </c>
      <c r="OU214" s="2" t="s">
        <v>132</v>
      </c>
      <c r="OV214" s="2" t="s">
        <v>132</v>
      </c>
      <c r="OW214" s="2" t="s">
        <v>144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167</v>
      </c>
      <c r="PF214" s="2" t="s">
        <v>129</v>
      </c>
      <c r="PG214" s="2" t="s">
        <v>132</v>
      </c>
      <c r="PH214" s="2" t="s">
        <v>132</v>
      </c>
      <c r="PI214" s="2" t="s">
        <v>144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173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167</v>
      </c>
      <c r="QD214" s="2" t="s">
        <v>129</v>
      </c>
      <c r="QE214" s="2" t="s">
        <v>132</v>
      </c>
      <c r="QF214" s="2" t="s">
        <v>132</v>
      </c>
      <c r="QG214" s="2" t="s">
        <v>144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144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173</v>
      </c>
      <c r="RN214" s="2" t="s">
        <v>129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2654</v>
      </c>
      <c r="B215" s="2" t="s">
        <v>121</v>
      </c>
      <c r="C215" s="2" t="s">
        <v>2486</v>
      </c>
      <c r="D215" s="2" t="s">
        <v>123</v>
      </c>
      <c r="E215" s="2" t="s">
        <v>882</v>
      </c>
      <c r="F215" s="2" t="s">
        <v>2655</v>
      </c>
      <c r="G215" s="2" t="s">
        <v>2655</v>
      </c>
      <c r="H215" s="2" t="s">
        <v>2655</v>
      </c>
      <c r="I215" s="2" t="s">
        <v>2656</v>
      </c>
      <c r="J215" s="2" t="s">
        <v>127</v>
      </c>
      <c r="K215" s="2" t="s">
        <v>304</v>
      </c>
      <c r="L215" s="3">
        <v>70.13</v>
      </c>
      <c r="M215" s="3">
        <v>73.64</v>
      </c>
      <c r="N215" s="3">
        <v>144.49</v>
      </c>
      <c r="O215" s="2" t="s">
        <v>129</v>
      </c>
      <c r="P215" s="2" t="s">
        <v>374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306</v>
      </c>
      <c r="V215" s="2" t="s">
        <v>307</v>
      </c>
      <c r="W215" s="2" t="s">
        <v>136</v>
      </c>
      <c r="X215" s="2" t="s">
        <v>2508</v>
      </c>
      <c r="Y215" s="2" t="s">
        <v>2657</v>
      </c>
      <c r="Z215" s="4">
        <v>19</v>
      </c>
      <c r="AA215" s="4">
        <f>=ROUNDDOWN(4.75,0)</f>
      </c>
      <c r="AB215" s="5">
        <v>4</v>
      </c>
      <c r="AC215" s="2" t="s">
        <v>1076</v>
      </c>
      <c r="AD215" s="4">
        <v>70</v>
      </c>
      <c r="AE215" s="4">
        <v>70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24</v>
      </c>
      <c r="AQ215" s="8">
        <v>1796.07</v>
      </c>
      <c r="AR215" s="4"/>
      <c r="AS215" s="8"/>
      <c r="AT215" s="7"/>
      <c r="AU215" s="7"/>
      <c r="AV215" s="4">
        <v>24</v>
      </c>
      <c r="AW215" s="8">
        <v>1796.07</v>
      </c>
      <c r="AX215" s="4"/>
      <c r="AY215" s="8"/>
      <c r="AZ215" s="7"/>
      <c r="BA215" s="7"/>
      <c r="BB215" s="7">
        <v>1</v>
      </c>
      <c r="BC215" s="4">
        <v>24</v>
      </c>
      <c r="BD215" s="8">
        <v>1796.07</v>
      </c>
      <c r="BE215" s="4"/>
      <c r="BF215" s="8"/>
      <c r="BG215" s="7"/>
      <c r="BH215" s="7"/>
      <c r="BI215" s="7">
        <v>1</v>
      </c>
      <c r="BJ215" s="4">
        <v>24</v>
      </c>
      <c r="BK215" s="8">
        <v>1796.07</v>
      </c>
      <c r="BL215" s="2" t="s">
        <v>2658</v>
      </c>
      <c r="BM215" s="7">
        <v>1</v>
      </c>
      <c r="BN215" s="7">
        <v>1</v>
      </c>
      <c r="BO215" s="4">
        <v>12</v>
      </c>
      <c r="BP215" s="8">
        <v>748.52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1993</v>
      </c>
      <c r="BX215" s="2" t="s">
        <v>1994</v>
      </c>
      <c r="BY215" s="2" t="s">
        <v>144</v>
      </c>
      <c r="BZ215" s="2" t="s">
        <v>132</v>
      </c>
      <c r="CA215" s="4">
        <v>2</v>
      </c>
      <c r="CB215" s="8">
        <v>160</v>
      </c>
      <c r="CC215" s="4"/>
      <c r="CD215" s="8"/>
      <c r="CE215" s="7"/>
      <c r="CF215" s="7"/>
      <c r="CG215" s="2" t="s">
        <v>141</v>
      </c>
      <c r="CH215" s="2" t="s">
        <v>129</v>
      </c>
      <c r="CI215" s="2" t="s">
        <v>132</v>
      </c>
      <c r="CJ215" s="2" t="s">
        <v>132</v>
      </c>
      <c r="CK215" s="2" t="s">
        <v>144</v>
      </c>
      <c r="CL215" s="2" t="s">
        <v>132</v>
      </c>
      <c r="CM215" s="4">
        <v>4</v>
      </c>
      <c r="CN215" s="8">
        <v>311.98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1259</v>
      </c>
      <c r="CV215" s="2" t="s">
        <v>2012</v>
      </c>
      <c r="CW215" s="2" t="s">
        <v>144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212</v>
      </c>
      <c r="DF215" s="2" t="s">
        <v>129</v>
      </c>
      <c r="DG215" s="2" t="s">
        <v>132</v>
      </c>
      <c r="DH215" s="2" t="s">
        <v>132</v>
      </c>
      <c r="DI215" s="2" t="s">
        <v>144</v>
      </c>
      <c r="DJ215" s="2" t="s">
        <v>132</v>
      </c>
      <c r="DK215" s="4">
        <v>1</v>
      </c>
      <c r="DL215" s="8">
        <v>97.03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397</v>
      </c>
      <c r="DT215" s="2" t="s">
        <v>458</v>
      </c>
      <c r="DU215" s="2" t="s">
        <v>144</v>
      </c>
      <c r="DV215" s="2" t="s">
        <v>132</v>
      </c>
      <c r="DW215" s="4">
        <v>3</v>
      </c>
      <c r="DX215" s="8">
        <v>300.93</v>
      </c>
      <c r="DY215" s="4"/>
      <c r="DZ215" s="8"/>
      <c r="EA215" s="7"/>
      <c r="EB215" s="7"/>
      <c r="EC215" s="2" t="s">
        <v>141</v>
      </c>
      <c r="ED215" s="2" t="s">
        <v>129</v>
      </c>
      <c r="EE215" s="2" t="s">
        <v>378</v>
      </c>
      <c r="EF215" s="2" t="s">
        <v>722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1946</v>
      </c>
      <c r="ER215" s="2" t="s">
        <v>242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161</v>
      </c>
      <c r="FB215" s="2" t="s">
        <v>129</v>
      </c>
      <c r="FC215" s="2" t="s">
        <v>132</v>
      </c>
      <c r="FD215" s="2" t="s">
        <v>132</v>
      </c>
      <c r="FE215" s="2" t="s">
        <v>144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141</v>
      </c>
      <c r="FN215" s="2" t="s">
        <v>129</v>
      </c>
      <c r="FO215" s="2" t="s">
        <v>1357</v>
      </c>
      <c r="FP215" s="2" t="s">
        <v>1222</v>
      </c>
      <c r="FQ215" s="2" t="s">
        <v>144</v>
      </c>
      <c r="FR215" s="2" t="s">
        <v>132</v>
      </c>
      <c r="FS215" s="4">
        <v>1</v>
      </c>
      <c r="FT215" s="8">
        <v>86.64</v>
      </c>
      <c r="FU215" s="4"/>
      <c r="FV215" s="8"/>
      <c r="FW215" s="7"/>
      <c r="FX215" s="7"/>
      <c r="FY215" s="2" t="s">
        <v>141</v>
      </c>
      <c r="FZ215" s="2" t="s">
        <v>129</v>
      </c>
      <c r="GA215" s="2" t="s">
        <v>935</v>
      </c>
      <c r="GB215" s="2" t="s">
        <v>1576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2657</v>
      </c>
      <c r="GN215" s="2" t="s">
        <v>931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167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162</v>
      </c>
      <c r="HJ215" s="2" t="s">
        <v>129</v>
      </c>
      <c r="HK215" s="2" t="s">
        <v>132</v>
      </c>
      <c r="HL215" s="2" t="s">
        <v>132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674</v>
      </c>
      <c r="HX215" s="2" t="s">
        <v>132</v>
      </c>
      <c r="HY215" s="2" t="s">
        <v>144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141</v>
      </c>
      <c r="IH215" s="2" t="s">
        <v>129</v>
      </c>
      <c r="II215" s="2" t="s">
        <v>939</v>
      </c>
      <c r="IJ215" s="2" t="s">
        <v>132</v>
      </c>
      <c r="IK215" s="2" t="s">
        <v>144</v>
      </c>
      <c r="IL215" s="2" t="s">
        <v>132</v>
      </c>
      <c r="IM215" s="4">
        <v>1</v>
      </c>
      <c r="IN215" s="8">
        <v>90.97</v>
      </c>
      <c r="IO215" s="4"/>
      <c r="IP215" s="8"/>
      <c r="IQ215" s="7"/>
      <c r="IR215" s="7"/>
      <c r="IS215" s="2" t="s">
        <v>141</v>
      </c>
      <c r="IT215" s="2" t="s">
        <v>129</v>
      </c>
      <c r="IU215" s="2" t="s">
        <v>406</v>
      </c>
      <c r="IV215" s="2" t="s">
        <v>919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212</v>
      </c>
      <c r="JF215" s="2" t="s">
        <v>129</v>
      </c>
      <c r="JG215" s="2" t="s">
        <v>132</v>
      </c>
      <c r="JH215" s="2" t="s">
        <v>132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478</v>
      </c>
      <c r="JT215" s="2" t="s">
        <v>132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167</v>
      </c>
      <c r="KD215" s="2" t="s">
        <v>129</v>
      </c>
      <c r="KE215" s="2" t="s">
        <v>132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173</v>
      </c>
      <c r="KP215" s="2" t="s">
        <v>129</v>
      </c>
      <c r="KQ215" s="2" t="s">
        <v>132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173</v>
      </c>
      <c r="LN215" s="2" t="s">
        <v>129</v>
      </c>
      <c r="LO215" s="2" t="s">
        <v>132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167</v>
      </c>
      <c r="ML215" s="2" t="s">
        <v>129</v>
      </c>
      <c r="MM215" s="2" t="s">
        <v>132</v>
      </c>
      <c r="MN215" s="2" t="s">
        <v>132</v>
      </c>
      <c r="MO215" s="2" t="s">
        <v>144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167</v>
      </c>
      <c r="MX215" s="2" t="s">
        <v>129</v>
      </c>
      <c r="MY215" s="2" t="s">
        <v>132</v>
      </c>
      <c r="MZ215" s="2" t="s">
        <v>132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167</v>
      </c>
      <c r="NJ215" s="2" t="s">
        <v>129</v>
      </c>
      <c r="NK215" s="2" t="s">
        <v>132</v>
      </c>
      <c r="NL215" s="2" t="s">
        <v>132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129</v>
      </c>
      <c r="OI215" s="2" t="s">
        <v>132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132</v>
      </c>
      <c r="OT215" s="2" t="s">
        <v>132</v>
      </c>
      <c r="OU215" s="2" t="s">
        <v>132</v>
      </c>
      <c r="OV215" s="2" t="s">
        <v>132</v>
      </c>
      <c r="OW215" s="2" t="s">
        <v>132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167</v>
      </c>
      <c r="QD215" s="2" t="s">
        <v>129</v>
      </c>
      <c r="QE215" s="2" t="s">
        <v>132</v>
      </c>
      <c r="QF215" s="2" t="s">
        <v>132</v>
      </c>
      <c r="QG215" s="2" t="s">
        <v>144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144</v>
      </c>
      <c r="RF215" s="2" t="s">
        <v>177</v>
      </c>
      <c r="RG215" s="4"/>
      <c r="RH215" s="8"/>
      <c r="RI215" s="4"/>
      <c r="RJ215" s="8"/>
      <c r="RK215" s="7"/>
      <c r="RL215" s="7"/>
      <c r="RM215" s="2" t="s">
        <v>173</v>
      </c>
      <c r="RN215" s="2" t="s">
        <v>129</v>
      </c>
      <c r="RO215" s="2" t="s">
        <v>132</v>
      </c>
      <c r="RP215" s="2" t="s">
        <v>132</v>
      </c>
      <c r="RQ215" s="2" t="s">
        <v>144</v>
      </c>
      <c r="RR215" s="2" t="s">
        <v>132</v>
      </c>
    </row>
    <row r="216">
      <c r="A216" s="2" t="s">
        <v>2659</v>
      </c>
      <c r="B216" s="2" t="s">
        <v>121</v>
      </c>
      <c r="C216" s="2" t="s">
        <v>2486</v>
      </c>
      <c r="D216" s="2" t="s">
        <v>123</v>
      </c>
      <c r="E216" s="2" t="s">
        <v>882</v>
      </c>
      <c r="F216" s="2" t="s">
        <v>2660</v>
      </c>
      <c r="G216" s="2" t="s">
        <v>2660</v>
      </c>
      <c r="H216" s="2" t="s">
        <v>2660</v>
      </c>
      <c r="I216" s="2" t="s">
        <v>2661</v>
      </c>
      <c r="J216" s="2" t="s">
        <v>127</v>
      </c>
      <c r="K216" s="2" t="s">
        <v>713</v>
      </c>
      <c r="L216" s="3">
        <v>40.47</v>
      </c>
      <c r="M216" s="3">
        <v>42.49</v>
      </c>
      <c r="N216" s="3">
        <v>84.99</v>
      </c>
      <c r="O216" s="2" t="s">
        <v>129</v>
      </c>
      <c r="P216" s="2" t="s">
        <v>913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447</v>
      </c>
      <c r="V216" s="2" t="s">
        <v>135</v>
      </c>
      <c r="W216" s="2" t="s">
        <v>2609</v>
      </c>
      <c r="X216" s="2" t="s">
        <v>308</v>
      </c>
      <c r="Y216" s="2" t="s">
        <v>916</v>
      </c>
      <c r="Z216" s="4">
        <v>76</v>
      </c>
      <c r="AA216" s="4">
        <f>=ROUNDDOWN(38,0)</f>
      </c>
      <c r="AB216" s="5">
        <v>2</v>
      </c>
      <c r="AC216" s="2" t="s">
        <v>132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11</v>
      </c>
      <c r="AQ216" s="8">
        <v>521.42</v>
      </c>
      <c r="AR216" s="4"/>
      <c r="AS216" s="8"/>
      <c r="AT216" s="7"/>
      <c r="AU216" s="7"/>
      <c r="AV216" s="4">
        <v>11</v>
      </c>
      <c r="AW216" s="8">
        <v>521.42</v>
      </c>
      <c r="AX216" s="4"/>
      <c r="AY216" s="8"/>
      <c r="AZ216" s="7"/>
      <c r="BA216" s="7"/>
      <c r="BB216" s="7">
        <v>1</v>
      </c>
      <c r="BC216" s="4">
        <v>11</v>
      </c>
      <c r="BD216" s="8">
        <v>521.42</v>
      </c>
      <c r="BE216" s="4"/>
      <c r="BF216" s="8"/>
      <c r="BG216" s="7"/>
      <c r="BH216" s="7"/>
      <c r="BI216" s="7">
        <v>1</v>
      </c>
      <c r="BJ216" s="4">
        <v>11</v>
      </c>
      <c r="BK216" s="8">
        <v>521.42</v>
      </c>
      <c r="BL216" s="2" t="s">
        <v>2662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141</v>
      </c>
      <c r="BV216" s="2" t="s">
        <v>129</v>
      </c>
      <c r="BW216" s="2" t="s">
        <v>923</v>
      </c>
      <c r="BX216" s="2" t="s">
        <v>132</v>
      </c>
      <c r="BY216" s="2" t="s">
        <v>144</v>
      </c>
      <c r="BZ216" s="2" t="s">
        <v>132</v>
      </c>
      <c r="CA216" s="4">
        <v>7</v>
      </c>
      <c r="CB216" s="8">
        <v>325.78</v>
      </c>
      <c r="CC216" s="4"/>
      <c r="CD216" s="8"/>
      <c r="CE216" s="7"/>
      <c r="CF216" s="7"/>
      <c r="CG216" s="2" t="s">
        <v>141</v>
      </c>
      <c r="CH216" s="2" t="s">
        <v>129</v>
      </c>
      <c r="CI216" s="2" t="s">
        <v>132</v>
      </c>
      <c r="CJ216" s="2" t="s">
        <v>923</v>
      </c>
      <c r="CK216" s="2" t="s">
        <v>144</v>
      </c>
      <c r="CL216" s="2" t="s">
        <v>132</v>
      </c>
      <c r="CM216" s="4">
        <v>2</v>
      </c>
      <c r="CN216" s="8">
        <v>92.91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708</v>
      </c>
      <c r="CV216" s="2" t="s">
        <v>916</v>
      </c>
      <c r="CW216" s="2" t="s">
        <v>144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532</v>
      </c>
      <c r="DF216" s="2" t="s">
        <v>129</v>
      </c>
      <c r="DG216" s="2" t="s">
        <v>132</v>
      </c>
      <c r="DH216" s="2" t="s">
        <v>132</v>
      </c>
      <c r="DI216" s="2" t="s">
        <v>144</v>
      </c>
      <c r="DJ216" s="2" t="s">
        <v>132</v>
      </c>
      <c r="DK216" s="4">
        <v>1</v>
      </c>
      <c r="DL216" s="8">
        <v>55.99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708</v>
      </c>
      <c r="DT216" s="2" t="s">
        <v>1392</v>
      </c>
      <c r="DU216" s="2" t="s">
        <v>144</v>
      </c>
      <c r="DV216" s="2" t="s">
        <v>132</v>
      </c>
      <c r="DW216" s="4">
        <v>1</v>
      </c>
      <c r="DX216" s="8">
        <v>46.74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922</v>
      </c>
      <c r="EF216" s="2" t="s">
        <v>1904</v>
      </c>
      <c r="EG216" s="2" t="s">
        <v>144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161</v>
      </c>
      <c r="EP216" s="2" t="s">
        <v>129</v>
      </c>
      <c r="EQ216" s="2" t="s">
        <v>132</v>
      </c>
      <c r="ER216" s="2" t="s">
        <v>132</v>
      </c>
      <c r="ES216" s="2" t="s">
        <v>144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173</v>
      </c>
      <c r="FB216" s="2" t="s">
        <v>129</v>
      </c>
      <c r="FC216" s="2" t="s">
        <v>132</v>
      </c>
      <c r="FD216" s="2" t="s">
        <v>132</v>
      </c>
      <c r="FE216" s="2" t="s">
        <v>144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162</v>
      </c>
      <c r="FN216" s="2" t="s">
        <v>129</v>
      </c>
      <c r="FO216" s="2" t="s">
        <v>132</v>
      </c>
      <c r="FP216" s="2" t="s">
        <v>132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167</v>
      </c>
      <c r="FZ216" s="2" t="s">
        <v>129</v>
      </c>
      <c r="GA216" s="2" t="s">
        <v>132</v>
      </c>
      <c r="GB216" s="2" t="s">
        <v>132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708</v>
      </c>
      <c r="GN216" s="2" t="s">
        <v>132</v>
      </c>
      <c r="GO216" s="2" t="s">
        <v>144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161</v>
      </c>
      <c r="GX216" s="2" t="s">
        <v>129</v>
      </c>
      <c r="GY216" s="2" t="s">
        <v>132</v>
      </c>
      <c r="GZ216" s="2" t="s">
        <v>132</v>
      </c>
      <c r="HA216" s="2" t="s">
        <v>144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162</v>
      </c>
      <c r="HJ216" s="2" t="s">
        <v>129</v>
      </c>
      <c r="HK216" s="2" t="s">
        <v>132</v>
      </c>
      <c r="HL216" s="2" t="s">
        <v>132</v>
      </c>
      <c r="HM216" s="2" t="s">
        <v>144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924</v>
      </c>
      <c r="HX216" s="2" t="s">
        <v>132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161</v>
      </c>
      <c r="IH216" s="2" t="s">
        <v>129</v>
      </c>
      <c r="II216" s="2" t="s">
        <v>132</v>
      </c>
      <c r="IJ216" s="2" t="s">
        <v>132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173</v>
      </c>
      <c r="IT216" s="2" t="s">
        <v>129</v>
      </c>
      <c r="IU216" s="2" t="s">
        <v>132</v>
      </c>
      <c r="IV216" s="2" t="s">
        <v>132</v>
      </c>
      <c r="IW216" s="2" t="s">
        <v>144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167</v>
      </c>
      <c r="JF216" s="2" t="s">
        <v>129</v>
      </c>
      <c r="JG216" s="2" t="s">
        <v>132</v>
      </c>
      <c r="JH216" s="2" t="s">
        <v>132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162</v>
      </c>
      <c r="JR216" s="2" t="s">
        <v>129</v>
      </c>
      <c r="JS216" s="2" t="s">
        <v>132</v>
      </c>
      <c r="JT216" s="2" t="s">
        <v>132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167</v>
      </c>
      <c r="KD216" s="2" t="s">
        <v>129</v>
      </c>
      <c r="KE216" s="2" t="s">
        <v>132</v>
      </c>
      <c r="KF216" s="2" t="s">
        <v>132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173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167</v>
      </c>
      <c r="ML216" s="2" t="s">
        <v>129</v>
      </c>
      <c r="MM216" s="2" t="s">
        <v>132</v>
      </c>
      <c r="MN216" s="2" t="s">
        <v>132</v>
      </c>
      <c r="MO216" s="2" t="s">
        <v>144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167</v>
      </c>
      <c r="MX216" s="2" t="s">
        <v>129</v>
      </c>
      <c r="MY216" s="2" t="s">
        <v>132</v>
      </c>
      <c r="MZ216" s="2" t="s">
        <v>132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167</v>
      </c>
      <c r="NJ216" s="2" t="s">
        <v>129</v>
      </c>
      <c r="NK216" s="2" t="s">
        <v>132</v>
      </c>
      <c r="NL216" s="2" t="s">
        <v>132</v>
      </c>
      <c r="NM216" s="2" t="s">
        <v>144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132</v>
      </c>
      <c r="OT216" s="2" t="s">
        <v>132</v>
      </c>
      <c r="OU216" s="2" t="s">
        <v>132</v>
      </c>
      <c r="OV216" s="2" t="s">
        <v>132</v>
      </c>
      <c r="OW216" s="2" t="s">
        <v>132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167</v>
      </c>
      <c r="PF216" s="2" t="s">
        <v>129</v>
      </c>
      <c r="PG216" s="2" t="s">
        <v>132</v>
      </c>
      <c r="PH216" s="2" t="s">
        <v>132</v>
      </c>
      <c r="PI216" s="2" t="s">
        <v>144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173</v>
      </c>
      <c r="PR216" s="2" t="s">
        <v>129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167</v>
      </c>
      <c r="QD216" s="2" t="s">
        <v>129</v>
      </c>
      <c r="QE216" s="2" t="s">
        <v>132</v>
      </c>
      <c r="QF216" s="2" t="s">
        <v>132</v>
      </c>
      <c r="QG216" s="2" t="s">
        <v>144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144</v>
      </c>
      <c r="RF216" s="2" t="s">
        <v>177</v>
      </c>
      <c r="RG216" s="4"/>
      <c r="RH216" s="8"/>
      <c r="RI216" s="4"/>
      <c r="RJ216" s="8"/>
      <c r="RK216" s="7"/>
      <c r="RL216" s="7"/>
      <c r="RM216" s="2" t="s">
        <v>173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132</v>
      </c>
    </row>
    <row r="217">
      <c r="A217" s="2" t="s">
        <v>2663</v>
      </c>
      <c r="B217" s="2" t="s">
        <v>121</v>
      </c>
      <c r="C217" s="2" t="s">
        <v>2486</v>
      </c>
      <c r="D217" s="2" t="s">
        <v>123</v>
      </c>
      <c r="E217" s="2" t="s">
        <v>882</v>
      </c>
      <c r="F217" s="2" t="s">
        <v>1097</v>
      </c>
      <c r="G217" s="2" t="s">
        <v>1097</v>
      </c>
      <c r="H217" s="2" t="s">
        <v>1097</v>
      </c>
      <c r="I217" s="2" t="s">
        <v>2664</v>
      </c>
      <c r="J217" s="2" t="s">
        <v>127</v>
      </c>
      <c r="K217" s="2" t="s">
        <v>1097</v>
      </c>
      <c r="L217" s="3">
        <v>38.09</v>
      </c>
      <c r="M217" s="3">
        <v>39.99</v>
      </c>
      <c r="N217" s="3">
        <v>79.99</v>
      </c>
      <c r="O217" s="2" t="s">
        <v>129</v>
      </c>
      <c r="P217" s="2" t="s">
        <v>1097</v>
      </c>
      <c r="Q217" s="2" t="s">
        <v>131</v>
      </c>
      <c r="R217" s="2" t="s">
        <v>18</v>
      </c>
      <c r="S217" s="2" t="s">
        <v>132</v>
      </c>
      <c r="T217" s="2" t="s">
        <v>132</v>
      </c>
      <c r="U217" s="2" t="s">
        <v>447</v>
      </c>
      <c r="V217" s="2" t="s">
        <v>914</v>
      </c>
      <c r="W217" s="2" t="s">
        <v>132</v>
      </c>
      <c r="X217" s="2" t="s">
        <v>132</v>
      </c>
      <c r="Y217" s="2" t="s">
        <v>132</v>
      </c>
      <c r="Z217" s="4"/>
      <c r="AA217" s="4">
        <f>=ROUNDDOWN({0},0)</f>
      </c>
      <c r="AB217" s="5"/>
      <c r="AC217" s="2" t="s">
        <v>132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132</v>
      </c>
      <c r="BV217" s="2" t="s">
        <v>132</v>
      </c>
      <c r="BW217" s="2" t="s">
        <v>132</v>
      </c>
      <c r="BX217" s="2" t="s">
        <v>132</v>
      </c>
      <c r="BY217" s="2" t="s">
        <v>132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132</v>
      </c>
      <c r="CH217" s="2" t="s">
        <v>132</v>
      </c>
      <c r="CI217" s="2" t="s">
        <v>132</v>
      </c>
      <c r="CJ217" s="2" t="s">
        <v>132</v>
      </c>
      <c r="CK217" s="2" t="s">
        <v>132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141</v>
      </c>
      <c r="CT217" s="2" t="s">
        <v>129</v>
      </c>
      <c r="CU217" s="2" t="s">
        <v>132</v>
      </c>
      <c r="CV217" s="2" t="s">
        <v>132</v>
      </c>
      <c r="CW217" s="2" t="s">
        <v>144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132</v>
      </c>
      <c r="DF217" s="2" t="s">
        <v>132</v>
      </c>
      <c r="DG217" s="2" t="s">
        <v>132</v>
      </c>
      <c r="DH217" s="2" t="s">
        <v>132</v>
      </c>
      <c r="DI217" s="2" t="s">
        <v>132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132</v>
      </c>
      <c r="DR217" s="2" t="s">
        <v>132</v>
      </c>
      <c r="DS217" s="2" t="s">
        <v>132</v>
      </c>
      <c r="DT217" s="2" t="s">
        <v>132</v>
      </c>
      <c r="DU217" s="2" t="s">
        <v>132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132</v>
      </c>
      <c r="ED217" s="2" t="s">
        <v>132</v>
      </c>
      <c r="EE217" s="2" t="s">
        <v>132</v>
      </c>
      <c r="EF217" s="2" t="s">
        <v>132</v>
      </c>
      <c r="EG217" s="2" t="s">
        <v>132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132</v>
      </c>
      <c r="EP217" s="2" t="s">
        <v>132</v>
      </c>
      <c r="EQ217" s="2" t="s">
        <v>132</v>
      </c>
      <c r="ER217" s="2" t="s">
        <v>132</v>
      </c>
      <c r="ES217" s="2" t="s">
        <v>132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132</v>
      </c>
      <c r="FB217" s="2" t="s">
        <v>132</v>
      </c>
      <c r="FC217" s="2" t="s">
        <v>132</v>
      </c>
      <c r="FD217" s="2" t="s">
        <v>132</v>
      </c>
      <c r="FE217" s="2" t="s">
        <v>132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132</v>
      </c>
      <c r="FN217" s="2" t="s">
        <v>132</v>
      </c>
      <c r="FO217" s="2" t="s">
        <v>132</v>
      </c>
      <c r="FP217" s="2" t="s">
        <v>132</v>
      </c>
      <c r="FQ217" s="2" t="s">
        <v>132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132</v>
      </c>
      <c r="FZ217" s="2" t="s">
        <v>132</v>
      </c>
      <c r="GA217" s="2" t="s">
        <v>132</v>
      </c>
      <c r="GB217" s="2" t="s">
        <v>132</v>
      </c>
      <c r="GC217" s="2" t="s">
        <v>132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132</v>
      </c>
      <c r="GL217" s="2" t="s">
        <v>132</v>
      </c>
      <c r="GM217" s="2" t="s">
        <v>132</v>
      </c>
      <c r="GN217" s="2" t="s">
        <v>132</v>
      </c>
      <c r="GO217" s="2" t="s">
        <v>132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132</v>
      </c>
      <c r="IH217" s="2" t="s">
        <v>132</v>
      </c>
      <c r="II217" s="2" t="s">
        <v>132</v>
      </c>
      <c r="IJ217" s="2" t="s">
        <v>132</v>
      </c>
      <c r="IK217" s="2" t="s">
        <v>132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132</v>
      </c>
      <c r="IT217" s="2" t="s">
        <v>132</v>
      </c>
      <c r="IU217" s="2" t="s">
        <v>132</v>
      </c>
      <c r="IV217" s="2" t="s">
        <v>132</v>
      </c>
      <c r="IW217" s="2" t="s">
        <v>132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132</v>
      </c>
      <c r="JF217" s="2" t="s">
        <v>132</v>
      </c>
      <c r="JG217" s="2" t="s">
        <v>132</v>
      </c>
      <c r="JH217" s="2" t="s">
        <v>132</v>
      </c>
      <c r="JI217" s="2" t="s">
        <v>132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132</v>
      </c>
      <c r="JR217" s="2" t="s">
        <v>132</v>
      </c>
      <c r="JS217" s="2" t="s">
        <v>132</v>
      </c>
      <c r="JT217" s="2" t="s">
        <v>132</v>
      </c>
      <c r="JU217" s="2" t="s">
        <v>132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132</v>
      </c>
      <c r="KD217" s="2" t="s">
        <v>132</v>
      </c>
      <c r="KE217" s="2" t="s">
        <v>132</v>
      </c>
      <c r="KF217" s="2" t="s">
        <v>132</v>
      </c>
      <c r="KG217" s="2" t="s">
        <v>132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132</v>
      </c>
      <c r="RN217" s="2" t="s">
        <v>132</v>
      </c>
      <c r="RO217" s="2" t="s">
        <v>132</v>
      </c>
      <c r="RP217" s="2" t="s">
        <v>132</v>
      </c>
      <c r="RQ217" s="2" t="s">
        <v>132</v>
      </c>
      <c r="RR217" s="2" t="s">
        <v>132</v>
      </c>
    </row>
    <row r="218">
      <c r="A218" s="2" t="s">
        <v>2665</v>
      </c>
      <c r="B218" s="2" t="s">
        <v>121</v>
      </c>
      <c r="C218" s="2" t="s">
        <v>2486</v>
      </c>
      <c r="D218" s="2" t="s">
        <v>1959</v>
      </c>
      <c r="E218" s="2" t="s">
        <v>710</v>
      </c>
      <c r="F218" s="2" t="s">
        <v>2666</v>
      </c>
      <c r="G218" s="2" t="s">
        <v>2666</v>
      </c>
      <c r="H218" s="2" t="s">
        <v>2666</v>
      </c>
      <c r="I218" s="2" t="s">
        <v>2667</v>
      </c>
      <c r="J218" s="2" t="s">
        <v>127</v>
      </c>
      <c r="K218" s="2" t="s">
        <v>275</v>
      </c>
      <c r="L218" s="3">
        <v>15.17</v>
      </c>
      <c r="M218" s="3">
        <v>15.93</v>
      </c>
      <c r="N218" s="3">
        <v>38.24</v>
      </c>
      <c r="O218" s="2" t="s">
        <v>129</v>
      </c>
      <c r="P218" s="2" t="s">
        <v>374</v>
      </c>
      <c r="Q218" s="2" t="s">
        <v>131</v>
      </c>
      <c r="R218" s="2" t="s">
        <v>132</v>
      </c>
      <c r="S218" s="2" t="s">
        <v>2668</v>
      </c>
      <c r="T218" s="2" t="s">
        <v>132</v>
      </c>
      <c r="U218" s="2" t="s">
        <v>447</v>
      </c>
      <c r="V218" s="2" t="s">
        <v>1075</v>
      </c>
      <c r="W218" s="2" t="s">
        <v>887</v>
      </c>
      <c r="X218" s="2" t="s">
        <v>2489</v>
      </c>
      <c r="Y218" s="2" t="s">
        <v>830</v>
      </c>
      <c r="Z218" s="4">
        <v>147</v>
      </c>
      <c r="AA218" s="4">
        <f>=ROUNDDOWN(7.35,0)</f>
      </c>
      <c r="AB218" s="5">
        <v>20</v>
      </c>
      <c r="AC218" s="2" t="s">
        <v>661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203</v>
      </c>
      <c r="AQ218" s="8">
        <v>4060.83</v>
      </c>
      <c r="AR218" s="4"/>
      <c r="AS218" s="8"/>
      <c r="AT218" s="7"/>
      <c r="AU218" s="7"/>
      <c r="AV218" s="4">
        <v>203</v>
      </c>
      <c r="AW218" s="8">
        <v>4060.83</v>
      </c>
      <c r="AX218" s="4"/>
      <c r="AY218" s="8"/>
      <c r="AZ218" s="7"/>
      <c r="BA218" s="7"/>
      <c r="BB218" s="7">
        <v>1</v>
      </c>
      <c r="BC218" s="4">
        <v>203</v>
      </c>
      <c r="BD218" s="8">
        <v>4060.83</v>
      </c>
      <c r="BE218" s="4"/>
      <c r="BF218" s="8"/>
      <c r="BG218" s="7"/>
      <c r="BH218" s="7"/>
      <c r="BI218" s="7">
        <v>1</v>
      </c>
      <c r="BJ218" s="4">
        <v>203</v>
      </c>
      <c r="BK218" s="8">
        <v>4060.83</v>
      </c>
      <c r="BL218" s="2" t="s">
        <v>2669</v>
      </c>
      <c r="BM218" s="7">
        <v>1</v>
      </c>
      <c r="BN218" s="7">
        <v>1</v>
      </c>
      <c r="BO218" s="4">
        <v>15</v>
      </c>
      <c r="BP218" s="8">
        <v>205.5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189</v>
      </c>
      <c r="BX218" s="2" t="s">
        <v>2670</v>
      </c>
      <c r="BY218" s="2" t="s">
        <v>144</v>
      </c>
      <c r="BZ218" s="2" t="s">
        <v>132</v>
      </c>
      <c r="CA218" s="4">
        <v>18</v>
      </c>
      <c r="CB218" s="8">
        <v>372.96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132</v>
      </c>
      <c r="CJ218" s="2" t="s">
        <v>1779</v>
      </c>
      <c r="CK218" s="2" t="s">
        <v>144</v>
      </c>
      <c r="CL218" s="2" t="s">
        <v>132</v>
      </c>
      <c r="CM218" s="4">
        <v>3</v>
      </c>
      <c r="CN218" s="8">
        <v>53.13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830</v>
      </c>
      <c r="CV218" s="2" t="s">
        <v>351</v>
      </c>
      <c r="CW218" s="2" t="s">
        <v>144</v>
      </c>
      <c r="CX218" s="2" t="s">
        <v>132</v>
      </c>
      <c r="CY218" s="4">
        <v>22</v>
      </c>
      <c r="CZ218" s="8">
        <v>427.02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193</v>
      </c>
      <c r="DH218" s="2" t="s">
        <v>194</v>
      </c>
      <c r="DI218" s="2" t="s">
        <v>144</v>
      </c>
      <c r="DJ218" s="2" t="s">
        <v>132</v>
      </c>
      <c r="DK218" s="4">
        <v>133</v>
      </c>
      <c r="DL218" s="8">
        <v>2781.03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352</v>
      </c>
      <c r="DT218" s="2" t="s">
        <v>433</v>
      </c>
      <c r="DU218" s="2" t="s">
        <v>144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141</v>
      </c>
      <c r="ED218" s="2" t="s">
        <v>129</v>
      </c>
      <c r="EE218" s="2" t="s">
        <v>2024</v>
      </c>
      <c r="EF218" s="2" t="s">
        <v>1905</v>
      </c>
      <c r="EG218" s="2" t="s">
        <v>144</v>
      </c>
      <c r="EH218" s="2" t="s">
        <v>132</v>
      </c>
      <c r="EI218" s="4">
        <v>7</v>
      </c>
      <c r="EJ218" s="8">
        <v>126.35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1946</v>
      </c>
      <c r="ER218" s="2" t="s">
        <v>158</v>
      </c>
      <c r="ES218" s="2" t="s">
        <v>144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173</v>
      </c>
      <c r="FB218" s="2" t="s">
        <v>129</v>
      </c>
      <c r="FC218" s="2" t="s">
        <v>132</v>
      </c>
      <c r="FD218" s="2" t="s">
        <v>132</v>
      </c>
      <c r="FE218" s="2" t="s">
        <v>144</v>
      </c>
      <c r="FF218" s="2" t="s">
        <v>132</v>
      </c>
      <c r="FG218" s="4">
        <v>1</v>
      </c>
      <c r="FH218" s="8">
        <v>19.68</v>
      </c>
      <c r="FI218" s="4"/>
      <c r="FJ218" s="8"/>
      <c r="FK218" s="7"/>
      <c r="FL218" s="7"/>
      <c r="FM218" s="2" t="s">
        <v>141</v>
      </c>
      <c r="FN218" s="2" t="s">
        <v>129</v>
      </c>
      <c r="FO218" s="2" t="s">
        <v>1357</v>
      </c>
      <c r="FP218" s="2" t="s">
        <v>2671</v>
      </c>
      <c r="FQ218" s="2" t="s">
        <v>144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141</v>
      </c>
      <c r="FZ218" s="2" t="s">
        <v>129</v>
      </c>
      <c r="GA218" s="2" t="s">
        <v>326</v>
      </c>
      <c r="GB218" s="2" t="s">
        <v>132</v>
      </c>
      <c r="GC218" s="2" t="s">
        <v>144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141</v>
      </c>
      <c r="GL218" s="2" t="s">
        <v>129</v>
      </c>
      <c r="GM218" s="2" t="s">
        <v>830</v>
      </c>
      <c r="GN218" s="2" t="s">
        <v>646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161</v>
      </c>
      <c r="GX218" s="2" t="s">
        <v>129</v>
      </c>
      <c r="GY218" s="2" t="s">
        <v>132</v>
      </c>
      <c r="GZ218" s="2" t="s">
        <v>132</v>
      </c>
      <c r="HA218" s="2" t="s">
        <v>144</v>
      </c>
      <c r="HB218" s="2" t="s">
        <v>132</v>
      </c>
      <c r="HC218" s="4">
        <v>2</v>
      </c>
      <c r="HD218" s="8">
        <v>41.24</v>
      </c>
      <c r="HE218" s="4"/>
      <c r="HF218" s="8"/>
      <c r="HG218" s="7"/>
      <c r="HH218" s="7"/>
      <c r="HI218" s="2" t="s">
        <v>141</v>
      </c>
      <c r="HJ218" s="2" t="s">
        <v>129</v>
      </c>
      <c r="HK218" s="2" t="s">
        <v>1753</v>
      </c>
      <c r="HL218" s="2" t="s">
        <v>2672</v>
      </c>
      <c r="HM218" s="2" t="s">
        <v>144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141</v>
      </c>
      <c r="HV218" s="2" t="s">
        <v>129</v>
      </c>
      <c r="HW218" s="2" t="s">
        <v>328</v>
      </c>
      <c r="HX218" s="2" t="s">
        <v>254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141</v>
      </c>
      <c r="IH218" s="2" t="s">
        <v>129</v>
      </c>
      <c r="II218" s="2" t="s">
        <v>2001</v>
      </c>
      <c r="IJ218" s="2" t="s">
        <v>132</v>
      </c>
      <c r="IK218" s="2" t="s">
        <v>144</v>
      </c>
      <c r="IL218" s="2" t="s">
        <v>132</v>
      </c>
      <c r="IM218" s="4">
        <v>1</v>
      </c>
      <c r="IN218" s="8">
        <v>16.72</v>
      </c>
      <c r="IO218" s="4"/>
      <c r="IP218" s="8"/>
      <c r="IQ218" s="7"/>
      <c r="IR218" s="7"/>
      <c r="IS218" s="2" t="s">
        <v>141</v>
      </c>
      <c r="IT218" s="2" t="s">
        <v>129</v>
      </c>
      <c r="IU218" s="2" t="s">
        <v>211</v>
      </c>
      <c r="IV218" s="2" t="s">
        <v>534</v>
      </c>
      <c r="IW218" s="2" t="s">
        <v>144</v>
      </c>
      <c r="IX218" s="2" t="s">
        <v>132</v>
      </c>
      <c r="IY218" s="4">
        <v>1</v>
      </c>
      <c r="IZ218" s="8">
        <v>17.2</v>
      </c>
      <c r="JA218" s="4"/>
      <c r="JB218" s="8"/>
      <c r="JC218" s="7"/>
      <c r="JD218" s="7"/>
      <c r="JE218" s="2" t="s">
        <v>141</v>
      </c>
      <c r="JF218" s="2" t="s">
        <v>129</v>
      </c>
      <c r="JG218" s="2" t="s">
        <v>312</v>
      </c>
      <c r="JH218" s="2" t="s">
        <v>294</v>
      </c>
      <c r="JI218" s="2" t="s">
        <v>144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141</v>
      </c>
      <c r="JR218" s="2" t="s">
        <v>129</v>
      </c>
      <c r="JS218" s="2" t="s">
        <v>2501</v>
      </c>
      <c r="JT218" s="2" t="s">
        <v>132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173</v>
      </c>
      <c r="LN218" s="2" t="s">
        <v>129</v>
      </c>
      <c r="LO218" s="2" t="s">
        <v>132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141</v>
      </c>
      <c r="ML218" s="2" t="s">
        <v>170</v>
      </c>
      <c r="MM218" s="2" t="s">
        <v>295</v>
      </c>
      <c r="MN218" s="2" t="s">
        <v>1311</v>
      </c>
      <c r="MO218" s="2" t="s">
        <v>144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167</v>
      </c>
      <c r="MX218" s="2" t="s">
        <v>129</v>
      </c>
      <c r="MY218" s="2" t="s">
        <v>132</v>
      </c>
      <c r="MZ218" s="2" t="s">
        <v>132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167</v>
      </c>
      <c r="NJ218" s="2" t="s">
        <v>129</v>
      </c>
      <c r="NK218" s="2" t="s">
        <v>132</v>
      </c>
      <c r="NL218" s="2" t="s">
        <v>132</v>
      </c>
      <c r="NM218" s="2" t="s">
        <v>144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167</v>
      </c>
      <c r="OH218" s="2" t="s">
        <v>129</v>
      </c>
      <c r="OI218" s="2" t="s">
        <v>132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167</v>
      </c>
      <c r="OT218" s="2" t="s">
        <v>174</v>
      </c>
      <c r="OU218" s="2" t="s">
        <v>132</v>
      </c>
      <c r="OV218" s="2" t="s">
        <v>132</v>
      </c>
      <c r="OW218" s="2" t="s">
        <v>144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173</v>
      </c>
      <c r="PR218" s="2" t="s">
        <v>129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141</v>
      </c>
      <c r="QP218" s="2" t="s">
        <v>174</v>
      </c>
      <c r="QQ218" s="2" t="s">
        <v>193</v>
      </c>
      <c r="QR218" s="2" t="s">
        <v>1490</v>
      </c>
      <c r="QS218" s="2" t="s">
        <v>144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144</v>
      </c>
      <c r="RF218" s="2" t="s">
        <v>177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174</v>
      </c>
      <c r="RO218" s="2" t="s">
        <v>2526</v>
      </c>
      <c r="RP218" s="2" t="s">
        <v>570</v>
      </c>
      <c r="RQ218" s="2" t="s">
        <v>144</v>
      </c>
      <c r="RR218" s="2" t="s">
        <v>132</v>
      </c>
    </row>
    <row r="219">
      <c r="A219" s="2" t="s">
        <v>2673</v>
      </c>
      <c r="B219" s="2" t="s">
        <v>121</v>
      </c>
      <c r="C219" s="2" t="s">
        <v>2486</v>
      </c>
      <c r="D219" s="2" t="s">
        <v>1959</v>
      </c>
      <c r="E219" s="2" t="s">
        <v>710</v>
      </c>
      <c r="F219" s="2" t="s">
        <v>2674</v>
      </c>
      <c r="G219" s="2" t="s">
        <v>2674</v>
      </c>
      <c r="H219" s="2" t="s">
        <v>2674</v>
      </c>
      <c r="I219" s="2" t="s">
        <v>2675</v>
      </c>
      <c r="J219" s="2" t="s">
        <v>127</v>
      </c>
      <c r="K219" s="2" t="s">
        <v>275</v>
      </c>
      <c r="L219" s="3">
        <v>17.03</v>
      </c>
      <c r="M219" s="3">
        <v>17.88</v>
      </c>
      <c r="N219" s="3">
        <v>39.09</v>
      </c>
      <c r="O219" s="2" t="s">
        <v>129</v>
      </c>
      <c r="P219" s="2" t="s">
        <v>374</v>
      </c>
      <c r="Q219" s="2" t="s">
        <v>131</v>
      </c>
      <c r="R219" s="2" t="s">
        <v>132</v>
      </c>
      <c r="S219" s="2" t="s">
        <v>2676</v>
      </c>
      <c r="T219" s="2" t="s">
        <v>132</v>
      </c>
      <c r="U219" s="2" t="s">
        <v>447</v>
      </c>
      <c r="V219" s="2" t="s">
        <v>1075</v>
      </c>
      <c r="W219" s="2" t="s">
        <v>887</v>
      </c>
      <c r="X219" s="2" t="s">
        <v>2489</v>
      </c>
      <c r="Y219" s="2" t="s">
        <v>830</v>
      </c>
      <c r="Z219" s="4">
        <v>96</v>
      </c>
      <c r="AA219" s="4">
        <f>=ROUNDDOWN(8.72727272727273,0)</f>
      </c>
      <c r="AB219" s="5">
        <v>11</v>
      </c>
      <c r="AC219" s="2" t="s">
        <v>1076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113</v>
      </c>
      <c r="AQ219" s="8">
        <v>2425.55</v>
      </c>
      <c r="AR219" s="4"/>
      <c r="AS219" s="8"/>
      <c r="AT219" s="7"/>
      <c r="AU219" s="7"/>
      <c r="AV219" s="4">
        <v>113</v>
      </c>
      <c r="AW219" s="8">
        <v>2425.55</v>
      </c>
      <c r="AX219" s="4"/>
      <c r="AY219" s="8"/>
      <c r="AZ219" s="7"/>
      <c r="BA219" s="7"/>
      <c r="BB219" s="7">
        <v>1</v>
      </c>
      <c r="BC219" s="4">
        <v>113</v>
      </c>
      <c r="BD219" s="8">
        <v>2425.55</v>
      </c>
      <c r="BE219" s="4"/>
      <c r="BF219" s="8"/>
      <c r="BG219" s="7"/>
      <c r="BH219" s="7"/>
      <c r="BI219" s="7">
        <v>1</v>
      </c>
      <c r="BJ219" s="4">
        <v>113</v>
      </c>
      <c r="BK219" s="8">
        <v>2425.55</v>
      </c>
      <c r="BL219" s="2" t="s">
        <v>2677</v>
      </c>
      <c r="BM219" s="7">
        <v>1</v>
      </c>
      <c r="BN219" s="7">
        <v>1</v>
      </c>
      <c r="BO219" s="4">
        <v>4</v>
      </c>
      <c r="BP219" s="8">
        <v>68.29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189</v>
      </c>
      <c r="BX219" s="2" t="s">
        <v>566</v>
      </c>
      <c r="BY219" s="2" t="s">
        <v>144</v>
      </c>
      <c r="BZ219" s="2" t="s">
        <v>132</v>
      </c>
      <c r="CA219" s="4">
        <v>48</v>
      </c>
      <c r="CB219" s="8">
        <v>1014.72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2548</v>
      </c>
      <c r="CJ219" s="2" t="s">
        <v>1135</v>
      </c>
      <c r="CK219" s="2" t="s">
        <v>144</v>
      </c>
      <c r="CL219" s="2" t="s">
        <v>132</v>
      </c>
      <c r="CM219" s="4">
        <v>19</v>
      </c>
      <c r="CN219" s="8">
        <v>423.06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830</v>
      </c>
      <c r="CV219" s="2" t="s">
        <v>351</v>
      </c>
      <c r="CW219" s="2" t="s">
        <v>144</v>
      </c>
      <c r="CX219" s="2" t="s">
        <v>132</v>
      </c>
      <c r="CY219" s="4">
        <v>13</v>
      </c>
      <c r="CZ219" s="8">
        <v>283.14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193</v>
      </c>
      <c r="DH219" s="2" t="s">
        <v>194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129</v>
      </c>
      <c r="DS219" s="2" t="s">
        <v>2452</v>
      </c>
      <c r="DT219" s="2" t="s">
        <v>432</v>
      </c>
      <c r="DU219" s="2" t="s">
        <v>144</v>
      </c>
      <c r="DV219" s="2" t="s">
        <v>132</v>
      </c>
      <c r="DW219" s="4">
        <v>1</v>
      </c>
      <c r="DX219" s="8">
        <v>23.46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2024</v>
      </c>
      <c r="EF219" s="2" t="s">
        <v>591</v>
      </c>
      <c r="EG219" s="2" t="s">
        <v>144</v>
      </c>
      <c r="EH219" s="2" t="s">
        <v>132</v>
      </c>
      <c r="EI219" s="4">
        <v>5</v>
      </c>
      <c r="EJ219" s="8">
        <v>106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1946</v>
      </c>
      <c r="ER219" s="2" t="s">
        <v>2431</v>
      </c>
      <c r="ES219" s="2" t="s">
        <v>144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173</v>
      </c>
      <c r="FB219" s="2" t="s">
        <v>129</v>
      </c>
      <c r="FC219" s="2" t="s">
        <v>132</v>
      </c>
      <c r="FD219" s="2" t="s">
        <v>132</v>
      </c>
      <c r="FE219" s="2" t="s">
        <v>144</v>
      </c>
      <c r="FF219" s="2" t="s">
        <v>132</v>
      </c>
      <c r="FG219" s="4">
        <v>8</v>
      </c>
      <c r="FH219" s="8">
        <v>176.64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1357</v>
      </c>
      <c r="FP219" s="2" t="s">
        <v>852</v>
      </c>
      <c r="FQ219" s="2" t="s">
        <v>144</v>
      </c>
      <c r="FR219" s="2" t="s">
        <v>132</v>
      </c>
      <c r="FS219" s="4">
        <v>1</v>
      </c>
      <c r="FT219" s="8">
        <v>17.88</v>
      </c>
      <c r="FU219" s="4"/>
      <c r="FV219" s="8"/>
      <c r="FW219" s="7"/>
      <c r="FX219" s="7"/>
      <c r="FY219" s="2" t="s">
        <v>141</v>
      </c>
      <c r="FZ219" s="2" t="s">
        <v>129</v>
      </c>
      <c r="GA219" s="2" t="s">
        <v>326</v>
      </c>
      <c r="GB219" s="2" t="s">
        <v>1934</v>
      </c>
      <c r="GC219" s="2" t="s">
        <v>144</v>
      </c>
      <c r="GD219" s="2" t="s">
        <v>132</v>
      </c>
      <c r="GE219" s="4">
        <v>2</v>
      </c>
      <c r="GF219" s="8">
        <v>83.82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2523</v>
      </c>
      <c r="GN219" s="2" t="s">
        <v>2678</v>
      </c>
      <c r="GO219" s="2" t="s">
        <v>144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141</v>
      </c>
      <c r="GX219" s="2" t="s">
        <v>129</v>
      </c>
      <c r="GY219" s="2" t="s">
        <v>2525</v>
      </c>
      <c r="GZ219" s="2" t="s">
        <v>132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162</v>
      </c>
      <c r="HJ219" s="2" t="s">
        <v>129</v>
      </c>
      <c r="HK219" s="2" t="s">
        <v>132</v>
      </c>
      <c r="HL219" s="2" t="s">
        <v>132</v>
      </c>
      <c r="HM219" s="2" t="s">
        <v>144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328</v>
      </c>
      <c r="HX219" s="2" t="s">
        <v>553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2001</v>
      </c>
      <c r="IJ219" s="2" t="s">
        <v>132</v>
      </c>
      <c r="IK219" s="2" t="s">
        <v>144</v>
      </c>
      <c r="IL219" s="2" t="s">
        <v>132</v>
      </c>
      <c r="IM219" s="4">
        <v>6</v>
      </c>
      <c r="IN219" s="8">
        <v>112.68</v>
      </c>
      <c r="IO219" s="4"/>
      <c r="IP219" s="8"/>
      <c r="IQ219" s="7"/>
      <c r="IR219" s="7"/>
      <c r="IS219" s="2" t="s">
        <v>141</v>
      </c>
      <c r="IT219" s="2" t="s">
        <v>129</v>
      </c>
      <c r="IU219" s="2" t="s">
        <v>267</v>
      </c>
      <c r="IV219" s="2" t="s">
        <v>1281</v>
      </c>
      <c r="IW219" s="2" t="s">
        <v>144</v>
      </c>
      <c r="IX219" s="2" t="s">
        <v>132</v>
      </c>
      <c r="IY219" s="4">
        <v>5</v>
      </c>
      <c r="IZ219" s="8">
        <v>96.55</v>
      </c>
      <c r="JA219" s="4"/>
      <c r="JB219" s="8"/>
      <c r="JC219" s="7"/>
      <c r="JD219" s="7"/>
      <c r="JE219" s="2" t="s">
        <v>141</v>
      </c>
      <c r="JF219" s="2" t="s">
        <v>129</v>
      </c>
      <c r="JG219" s="2" t="s">
        <v>312</v>
      </c>
      <c r="JH219" s="2" t="s">
        <v>1234</v>
      </c>
      <c r="JI219" s="2" t="s">
        <v>144</v>
      </c>
      <c r="JJ219" s="2" t="s">
        <v>132</v>
      </c>
      <c r="JK219" s="4">
        <v>1</v>
      </c>
      <c r="JL219" s="8">
        <v>19.31</v>
      </c>
      <c r="JM219" s="4"/>
      <c r="JN219" s="8"/>
      <c r="JO219" s="7"/>
      <c r="JP219" s="7"/>
      <c r="JQ219" s="2" t="s">
        <v>141</v>
      </c>
      <c r="JR219" s="2" t="s">
        <v>129</v>
      </c>
      <c r="JS219" s="2" t="s">
        <v>2501</v>
      </c>
      <c r="JT219" s="2" t="s">
        <v>2581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167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141</v>
      </c>
      <c r="ML219" s="2" t="s">
        <v>170</v>
      </c>
      <c r="MM219" s="2" t="s">
        <v>295</v>
      </c>
      <c r="MN219" s="2" t="s">
        <v>2679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167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167</v>
      </c>
      <c r="NJ219" s="2" t="s">
        <v>129</v>
      </c>
      <c r="NK219" s="2" t="s">
        <v>132</v>
      </c>
      <c r="NL219" s="2" t="s">
        <v>132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167</v>
      </c>
      <c r="OT219" s="2" t="s">
        <v>174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173</v>
      </c>
      <c r="PR219" s="2" t="s">
        <v>129</v>
      </c>
      <c r="PS219" s="2" t="s">
        <v>132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174</v>
      </c>
      <c r="QQ219" s="2" t="s">
        <v>193</v>
      </c>
      <c r="QR219" s="2" t="s">
        <v>2680</v>
      </c>
      <c r="QS219" s="2" t="s">
        <v>144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144</v>
      </c>
      <c r="RF219" s="2" t="s">
        <v>177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174</v>
      </c>
      <c r="RO219" s="2" t="s">
        <v>199</v>
      </c>
      <c r="RP219" s="2" t="s">
        <v>2504</v>
      </c>
      <c r="RQ219" s="2" t="s">
        <v>144</v>
      </c>
      <c r="RR219" s="2" t="s">
        <v>132</v>
      </c>
    </row>
    <row r="220">
      <c r="A220" s="2" t="s">
        <v>2681</v>
      </c>
      <c r="B220" s="2" t="s">
        <v>121</v>
      </c>
      <c r="C220" s="2" t="s">
        <v>2486</v>
      </c>
      <c r="D220" s="2" t="s">
        <v>1959</v>
      </c>
      <c r="E220" s="2" t="s">
        <v>710</v>
      </c>
      <c r="F220" s="2" t="s">
        <v>2682</v>
      </c>
      <c r="G220" s="2" t="s">
        <v>2682</v>
      </c>
      <c r="H220" s="2" t="s">
        <v>2682</v>
      </c>
      <c r="I220" s="2" t="s">
        <v>2683</v>
      </c>
      <c r="J220" s="2" t="s">
        <v>127</v>
      </c>
      <c r="K220" s="2" t="s">
        <v>2476</v>
      </c>
      <c r="L220" s="3">
        <v>41.91</v>
      </c>
      <c r="M220" s="3">
        <v>44.01</v>
      </c>
      <c r="N220" s="3">
        <v>90.94</v>
      </c>
      <c r="O220" s="2" t="s">
        <v>129</v>
      </c>
      <c r="P220" s="2" t="s">
        <v>374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306</v>
      </c>
      <c r="V220" s="2" t="s">
        <v>135</v>
      </c>
      <c r="W220" s="2" t="s">
        <v>185</v>
      </c>
      <c r="X220" s="2" t="s">
        <v>2489</v>
      </c>
      <c r="Y220" s="2" t="s">
        <v>2490</v>
      </c>
      <c r="Z220" s="4">
        <v>122</v>
      </c>
      <c r="AA220" s="4">
        <f>=ROUNDDOWN(30.5,0)</f>
      </c>
      <c r="AB220" s="5">
        <v>4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43</v>
      </c>
      <c r="AQ220" s="8">
        <v>2069.52</v>
      </c>
      <c r="AR220" s="4"/>
      <c r="AS220" s="8"/>
      <c r="AT220" s="7"/>
      <c r="AU220" s="7"/>
      <c r="AV220" s="4">
        <v>43</v>
      </c>
      <c r="AW220" s="8">
        <v>2069.52</v>
      </c>
      <c r="AX220" s="4"/>
      <c r="AY220" s="8"/>
      <c r="AZ220" s="7"/>
      <c r="BA220" s="7"/>
      <c r="BB220" s="7">
        <v>1</v>
      </c>
      <c r="BC220" s="4">
        <v>43</v>
      </c>
      <c r="BD220" s="8">
        <v>2069.52</v>
      </c>
      <c r="BE220" s="4"/>
      <c r="BF220" s="8"/>
      <c r="BG220" s="7"/>
      <c r="BH220" s="7"/>
      <c r="BI220" s="7">
        <v>1</v>
      </c>
      <c r="BJ220" s="4">
        <v>43</v>
      </c>
      <c r="BK220" s="8">
        <v>2069.52</v>
      </c>
      <c r="BL220" s="2" t="s">
        <v>2684</v>
      </c>
      <c r="BM220" s="7">
        <v>1</v>
      </c>
      <c r="BN220" s="7">
        <v>1</v>
      </c>
      <c r="BO220" s="4">
        <v>7</v>
      </c>
      <c r="BP220" s="8">
        <v>261.26</v>
      </c>
      <c r="BQ220" s="4"/>
      <c r="BR220" s="8"/>
      <c r="BS220" s="7"/>
      <c r="BT220" s="7"/>
      <c r="BU220" s="2" t="s">
        <v>141</v>
      </c>
      <c r="BV220" s="2" t="s">
        <v>129</v>
      </c>
      <c r="BW220" s="2" t="s">
        <v>2492</v>
      </c>
      <c r="BX220" s="2" t="s">
        <v>2493</v>
      </c>
      <c r="BY220" s="2" t="s">
        <v>144</v>
      </c>
      <c r="BZ220" s="2" t="s">
        <v>132</v>
      </c>
      <c r="CA220" s="4">
        <v>3</v>
      </c>
      <c r="CB220" s="8">
        <v>156.03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898</v>
      </c>
      <c r="CJ220" s="2" t="s">
        <v>2685</v>
      </c>
      <c r="CK220" s="2" t="s">
        <v>144</v>
      </c>
      <c r="CL220" s="2" t="s">
        <v>132</v>
      </c>
      <c r="CM220" s="4">
        <v>2</v>
      </c>
      <c r="CN220" s="8">
        <v>124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2490</v>
      </c>
      <c r="CV220" s="2" t="s">
        <v>2133</v>
      </c>
      <c r="CW220" s="2" t="s">
        <v>144</v>
      </c>
      <c r="CX220" s="2" t="s">
        <v>132</v>
      </c>
      <c r="CY220" s="4">
        <v>21</v>
      </c>
      <c r="CZ220" s="8">
        <v>956.97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193</v>
      </c>
      <c r="DH220" s="2" t="s">
        <v>2686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212</v>
      </c>
      <c r="DR220" s="2" t="s">
        <v>129</v>
      </c>
      <c r="DS220" s="2" t="s">
        <v>132</v>
      </c>
      <c r="DT220" s="2" t="s">
        <v>132</v>
      </c>
      <c r="DU220" s="2" t="s">
        <v>144</v>
      </c>
      <c r="DV220" s="2" t="s">
        <v>132</v>
      </c>
      <c r="DW220" s="4">
        <v>1</v>
      </c>
      <c r="DX220" s="8">
        <v>57.73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2496</v>
      </c>
      <c r="EF220" s="2" t="s">
        <v>2540</v>
      </c>
      <c r="EG220" s="2" t="s">
        <v>144</v>
      </c>
      <c r="EH220" s="2" t="s">
        <v>132</v>
      </c>
      <c r="EI220" s="4">
        <v>2</v>
      </c>
      <c r="EJ220" s="8">
        <v>94</v>
      </c>
      <c r="EK220" s="4"/>
      <c r="EL220" s="8"/>
      <c r="EM220" s="7"/>
      <c r="EN220" s="7"/>
      <c r="EO220" s="2" t="s">
        <v>141</v>
      </c>
      <c r="EP220" s="2" t="s">
        <v>129</v>
      </c>
      <c r="EQ220" s="2" t="s">
        <v>1946</v>
      </c>
      <c r="ER220" s="2" t="s">
        <v>2687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173</v>
      </c>
      <c r="FB220" s="2" t="s">
        <v>129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>
        <v>4</v>
      </c>
      <c r="FH220" s="8">
        <v>217.4</v>
      </c>
      <c r="FI220" s="4"/>
      <c r="FJ220" s="8"/>
      <c r="FK220" s="7"/>
      <c r="FL220" s="7"/>
      <c r="FM220" s="2" t="s">
        <v>141</v>
      </c>
      <c r="FN220" s="2" t="s">
        <v>129</v>
      </c>
      <c r="FO220" s="2" t="s">
        <v>1357</v>
      </c>
      <c r="FP220" s="2" t="s">
        <v>598</v>
      </c>
      <c r="FQ220" s="2" t="s">
        <v>144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129</v>
      </c>
      <c r="GA220" s="2" t="s">
        <v>326</v>
      </c>
      <c r="GB220" s="2" t="s">
        <v>132</v>
      </c>
      <c r="GC220" s="2" t="s">
        <v>144</v>
      </c>
      <c r="GD220" s="2" t="s">
        <v>132</v>
      </c>
      <c r="GE220" s="4">
        <v>1</v>
      </c>
      <c r="GF220" s="8">
        <v>114.13</v>
      </c>
      <c r="GG220" s="4"/>
      <c r="GH220" s="8"/>
      <c r="GI220" s="7"/>
      <c r="GJ220" s="7"/>
      <c r="GK220" s="2" t="s">
        <v>141</v>
      </c>
      <c r="GL220" s="2" t="s">
        <v>129</v>
      </c>
      <c r="GM220" s="2" t="s">
        <v>979</v>
      </c>
      <c r="GN220" s="2" t="s">
        <v>2688</v>
      </c>
      <c r="GO220" s="2" t="s">
        <v>144</v>
      </c>
      <c r="GP220" s="2" t="s">
        <v>132</v>
      </c>
      <c r="GQ220" s="4">
        <v>2</v>
      </c>
      <c r="GR220" s="8">
        <v>88</v>
      </c>
      <c r="GS220" s="4"/>
      <c r="GT220" s="8"/>
      <c r="GU220" s="7"/>
      <c r="GV220" s="7"/>
      <c r="GW220" s="2" t="s">
        <v>141</v>
      </c>
      <c r="GX220" s="2" t="s">
        <v>129</v>
      </c>
      <c r="GY220" s="2" t="s">
        <v>2525</v>
      </c>
      <c r="GZ220" s="2" t="s">
        <v>1947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129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902</v>
      </c>
      <c r="HX220" s="2" t="s">
        <v>2503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141</v>
      </c>
      <c r="IH220" s="2" t="s">
        <v>129</v>
      </c>
      <c r="II220" s="2" t="s">
        <v>578</v>
      </c>
      <c r="IJ220" s="2" t="s">
        <v>2144</v>
      </c>
      <c r="IK220" s="2" t="s">
        <v>144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141</v>
      </c>
      <c r="IT220" s="2" t="s">
        <v>129</v>
      </c>
      <c r="IU220" s="2" t="s">
        <v>267</v>
      </c>
      <c r="IV220" s="2" t="s">
        <v>1934</v>
      </c>
      <c r="IW220" s="2" t="s">
        <v>144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312</v>
      </c>
      <c r="JH220" s="2" t="s">
        <v>2689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129</v>
      </c>
      <c r="JS220" s="2" t="s">
        <v>2501</v>
      </c>
      <c r="JT220" s="2" t="s">
        <v>132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173</v>
      </c>
      <c r="KD220" s="2" t="s">
        <v>129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132</v>
      </c>
      <c r="LZ220" s="2" t="s">
        <v>132</v>
      </c>
      <c r="MA220" s="2" t="s">
        <v>132</v>
      </c>
      <c r="MB220" s="2" t="s">
        <v>132</v>
      </c>
      <c r="MC220" s="2" t="s">
        <v>132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141</v>
      </c>
      <c r="ML220" s="2" t="s">
        <v>170</v>
      </c>
      <c r="MM220" s="2" t="s">
        <v>2502</v>
      </c>
      <c r="MN220" s="2" t="s">
        <v>2413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167</v>
      </c>
      <c r="NJ220" s="2" t="s">
        <v>129</v>
      </c>
      <c r="NK220" s="2" t="s">
        <v>132</v>
      </c>
      <c r="NL220" s="2" t="s">
        <v>132</v>
      </c>
      <c r="NM220" s="2" t="s">
        <v>144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129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129</v>
      </c>
      <c r="OI220" s="2" t="s">
        <v>132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174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141</v>
      </c>
      <c r="PR220" s="2" t="s">
        <v>174</v>
      </c>
      <c r="PS220" s="2" t="s">
        <v>175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141</v>
      </c>
      <c r="QP220" s="2" t="s">
        <v>174</v>
      </c>
      <c r="QQ220" s="2" t="s">
        <v>193</v>
      </c>
      <c r="QR220" s="2" t="s">
        <v>278</v>
      </c>
      <c r="QS220" s="2" t="s">
        <v>144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129</v>
      </c>
      <c r="RC220" s="2" t="s">
        <v>132</v>
      </c>
      <c r="RD220" s="2" t="s">
        <v>132</v>
      </c>
      <c r="RE220" s="2" t="s">
        <v>144</v>
      </c>
      <c r="RF220" s="2" t="s">
        <v>177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174</v>
      </c>
      <c r="RO220" s="2" t="s">
        <v>2526</v>
      </c>
      <c r="RP220" s="2" t="s">
        <v>570</v>
      </c>
      <c r="RQ220" s="2" t="s">
        <v>144</v>
      </c>
      <c r="RR220" s="2" t="s">
        <v>132</v>
      </c>
    </row>
    <row r="221">
      <c r="A221" s="2" t="s">
        <v>2690</v>
      </c>
      <c r="B221" s="2" t="s">
        <v>121</v>
      </c>
      <c r="C221" s="2" t="s">
        <v>2486</v>
      </c>
      <c r="D221" s="2" t="s">
        <v>1959</v>
      </c>
      <c r="E221" s="2" t="s">
        <v>710</v>
      </c>
      <c r="F221" s="2" t="s">
        <v>2691</v>
      </c>
      <c r="G221" s="2" t="s">
        <v>2691</v>
      </c>
      <c r="H221" s="2" t="s">
        <v>2691</v>
      </c>
      <c r="I221" s="2" t="s">
        <v>2692</v>
      </c>
      <c r="J221" s="2" t="s">
        <v>127</v>
      </c>
      <c r="K221" s="2" t="s">
        <v>275</v>
      </c>
      <c r="L221" s="3">
        <v>62.78</v>
      </c>
      <c r="M221" s="3">
        <v>65.92</v>
      </c>
      <c r="N221" s="3">
        <v>136.99</v>
      </c>
      <c r="O221" s="2" t="s">
        <v>1656</v>
      </c>
      <c r="P221" s="2" t="s">
        <v>527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640</v>
      </c>
      <c r="V221" s="2" t="s">
        <v>886</v>
      </c>
      <c r="W221" s="2" t="s">
        <v>887</v>
      </c>
      <c r="X221" s="2" t="s">
        <v>2489</v>
      </c>
      <c r="Y221" s="2" t="s">
        <v>2490</v>
      </c>
      <c r="Z221" s="4"/>
      <c r="AA221" s="4">
        <f>=ROUNDDOWN({0},0)</f>
      </c>
      <c r="AB221" s="5">
        <v>1.8</v>
      </c>
      <c r="AC221" s="2" t="s">
        <v>132</v>
      </c>
      <c r="AD221" s="4"/>
      <c r="AE221" s="4"/>
      <c r="AF221" s="6">
        <v>63</v>
      </c>
      <c r="AG221" s="6"/>
      <c r="AH221" s="7">
        <v>0.0635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</v>
      </c>
      <c r="AQ221" s="8">
        <v>46.14</v>
      </c>
      <c r="AR221" s="4"/>
      <c r="AS221" s="8"/>
      <c r="AT221" s="7"/>
      <c r="AU221" s="7"/>
      <c r="AV221" s="4">
        <v>1</v>
      </c>
      <c r="AW221" s="8">
        <v>46.14</v>
      </c>
      <c r="AX221" s="4"/>
      <c r="AY221" s="8"/>
      <c r="AZ221" s="7"/>
      <c r="BA221" s="7"/>
      <c r="BB221" s="7">
        <v>1</v>
      </c>
      <c r="BC221" s="4">
        <v>1</v>
      </c>
      <c r="BD221" s="8">
        <v>46.14</v>
      </c>
      <c r="BE221" s="4"/>
      <c r="BF221" s="8"/>
      <c r="BG221" s="7"/>
      <c r="BH221" s="7"/>
      <c r="BI221" s="7">
        <v>1</v>
      </c>
      <c r="BJ221" s="4">
        <v>1</v>
      </c>
      <c r="BK221" s="8">
        <v>46.14</v>
      </c>
      <c r="BL221" s="2" t="s">
        <v>27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141</v>
      </c>
      <c r="BV221" s="2" t="s">
        <v>174</v>
      </c>
      <c r="BW221" s="2" t="s">
        <v>2492</v>
      </c>
      <c r="BX221" s="2" t="s">
        <v>1313</v>
      </c>
      <c r="BY221" s="2" t="s">
        <v>144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174</v>
      </c>
      <c r="CI221" s="2" t="s">
        <v>898</v>
      </c>
      <c r="CJ221" s="2" t="s">
        <v>2196</v>
      </c>
      <c r="CK221" s="2" t="s">
        <v>144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141</v>
      </c>
      <c r="CT221" s="2" t="s">
        <v>174</v>
      </c>
      <c r="CU221" s="2" t="s">
        <v>2490</v>
      </c>
      <c r="CV221" s="2" t="s">
        <v>1238</v>
      </c>
      <c r="CW221" s="2" t="s">
        <v>144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174</v>
      </c>
      <c r="DG221" s="2" t="s">
        <v>193</v>
      </c>
      <c r="DH221" s="2" t="s">
        <v>280</v>
      </c>
      <c r="DI221" s="2" t="s">
        <v>144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212</v>
      </c>
      <c r="DR221" s="2" t="s">
        <v>174</v>
      </c>
      <c r="DS221" s="2" t="s">
        <v>132</v>
      </c>
      <c r="DT221" s="2" t="s">
        <v>132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174</v>
      </c>
      <c r="EE221" s="2" t="s">
        <v>888</v>
      </c>
      <c r="EF221" s="2" t="s">
        <v>186</v>
      </c>
      <c r="EG221" s="2" t="s">
        <v>144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167</v>
      </c>
      <c r="EP221" s="2" t="s">
        <v>174</v>
      </c>
      <c r="EQ221" s="2" t="s">
        <v>132</v>
      </c>
      <c r="ER221" s="2" t="s">
        <v>132</v>
      </c>
      <c r="ES221" s="2" t="s">
        <v>144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173</v>
      </c>
      <c r="FB221" s="2" t="s">
        <v>174</v>
      </c>
      <c r="FC221" s="2" t="s">
        <v>132</v>
      </c>
      <c r="FD221" s="2" t="s">
        <v>132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173</v>
      </c>
      <c r="FN221" s="2" t="s">
        <v>174</v>
      </c>
      <c r="FO221" s="2" t="s">
        <v>132</v>
      </c>
      <c r="FP221" s="2" t="s">
        <v>132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141</v>
      </c>
      <c r="FZ221" s="2" t="s">
        <v>174</v>
      </c>
      <c r="GA221" s="2" t="s">
        <v>326</v>
      </c>
      <c r="GB221" s="2" t="s">
        <v>1427</v>
      </c>
      <c r="GC221" s="2" t="s">
        <v>144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174</v>
      </c>
      <c r="GM221" s="2" t="s">
        <v>2441</v>
      </c>
      <c r="GN221" s="2" t="s">
        <v>132</v>
      </c>
      <c r="GO221" s="2" t="s">
        <v>144</v>
      </c>
      <c r="GP221" s="2" t="s">
        <v>132</v>
      </c>
      <c r="GQ221" s="4">
        <v>1</v>
      </c>
      <c r="GR221" s="8">
        <v>46.14</v>
      </c>
      <c r="GS221" s="4"/>
      <c r="GT221" s="8"/>
      <c r="GU221" s="7"/>
      <c r="GV221" s="7"/>
      <c r="GW221" s="2" t="s">
        <v>141</v>
      </c>
      <c r="GX221" s="2" t="s">
        <v>174</v>
      </c>
      <c r="GY221" s="2" t="s">
        <v>2525</v>
      </c>
      <c r="GZ221" s="2" t="s">
        <v>919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173</v>
      </c>
      <c r="HJ221" s="2" t="s">
        <v>174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174</v>
      </c>
      <c r="HW221" s="2" t="s">
        <v>902</v>
      </c>
      <c r="HX221" s="2" t="s">
        <v>197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167</v>
      </c>
      <c r="IH221" s="2" t="s">
        <v>174</v>
      </c>
      <c r="II221" s="2" t="s">
        <v>132</v>
      </c>
      <c r="IJ221" s="2" t="s">
        <v>132</v>
      </c>
      <c r="IK221" s="2" t="s">
        <v>144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173</v>
      </c>
      <c r="IT221" s="2" t="s">
        <v>174</v>
      </c>
      <c r="IU221" s="2" t="s">
        <v>132</v>
      </c>
      <c r="IV221" s="2" t="s">
        <v>132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174</v>
      </c>
      <c r="JG221" s="2" t="s">
        <v>312</v>
      </c>
      <c r="JH221" s="2" t="s">
        <v>132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141</v>
      </c>
      <c r="JR221" s="2" t="s">
        <v>174</v>
      </c>
      <c r="JS221" s="2" t="s">
        <v>2501</v>
      </c>
      <c r="JT221" s="2" t="s">
        <v>650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173</v>
      </c>
      <c r="KD221" s="2" t="s">
        <v>174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174</v>
      </c>
      <c r="LO221" s="2" t="s">
        <v>132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141</v>
      </c>
      <c r="ML221" s="2" t="s">
        <v>174</v>
      </c>
      <c r="MM221" s="2" t="s">
        <v>2502</v>
      </c>
      <c r="MN221" s="2" t="s">
        <v>319</v>
      </c>
      <c r="MO221" s="2" t="s">
        <v>144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174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173</v>
      </c>
      <c r="NV221" s="2" t="s">
        <v>174</v>
      </c>
      <c r="NW221" s="2" t="s">
        <v>132</v>
      </c>
      <c r="NX221" s="2" t="s">
        <v>132</v>
      </c>
      <c r="NY221" s="2" t="s">
        <v>144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167</v>
      </c>
      <c r="OH221" s="2" t="s">
        <v>174</v>
      </c>
      <c r="OI221" s="2" t="s">
        <v>132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174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174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141</v>
      </c>
      <c r="QP221" s="2" t="s">
        <v>174</v>
      </c>
      <c r="QQ221" s="2" t="s">
        <v>193</v>
      </c>
      <c r="QR221" s="2" t="s">
        <v>1905</v>
      </c>
      <c r="QS221" s="2" t="s">
        <v>144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173</v>
      </c>
      <c r="RB221" s="2" t="s">
        <v>174</v>
      </c>
      <c r="RC221" s="2" t="s">
        <v>132</v>
      </c>
      <c r="RD221" s="2" t="s">
        <v>132</v>
      </c>
      <c r="RE221" s="2" t="s">
        <v>144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174</v>
      </c>
      <c r="RO221" s="2" t="s">
        <v>2526</v>
      </c>
      <c r="RP221" s="2" t="s">
        <v>570</v>
      </c>
      <c r="RQ221" s="2" t="s">
        <v>144</v>
      </c>
      <c r="RR221" s="2" t="s">
        <v>132</v>
      </c>
    </row>
    <row r="222">
      <c r="A222" s="2" t="s">
        <v>2693</v>
      </c>
      <c r="B222" s="2" t="s">
        <v>121</v>
      </c>
      <c r="C222" s="2" t="s">
        <v>2486</v>
      </c>
      <c r="D222" s="2" t="s">
        <v>1959</v>
      </c>
      <c r="E222" s="2" t="s">
        <v>710</v>
      </c>
      <c r="F222" s="2" t="s">
        <v>2694</v>
      </c>
      <c r="G222" s="2" t="s">
        <v>2694</v>
      </c>
      <c r="H222" s="2" t="s">
        <v>2694</v>
      </c>
      <c r="I222" s="2" t="s">
        <v>2695</v>
      </c>
      <c r="J222" s="2" t="s">
        <v>127</v>
      </c>
      <c r="K222" s="2" t="s">
        <v>588</v>
      </c>
      <c r="L222" s="3">
        <v>41.9</v>
      </c>
      <c r="M222" s="3">
        <v>44</v>
      </c>
      <c r="N222" s="3">
        <v>87.99</v>
      </c>
      <c r="O222" s="2" t="s">
        <v>129</v>
      </c>
      <c r="P222" s="2" t="s">
        <v>913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306</v>
      </c>
      <c r="V222" s="2" t="s">
        <v>2696</v>
      </c>
      <c r="W222" s="2" t="s">
        <v>132</v>
      </c>
      <c r="X222" s="2" t="s">
        <v>887</v>
      </c>
      <c r="Y222" s="2" t="s">
        <v>2697</v>
      </c>
      <c r="Z222" s="4">
        <v>100</v>
      </c>
      <c r="AA222" s="4">
        <f>=ROUNDDOWN({0},0)</f>
      </c>
      <c r="AB222" s="5"/>
      <c r="AC222" s="2" t="s">
        <v>132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167</v>
      </c>
      <c r="BV222" s="2" t="s">
        <v>129</v>
      </c>
      <c r="BW222" s="2" t="s">
        <v>132</v>
      </c>
      <c r="BX222" s="2" t="s">
        <v>132</v>
      </c>
      <c r="BY222" s="2" t="s">
        <v>144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141</v>
      </c>
      <c r="CH222" s="2" t="s">
        <v>129</v>
      </c>
      <c r="CI222" s="2" t="s">
        <v>132</v>
      </c>
      <c r="CJ222" s="2" t="s">
        <v>132</v>
      </c>
      <c r="CK222" s="2" t="s">
        <v>144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141</v>
      </c>
      <c r="CT222" s="2" t="s">
        <v>129</v>
      </c>
      <c r="CU222" s="2" t="s">
        <v>1216</v>
      </c>
      <c r="CV222" s="2" t="s">
        <v>132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167</v>
      </c>
      <c r="DF222" s="2" t="s">
        <v>129</v>
      </c>
      <c r="DG222" s="2" t="s">
        <v>132</v>
      </c>
      <c r="DH222" s="2" t="s">
        <v>132</v>
      </c>
      <c r="DI222" s="2" t="s">
        <v>144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167</v>
      </c>
      <c r="DR222" s="2" t="s">
        <v>129</v>
      </c>
      <c r="DS222" s="2" t="s">
        <v>132</v>
      </c>
      <c r="DT222" s="2" t="s">
        <v>132</v>
      </c>
      <c r="DU222" s="2" t="s">
        <v>144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141</v>
      </c>
      <c r="ED222" s="2" t="s">
        <v>129</v>
      </c>
      <c r="EE222" s="2" t="s">
        <v>132</v>
      </c>
      <c r="EF222" s="2" t="s">
        <v>132</v>
      </c>
      <c r="EG222" s="2" t="s">
        <v>144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161</v>
      </c>
      <c r="EP222" s="2" t="s">
        <v>129</v>
      </c>
      <c r="EQ222" s="2" t="s">
        <v>132</v>
      </c>
      <c r="ER222" s="2" t="s">
        <v>132</v>
      </c>
      <c r="ES222" s="2" t="s">
        <v>144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173</v>
      </c>
      <c r="FB222" s="2" t="s">
        <v>129</v>
      </c>
      <c r="FC222" s="2" t="s">
        <v>132</v>
      </c>
      <c r="FD222" s="2" t="s">
        <v>132</v>
      </c>
      <c r="FE222" s="2" t="s">
        <v>144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162</v>
      </c>
      <c r="FN222" s="2" t="s">
        <v>129</v>
      </c>
      <c r="FO222" s="2" t="s">
        <v>132</v>
      </c>
      <c r="FP222" s="2" t="s">
        <v>132</v>
      </c>
      <c r="FQ222" s="2" t="s">
        <v>144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167</v>
      </c>
      <c r="FZ222" s="2" t="s">
        <v>129</v>
      </c>
      <c r="GA222" s="2" t="s">
        <v>132</v>
      </c>
      <c r="GB222" s="2" t="s">
        <v>132</v>
      </c>
      <c r="GC222" s="2" t="s">
        <v>144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129</v>
      </c>
      <c r="GM222" s="2" t="s">
        <v>1216</v>
      </c>
      <c r="GN222" s="2" t="s">
        <v>132</v>
      </c>
      <c r="GO222" s="2" t="s">
        <v>144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161</v>
      </c>
      <c r="GX222" s="2" t="s">
        <v>129</v>
      </c>
      <c r="GY222" s="2" t="s">
        <v>132</v>
      </c>
      <c r="GZ222" s="2" t="s">
        <v>132</v>
      </c>
      <c r="HA222" s="2" t="s">
        <v>144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162</v>
      </c>
      <c r="HJ222" s="2" t="s">
        <v>129</v>
      </c>
      <c r="HK222" s="2" t="s">
        <v>132</v>
      </c>
      <c r="HL222" s="2" t="s">
        <v>132</v>
      </c>
      <c r="HM222" s="2" t="s">
        <v>144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162</v>
      </c>
      <c r="HV222" s="2" t="s">
        <v>129</v>
      </c>
      <c r="HW222" s="2" t="s">
        <v>132</v>
      </c>
      <c r="HX222" s="2" t="s">
        <v>132</v>
      </c>
      <c r="HY222" s="2" t="s">
        <v>144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161</v>
      </c>
      <c r="IH222" s="2" t="s">
        <v>129</v>
      </c>
      <c r="II222" s="2" t="s">
        <v>132</v>
      </c>
      <c r="IJ222" s="2" t="s">
        <v>132</v>
      </c>
      <c r="IK222" s="2" t="s">
        <v>144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173</v>
      </c>
      <c r="IT222" s="2" t="s">
        <v>129</v>
      </c>
      <c r="IU222" s="2" t="s">
        <v>132</v>
      </c>
      <c r="IV222" s="2" t="s">
        <v>132</v>
      </c>
      <c r="IW222" s="2" t="s">
        <v>144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167</v>
      </c>
      <c r="JF222" s="2" t="s">
        <v>129</v>
      </c>
      <c r="JG222" s="2" t="s">
        <v>132</v>
      </c>
      <c r="JH222" s="2" t="s">
        <v>132</v>
      </c>
      <c r="JI222" s="2" t="s">
        <v>144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162</v>
      </c>
      <c r="JR222" s="2" t="s">
        <v>129</v>
      </c>
      <c r="JS222" s="2" t="s">
        <v>132</v>
      </c>
      <c r="JT222" s="2" t="s">
        <v>132</v>
      </c>
      <c r="JU222" s="2" t="s">
        <v>144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167</v>
      </c>
      <c r="KD222" s="2" t="s">
        <v>129</v>
      </c>
      <c r="KE222" s="2" t="s">
        <v>132</v>
      </c>
      <c r="KF222" s="2" t="s">
        <v>132</v>
      </c>
      <c r="KG222" s="2" t="s">
        <v>144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173</v>
      </c>
      <c r="KP222" s="2" t="s">
        <v>129</v>
      </c>
      <c r="KQ222" s="2" t="s">
        <v>132</v>
      </c>
      <c r="KR222" s="2" t="s">
        <v>132</v>
      </c>
      <c r="KS222" s="2" t="s">
        <v>144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141</v>
      </c>
      <c r="LB222" s="2" t="s">
        <v>129</v>
      </c>
      <c r="LC222" s="2" t="s">
        <v>1216</v>
      </c>
      <c r="LD222" s="2" t="s">
        <v>132</v>
      </c>
      <c r="LE222" s="2" t="s">
        <v>144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173</v>
      </c>
      <c r="LN222" s="2" t="s">
        <v>129</v>
      </c>
      <c r="LO222" s="2" t="s">
        <v>132</v>
      </c>
      <c r="LP222" s="2" t="s">
        <v>132</v>
      </c>
      <c r="LQ222" s="2" t="s">
        <v>144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167</v>
      </c>
      <c r="LZ222" s="2" t="s">
        <v>129</v>
      </c>
      <c r="MA222" s="2" t="s">
        <v>132</v>
      </c>
      <c r="MB222" s="2" t="s">
        <v>132</v>
      </c>
      <c r="MC222" s="2" t="s">
        <v>144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167</v>
      </c>
      <c r="MX222" s="2" t="s">
        <v>129</v>
      </c>
      <c r="MY222" s="2" t="s">
        <v>132</v>
      </c>
      <c r="MZ222" s="2" t="s">
        <v>132</v>
      </c>
      <c r="NA222" s="2" t="s">
        <v>144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167</v>
      </c>
      <c r="NJ222" s="2" t="s">
        <v>129</v>
      </c>
      <c r="NK222" s="2" t="s">
        <v>132</v>
      </c>
      <c r="NL222" s="2" t="s">
        <v>132</v>
      </c>
      <c r="NM222" s="2" t="s">
        <v>144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167</v>
      </c>
      <c r="OH222" s="2" t="s">
        <v>129</v>
      </c>
      <c r="OI222" s="2" t="s">
        <v>132</v>
      </c>
      <c r="OJ222" s="2" t="s">
        <v>132</v>
      </c>
      <c r="OK222" s="2" t="s">
        <v>144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167</v>
      </c>
      <c r="OT222" s="2" t="s">
        <v>129</v>
      </c>
      <c r="OU222" s="2" t="s">
        <v>132</v>
      </c>
      <c r="OV222" s="2" t="s">
        <v>132</v>
      </c>
      <c r="OW222" s="2" t="s">
        <v>144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167</v>
      </c>
      <c r="PF222" s="2" t="s">
        <v>129</v>
      </c>
      <c r="PG222" s="2" t="s">
        <v>132</v>
      </c>
      <c r="PH222" s="2" t="s">
        <v>132</v>
      </c>
      <c r="PI222" s="2" t="s">
        <v>144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129</v>
      </c>
      <c r="PS222" s="2" t="s">
        <v>132</v>
      </c>
      <c r="PT222" s="2" t="s">
        <v>132</v>
      </c>
      <c r="PU222" s="2" t="s">
        <v>144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167</v>
      </c>
      <c r="QD222" s="2" t="s">
        <v>129</v>
      </c>
      <c r="QE222" s="2" t="s">
        <v>132</v>
      </c>
      <c r="QF222" s="2" t="s">
        <v>132</v>
      </c>
      <c r="QG222" s="2" t="s">
        <v>144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173</v>
      </c>
      <c r="RB222" s="2" t="s">
        <v>129</v>
      </c>
      <c r="RC222" s="2" t="s">
        <v>132</v>
      </c>
      <c r="RD222" s="2" t="s">
        <v>132</v>
      </c>
      <c r="RE222" s="2" t="s">
        <v>144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173</v>
      </c>
      <c r="RN222" s="2" t="s">
        <v>129</v>
      </c>
      <c r="RO222" s="2" t="s">
        <v>132</v>
      </c>
      <c r="RP222" s="2" t="s">
        <v>132</v>
      </c>
      <c r="RQ222" s="2" t="s">
        <v>144</v>
      </c>
      <c r="RR222" s="2" t="s">
        <v>132</v>
      </c>
    </row>
    <row r="223">
      <c r="A223" s="2" t="s">
        <v>2698</v>
      </c>
      <c r="B223" s="2" t="s">
        <v>121</v>
      </c>
      <c r="C223" s="2" t="s">
        <v>2486</v>
      </c>
      <c r="D223" s="2" t="s">
        <v>1959</v>
      </c>
      <c r="E223" s="2" t="s">
        <v>710</v>
      </c>
      <c r="F223" s="2" t="s">
        <v>1097</v>
      </c>
      <c r="G223" s="2" t="s">
        <v>1097</v>
      </c>
      <c r="H223" s="2" t="s">
        <v>1097</v>
      </c>
      <c r="I223" s="2" t="s">
        <v>2699</v>
      </c>
      <c r="J223" s="2" t="s">
        <v>127</v>
      </c>
      <c r="K223" s="2" t="s">
        <v>1097</v>
      </c>
      <c r="L223" s="3">
        <v>45.23</v>
      </c>
      <c r="M223" s="3">
        <v>47.49</v>
      </c>
      <c r="N223" s="3">
        <v>94.99</v>
      </c>
      <c r="O223" s="2" t="s">
        <v>129</v>
      </c>
      <c r="P223" s="2" t="s">
        <v>1097</v>
      </c>
      <c r="Q223" s="2" t="s">
        <v>131</v>
      </c>
      <c r="R223" s="2" t="s">
        <v>18</v>
      </c>
      <c r="S223" s="2" t="s">
        <v>132</v>
      </c>
      <c r="T223" s="2" t="s">
        <v>132</v>
      </c>
      <c r="U223" s="2" t="s">
        <v>2700</v>
      </c>
      <c r="V223" s="2" t="s">
        <v>914</v>
      </c>
      <c r="W223" s="2" t="s">
        <v>132</v>
      </c>
      <c r="X223" s="2" t="s">
        <v>132</v>
      </c>
      <c r="Y223" s="2" t="s">
        <v>132</v>
      </c>
      <c r="Z223" s="4"/>
      <c r="AA223" s="4">
        <f>=ROUNDDOWN({0},0)</f>
      </c>
      <c r="AB223" s="5"/>
      <c r="AC223" s="2" t="s">
        <v>132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132</v>
      </c>
      <c r="BV223" s="2" t="s">
        <v>132</v>
      </c>
      <c r="BW223" s="2" t="s">
        <v>132</v>
      </c>
      <c r="BX223" s="2" t="s">
        <v>132</v>
      </c>
      <c r="BY223" s="2" t="s">
        <v>132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132</v>
      </c>
      <c r="CH223" s="2" t="s">
        <v>132</v>
      </c>
      <c r="CI223" s="2" t="s">
        <v>132</v>
      </c>
      <c r="CJ223" s="2" t="s">
        <v>132</v>
      </c>
      <c r="CK223" s="2" t="s">
        <v>132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141</v>
      </c>
      <c r="CT223" s="2" t="s">
        <v>129</v>
      </c>
      <c r="CU223" s="2" t="s">
        <v>132</v>
      </c>
      <c r="CV223" s="2" t="s">
        <v>132</v>
      </c>
      <c r="CW223" s="2" t="s">
        <v>144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132</v>
      </c>
      <c r="DF223" s="2" t="s">
        <v>132</v>
      </c>
      <c r="DG223" s="2" t="s">
        <v>132</v>
      </c>
      <c r="DH223" s="2" t="s">
        <v>132</v>
      </c>
      <c r="DI223" s="2" t="s">
        <v>132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132</v>
      </c>
      <c r="DR223" s="2" t="s">
        <v>132</v>
      </c>
      <c r="DS223" s="2" t="s">
        <v>132</v>
      </c>
      <c r="DT223" s="2" t="s">
        <v>132</v>
      </c>
      <c r="DU223" s="2" t="s">
        <v>132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132</v>
      </c>
      <c r="ED223" s="2" t="s">
        <v>132</v>
      </c>
      <c r="EE223" s="2" t="s">
        <v>132</v>
      </c>
      <c r="EF223" s="2" t="s">
        <v>132</v>
      </c>
      <c r="EG223" s="2" t="s">
        <v>132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132</v>
      </c>
      <c r="EP223" s="2" t="s">
        <v>132</v>
      </c>
      <c r="EQ223" s="2" t="s">
        <v>132</v>
      </c>
      <c r="ER223" s="2" t="s">
        <v>132</v>
      </c>
      <c r="ES223" s="2" t="s">
        <v>132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132</v>
      </c>
      <c r="FB223" s="2" t="s">
        <v>132</v>
      </c>
      <c r="FC223" s="2" t="s">
        <v>132</v>
      </c>
      <c r="FD223" s="2" t="s">
        <v>132</v>
      </c>
      <c r="FE223" s="2" t="s">
        <v>132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132</v>
      </c>
      <c r="FN223" s="2" t="s">
        <v>132</v>
      </c>
      <c r="FO223" s="2" t="s">
        <v>132</v>
      </c>
      <c r="FP223" s="2" t="s">
        <v>132</v>
      </c>
      <c r="FQ223" s="2" t="s">
        <v>132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132</v>
      </c>
      <c r="FZ223" s="2" t="s">
        <v>132</v>
      </c>
      <c r="GA223" s="2" t="s">
        <v>132</v>
      </c>
      <c r="GB223" s="2" t="s">
        <v>132</v>
      </c>
      <c r="GC223" s="2" t="s">
        <v>132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132</v>
      </c>
      <c r="GL223" s="2" t="s">
        <v>132</v>
      </c>
      <c r="GM223" s="2" t="s">
        <v>132</v>
      </c>
      <c r="GN223" s="2" t="s">
        <v>132</v>
      </c>
      <c r="GO223" s="2" t="s">
        <v>132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132</v>
      </c>
      <c r="GX223" s="2" t="s">
        <v>132</v>
      </c>
      <c r="GY223" s="2" t="s">
        <v>132</v>
      </c>
      <c r="GZ223" s="2" t="s">
        <v>132</v>
      </c>
      <c r="HA223" s="2" t="s">
        <v>132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132</v>
      </c>
      <c r="HJ223" s="2" t="s">
        <v>132</v>
      </c>
      <c r="HK223" s="2" t="s">
        <v>132</v>
      </c>
      <c r="HL223" s="2" t="s">
        <v>132</v>
      </c>
      <c r="HM223" s="2" t="s">
        <v>132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132</v>
      </c>
      <c r="HV223" s="2" t="s">
        <v>132</v>
      </c>
      <c r="HW223" s="2" t="s">
        <v>132</v>
      </c>
      <c r="HX223" s="2" t="s">
        <v>132</v>
      </c>
      <c r="HY223" s="2" t="s">
        <v>132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132</v>
      </c>
      <c r="IH223" s="2" t="s">
        <v>132</v>
      </c>
      <c r="II223" s="2" t="s">
        <v>132</v>
      </c>
      <c r="IJ223" s="2" t="s">
        <v>132</v>
      </c>
      <c r="IK223" s="2" t="s">
        <v>132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132</v>
      </c>
      <c r="IT223" s="2" t="s">
        <v>132</v>
      </c>
      <c r="IU223" s="2" t="s">
        <v>132</v>
      </c>
      <c r="IV223" s="2" t="s">
        <v>132</v>
      </c>
      <c r="IW223" s="2" t="s">
        <v>132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132</v>
      </c>
      <c r="JF223" s="2" t="s">
        <v>132</v>
      </c>
      <c r="JG223" s="2" t="s">
        <v>132</v>
      </c>
      <c r="JH223" s="2" t="s">
        <v>132</v>
      </c>
      <c r="JI223" s="2" t="s">
        <v>132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132</v>
      </c>
      <c r="JR223" s="2" t="s">
        <v>132</v>
      </c>
      <c r="JS223" s="2" t="s">
        <v>132</v>
      </c>
      <c r="JT223" s="2" t="s">
        <v>132</v>
      </c>
      <c r="JU223" s="2" t="s">
        <v>132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132</v>
      </c>
      <c r="KD223" s="2" t="s">
        <v>132</v>
      </c>
      <c r="KE223" s="2" t="s">
        <v>132</v>
      </c>
      <c r="KF223" s="2" t="s">
        <v>132</v>
      </c>
      <c r="KG223" s="2" t="s">
        <v>132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132</v>
      </c>
      <c r="OT223" s="2" t="s">
        <v>132</v>
      </c>
      <c r="OU223" s="2" t="s">
        <v>132</v>
      </c>
      <c r="OV223" s="2" t="s">
        <v>132</v>
      </c>
      <c r="OW223" s="2" t="s">
        <v>132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132</v>
      </c>
      <c r="PR223" s="2" t="s">
        <v>132</v>
      </c>
      <c r="PS223" s="2" t="s">
        <v>132</v>
      </c>
      <c r="PT223" s="2" t="s">
        <v>132</v>
      </c>
      <c r="PU223" s="2" t="s">
        <v>132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132</v>
      </c>
      <c r="RB223" s="2" t="s">
        <v>132</v>
      </c>
      <c r="RC223" s="2" t="s">
        <v>132</v>
      </c>
      <c r="RD223" s="2" t="s">
        <v>132</v>
      </c>
      <c r="RE223" s="2" t="s">
        <v>132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132</v>
      </c>
      <c r="RN223" s="2" t="s">
        <v>132</v>
      </c>
      <c r="RO223" s="2" t="s">
        <v>132</v>
      </c>
      <c r="RP223" s="2" t="s">
        <v>132</v>
      </c>
      <c r="RQ223" s="2" t="s">
        <v>132</v>
      </c>
      <c r="RR223" s="2" t="s">
        <v>132</v>
      </c>
    </row>
    <row r="224">
      <c r="A224" s="2" t="s">
        <v>2701</v>
      </c>
      <c r="B224" s="2" t="s">
        <v>121</v>
      </c>
      <c r="C224" s="2" t="s">
        <v>2486</v>
      </c>
      <c r="D224" s="2" t="s">
        <v>1959</v>
      </c>
      <c r="E224" s="2" t="s">
        <v>124</v>
      </c>
      <c r="F224" s="2" t="s">
        <v>2702</v>
      </c>
      <c r="G224" s="2" t="s">
        <v>2702</v>
      </c>
      <c r="H224" s="2" t="s">
        <v>2702</v>
      </c>
      <c r="I224" s="2" t="s">
        <v>2703</v>
      </c>
      <c r="J224" s="2" t="s">
        <v>127</v>
      </c>
      <c r="K224" s="2" t="s">
        <v>588</v>
      </c>
      <c r="L224" s="3">
        <v>25.71</v>
      </c>
      <c r="M224" s="3">
        <v>27</v>
      </c>
      <c r="N224" s="3">
        <v>59.99</v>
      </c>
      <c r="O224" s="2" t="s">
        <v>129</v>
      </c>
      <c r="P224" s="2" t="s">
        <v>913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306</v>
      </c>
      <c r="V224" s="2" t="s">
        <v>2696</v>
      </c>
      <c r="W224" s="2" t="s">
        <v>132</v>
      </c>
      <c r="X224" s="2" t="s">
        <v>887</v>
      </c>
      <c r="Y224" s="2" t="s">
        <v>2697</v>
      </c>
      <c r="Z224" s="4">
        <v>100</v>
      </c>
      <c r="AA224" s="4">
        <f>=ROUNDDOWN({0},0)</f>
      </c>
      <c r="AB224" s="5"/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167</v>
      </c>
      <c r="BV224" s="2" t="s">
        <v>129</v>
      </c>
      <c r="BW224" s="2" t="s">
        <v>132</v>
      </c>
      <c r="BX224" s="2" t="s">
        <v>132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132</v>
      </c>
      <c r="CJ224" s="2" t="s">
        <v>132</v>
      </c>
      <c r="CK224" s="2" t="s">
        <v>144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1216</v>
      </c>
      <c r="CV224" s="2" t="s">
        <v>132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167</v>
      </c>
      <c r="DF224" s="2" t="s">
        <v>129</v>
      </c>
      <c r="DG224" s="2" t="s">
        <v>132</v>
      </c>
      <c r="DH224" s="2" t="s">
        <v>132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167</v>
      </c>
      <c r="DR224" s="2" t="s">
        <v>129</v>
      </c>
      <c r="DS224" s="2" t="s">
        <v>132</v>
      </c>
      <c r="DT224" s="2" t="s">
        <v>132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132</v>
      </c>
      <c r="EF224" s="2" t="s">
        <v>132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161</v>
      </c>
      <c r="EP224" s="2" t="s">
        <v>129</v>
      </c>
      <c r="EQ224" s="2" t="s">
        <v>132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173</v>
      </c>
      <c r="FB224" s="2" t="s">
        <v>129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162</v>
      </c>
      <c r="FN224" s="2" t="s">
        <v>129</v>
      </c>
      <c r="FO224" s="2" t="s">
        <v>132</v>
      </c>
      <c r="FP224" s="2" t="s">
        <v>132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167</v>
      </c>
      <c r="FZ224" s="2" t="s">
        <v>129</v>
      </c>
      <c r="GA224" s="2" t="s">
        <v>132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1216</v>
      </c>
      <c r="GN224" s="2" t="s">
        <v>132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161</v>
      </c>
      <c r="GX224" s="2" t="s">
        <v>129</v>
      </c>
      <c r="GY224" s="2" t="s">
        <v>132</v>
      </c>
      <c r="GZ224" s="2" t="s">
        <v>132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162</v>
      </c>
      <c r="HJ224" s="2" t="s">
        <v>129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162</v>
      </c>
      <c r="HV224" s="2" t="s">
        <v>129</v>
      </c>
      <c r="HW224" s="2" t="s">
        <v>132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161</v>
      </c>
      <c r="IH224" s="2" t="s">
        <v>129</v>
      </c>
      <c r="II224" s="2" t="s">
        <v>132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173</v>
      </c>
      <c r="IT224" s="2" t="s">
        <v>129</v>
      </c>
      <c r="IU224" s="2" t="s">
        <v>132</v>
      </c>
      <c r="IV224" s="2" t="s">
        <v>132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167</v>
      </c>
      <c r="JF224" s="2" t="s">
        <v>129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129</v>
      </c>
      <c r="JS224" s="2" t="s">
        <v>132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129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141</v>
      </c>
      <c r="LB224" s="2" t="s">
        <v>129</v>
      </c>
      <c r="LC224" s="2" t="s">
        <v>1216</v>
      </c>
      <c r="LD224" s="2" t="s">
        <v>132</v>
      </c>
      <c r="LE224" s="2" t="s">
        <v>144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129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167</v>
      </c>
      <c r="LZ224" s="2" t="s">
        <v>129</v>
      </c>
      <c r="MA224" s="2" t="s">
        <v>132</v>
      </c>
      <c r="MB224" s="2" t="s">
        <v>132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167</v>
      </c>
      <c r="MX224" s="2" t="s">
        <v>129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167</v>
      </c>
      <c r="NJ224" s="2" t="s">
        <v>129</v>
      </c>
      <c r="NK224" s="2" t="s">
        <v>132</v>
      </c>
      <c r="NL224" s="2" t="s">
        <v>132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167</v>
      </c>
      <c r="OH224" s="2" t="s">
        <v>129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167</v>
      </c>
      <c r="OT224" s="2" t="s">
        <v>129</v>
      </c>
      <c r="OU224" s="2" t="s">
        <v>132</v>
      </c>
      <c r="OV224" s="2" t="s">
        <v>132</v>
      </c>
      <c r="OW224" s="2" t="s">
        <v>144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129</v>
      </c>
      <c r="PG224" s="2" t="s">
        <v>132</v>
      </c>
      <c r="PH224" s="2" t="s">
        <v>132</v>
      </c>
      <c r="PI224" s="2" t="s">
        <v>144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167</v>
      </c>
      <c r="QD224" s="2" t="s">
        <v>129</v>
      </c>
      <c r="QE224" s="2" t="s">
        <v>132</v>
      </c>
      <c r="QF224" s="2" t="s">
        <v>132</v>
      </c>
      <c r="QG224" s="2" t="s">
        <v>144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173</v>
      </c>
      <c r="RN224" s="2" t="s">
        <v>129</v>
      </c>
      <c r="RO224" s="2" t="s">
        <v>132</v>
      </c>
      <c r="RP224" s="2" t="s">
        <v>132</v>
      </c>
      <c r="RQ224" s="2" t="s">
        <v>144</v>
      </c>
      <c r="RR224" s="2" t="s">
        <v>132</v>
      </c>
    </row>
    <row r="225">
      <c r="A225" s="2" t="s">
        <v>2704</v>
      </c>
      <c r="B225" s="2" t="s">
        <v>121</v>
      </c>
      <c r="C225" s="2" t="s">
        <v>2486</v>
      </c>
      <c r="D225" s="2" t="s">
        <v>1959</v>
      </c>
      <c r="E225" s="2" t="s">
        <v>124</v>
      </c>
      <c r="F225" s="2" t="s">
        <v>2705</v>
      </c>
      <c r="G225" s="2" t="s">
        <v>2705</v>
      </c>
      <c r="H225" s="2" t="s">
        <v>2705</v>
      </c>
      <c r="I225" s="2" t="s">
        <v>2706</v>
      </c>
      <c r="J225" s="2" t="s">
        <v>127</v>
      </c>
      <c r="K225" s="2" t="s">
        <v>275</v>
      </c>
      <c r="L225" s="3">
        <v>38.09</v>
      </c>
      <c r="M225" s="3">
        <v>39.99</v>
      </c>
      <c r="N225" s="3">
        <v>79.99</v>
      </c>
      <c r="O225" s="2" t="s">
        <v>129</v>
      </c>
      <c r="P225" s="2" t="s">
        <v>913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134</v>
      </c>
      <c r="V225" s="2" t="s">
        <v>886</v>
      </c>
      <c r="W225" s="2" t="s">
        <v>137</v>
      </c>
      <c r="X225" s="2" t="s">
        <v>2609</v>
      </c>
      <c r="Y225" s="2" t="s">
        <v>2697</v>
      </c>
      <c r="Z225" s="4">
        <v>100</v>
      </c>
      <c r="AA225" s="4">
        <f>=ROUNDDOWN({0},0)</f>
      </c>
      <c r="AB225" s="5"/>
      <c r="AC225" s="2" t="s">
        <v>132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167</v>
      </c>
      <c r="BV225" s="2" t="s">
        <v>129</v>
      </c>
      <c r="BW225" s="2" t="s">
        <v>132</v>
      </c>
      <c r="BX225" s="2" t="s">
        <v>132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162</v>
      </c>
      <c r="CH225" s="2" t="s">
        <v>129</v>
      </c>
      <c r="CI225" s="2" t="s">
        <v>132</v>
      </c>
      <c r="CJ225" s="2" t="s">
        <v>132</v>
      </c>
      <c r="CK225" s="2" t="s">
        <v>144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141</v>
      </c>
      <c r="CT225" s="2" t="s">
        <v>129</v>
      </c>
      <c r="CU225" s="2" t="s">
        <v>1216</v>
      </c>
      <c r="CV225" s="2" t="s">
        <v>132</v>
      </c>
      <c r="CW225" s="2" t="s">
        <v>144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532</v>
      </c>
      <c r="DF225" s="2" t="s">
        <v>129</v>
      </c>
      <c r="DG225" s="2" t="s">
        <v>132</v>
      </c>
      <c r="DH225" s="2" t="s">
        <v>132</v>
      </c>
      <c r="DI225" s="2" t="s">
        <v>144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167</v>
      </c>
      <c r="DR225" s="2" t="s">
        <v>129</v>
      </c>
      <c r="DS225" s="2" t="s">
        <v>132</v>
      </c>
      <c r="DT225" s="2" t="s">
        <v>132</v>
      </c>
      <c r="DU225" s="2" t="s">
        <v>144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141</v>
      </c>
      <c r="ED225" s="2" t="s">
        <v>129</v>
      </c>
      <c r="EE225" s="2" t="s">
        <v>132</v>
      </c>
      <c r="EF225" s="2" t="s">
        <v>132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161</v>
      </c>
      <c r="EP225" s="2" t="s">
        <v>129</v>
      </c>
      <c r="EQ225" s="2" t="s">
        <v>132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173</v>
      </c>
      <c r="FB225" s="2" t="s">
        <v>129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162</v>
      </c>
      <c r="FN225" s="2" t="s">
        <v>129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167</v>
      </c>
      <c r="FZ225" s="2" t="s">
        <v>129</v>
      </c>
      <c r="GA225" s="2" t="s">
        <v>132</v>
      </c>
      <c r="GB225" s="2" t="s">
        <v>132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1216</v>
      </c>
      <c r="GN225" s="2" t="s">
        <v>132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161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162</v>
      </c>
      <c r="HJ225" s="2" t="s">
        <v>129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162</v>
      </c>
      <c r="HV225" s="2" t="s">
        <v>129</v>
      </c>
      <c r="HW225" s="2" t="s">
        <v>132</v>
      </c>
      <c r="HX225" s="2" t="s">
        <v>132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161</v>
      </c>
      <c r="IH225" s="2" t="s">
        <v>129</v>
      </c>
      <c r="II225" s="2" t="s">
        <v>132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173</v>
      </c>
      <c r="IT225" s="2" t="s">
        <v>129</v>
      </c>
      <c r="IU225" s="2" t="s">
        <v>132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167</v>
      </c>
      <c r="JF225" s="2" t="s">
        <v>129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162</v>
      </c>
      <c r="JR225" s="2" t="s">
        <v>129</v>
      </c>
      <c r="JS225" s="2" t="s">
        <v>132</v>
      </c>
      <c r="JT225" s="2" t="s">
        <v>132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173</v>
      </c>
      <c r="KP225" s="2" t="s">
        <v>129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141</v>
      </c>
      <c r="LB225" s="2" t="s">
        <v>129</v>
      </c>
      <c r="LC225" s="2" t="s">
        <v>1216</v>
      </c>
      <c r="LD225" s="2" t="s">
        <v>132</v>
      </c>
      <c r="LE225" s="2" t="s">
        <v>144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173</v>
      </c>
      <c r="LN225" s="2" t="s">
        <v>129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167</v>
      </c>
      <c r="LZ225" s="2" t="s">
        <v>129</v>
      </c>
      <c r="MA225" s="2" t="s">
        <v>132</v>
      </c>
      <c r="MB225" s="2" t="s">
        <v>132</v>
      </c>
      <c r="MC225" s="2" t="s">
        <v>144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167</v>
      </c>
      <c r="MX225" s="2" t="s">
        <v>129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167</v>
      </c>
      <c r="NJ225" s="2" t="s">
        <v>129</v>
      </c>
      <c r="NK225" s="2" t="s">
        <v>132</v>
      </c>
      <c r="NL225" s="2" t="s">
        <v>132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167</v>
      </c>
      <c r="OH225" s="2" t="s">
        <v>129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167</v>
      </c>
      <c r="OT225" s="2" t="s">
        <v>129</v>
      </c>
      <c r="OU225" s="2" t="s">
        <v>132</v>
      </c>
      <c r="OV225" s="2" t="s">
        <v>132</v>
      </c>
      <c r="OW225" s="2" t="s">
        <v>144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167</v>
      </c>
      <c r="PF225" s="2" t="s">
        <v>129</v>
      </c>
      <c r="PG225" s="2" t="s">
        <v>132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173</v>
      </c>
      <c r="PR225" s="2" t="s">
        <v>129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167</v>
      </c>
      <c r="QD225" s="2" t="s">
        <v>129</v>
      </c>
      <c r="QE225" s="2" t="s">
        <v>132</v>
      </c>
      <c r="QF225" s="2" t="s">
        <v>132</v>
      </c>
      <c r="QG225" s="2" t="s">
        <v>144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173</v>
      </c>
      <c r="RB225" s="2" t="s">
        <v>129</v>
      </c>
      <c r="RC225" s="2" t="s">
        <v>132</v>
      </c>
      <c r="RD225" s="2" t="s">
        <v>132</v>
      </c>
      <c r="RE225" s="2" t="s">
        <v>144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173</v>
      </c>
      <c r="RN225" s="2" t="s">
        <v>129</v>
      </c>
      <c r="RO225" s="2" t="s">
        <v>132</v>
      </c>
      <c r="RP225" s="2" t="s">
        <v>132</v>
      </c>
      <c r="RQ225" s="2" t="s">
        <v>144</v>
      </c>
      <c r="RR225" s="2" t="s">
        <v>132</v>
      </c>
    </row>
    <row r="226">
      <c r="A226" s="2" t="s">
        <v>2707</v>
      </c>
      <c r="B226" s="2" t="s">
        <v>121</v>
      </c>
      <c r="C226" s="2" t="s">
        <v>2708</v>
      </c>
      <c r="D226" s="2" t="s">
        <v>954</v>
      </c>
      <c r="E226" s="2" t="s">
        <v>955</v>
      </c>
      <c r="F226" s="2" t="s">
        <v>2709</v>
      </c>
      <c r="G226" s="2" t="s">
        <v>2709</v>
      </c>
      <c r="H226" s="2" t="s">
        <v>2709</v>
      </c>
      <c r="I226" s="2" t="s">
        <v>2710</v>
      </c>
      <c r="J226" s="2" t="s">
        <v>127</v>
      </c>
      <c r="K226" s="2" t="s">
        <v>2476</v>
      </c>
      <c r="L226" s="3">
        <v>32.38</v>
      </c>
      <c r="M226" s="3">
        <v>34</v>
      </c>
      <c r="N226" s="3">
        <v>67.99</v>
      </c>
      <c r="O226" s="2" t="s">
        <v>129</v>
      </c>
      <c r="P226" s="2" t="s">
        <v>374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134</v>
      </c>
      <c r="V226" s="2" t="s">
        <v>914</v>
      </c>
      <c r="W226" s="2" t="s">
        <v>421</v>
      </c>
      <c r="X226" s="2" t="s">
        <v>185</v>
      </c>
      <c r="Y226" s="2" t="s">
        <v>2088</v>
      </c>
      <c r="Z226" s="4">
        <v>170</v>
      </c>
      <c r="AA226" s="4">
        <f>=ROUNDDOWN(13.0769230769231,0)</f>
      </c>
      <c r="AB226" s="5">
        <v>13</v>
      </c>
      <c r="AC226" s="2" t="s">
        <v>1076</v>
      </c>
      <c r="AD226" s="4">
        <v>100</v>
      </c>
      <c r="AE226" s="4">
        <v>270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103</v>
      </c>
      <c r="AQ226" s="8">
        <v>4286.82</v>
      </c>
      <c r="AR226" s="4"/>
      <c r="AS226" s="8"/>
      <c r="AT226" s="7"/>
      <c r="AU226" s="7"/>
      <c r="AV226" s="4">
        <v>103</v>
      </c>
      <c r="AW226" s="8">
        <v>4286.82</v>
      </c>
      <c r="AX226" s="4"/>
      <c r="AY226" s="8"/>
      <c r="AZ226" s="7"/>
      <c r="BA226" s="7"/>
      <c r="BB226" s="7">
        <v>1</v>
      </c>
      <c r="BC226" s="4">
        <v>103</v>
      </c>
      <c r="BD226" s="8">
        <v>4286.82</v>
      </c>
      <c r="BE226" s="4"/>
      <c r="BF226" s="8"/>
      <c r="BG226" s="7"/>
      <c r="BH226" s="7"/>
      <c r="BI226" s="7">
        <v>1</v>
      </c>
      <c r="BJ226" s="4">
        <v>103</v>
      </c>
      <c r="BK226" s="8">
        <v>4286.82</v>
      </c>
      <c r="BL226" s="2" t="s">
        <v>2711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141</v>
      </c>
      <c r="BV226" s="2" t="s">
        <v>129</v>
      </c>
      <c r="BW226" s="2" t="s">
        <v>549</v>
      </c>
      <c r="BX226" s="2" t="s">
        <v>156</v>
      </c>
      <c r="BY226" s="2" t="s">
        <v>144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129</v>
      </c>
      <c r="CI226" s="2" t="s">
        <v>132</v>
      </c>
      <c r="CJ226" s="2" t="s">
        <v>2359</v>
      </c>
      <c r="CK226" s="2" t="s">
        <v>144</v>
      </c>
      <c r="CL226" s="2" t="s">
        <v>132</v>
      </c>
      <c r="CM226" s="4">
        <v>16</v>
      </c>
      <c r="CN226" s="8">
        <v>640.62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2088</v>
      </c>
      <c r="CV226" s="2" t="s">
        <v>2712</v>
      </c>
      <c r="CW226" s="2" t="s">
        <v>144</v>
      </c>
      <c r="CX226" s="2" t="s">
        <v>132</v>
      </c>
      <c r="CY226" s="4">
        <v>71</v>
      </c>
      <c r="CZ226" s="8">
        <v>2981.29</v>
      </c>
      <c r="DA226" s="4"/>
      <c r="DB226" s="8"/>
      <c r="DC226" s="7"/>
      <c r="DD226" s="7"/>
      <c r="DE226" s="2" t="s">
        <v>141</v>
      </c>
      <c r="DF226" s="2" t="s">
        <v>129</v>
      </c>
      <c r="DG226" s="2" t="s">
        <v>147</v>
      </c>
      <c r="DH226" s="2" t="s">
        <v>1150</v>
      </c>
      <c r="DI226" s="2" t="s">
        <v>144</v>
      </c>
      <c r="DJ226" s="2" t="s">
        <v>132</v>
      </c>
      <c r="DK226" s="4">
        <v>9</v>
      </c>
      <c r="DL226" s="8">
        <v>403.11</v>
      </c>
      <c r="DM226" s="4"/>
      <c r="DN226" s="8"/>
      <c r="DO226" s="7"/>
      <c r="DP226" s="7"/>
      <c r="DQ226" s="2" t="s">
        <v>141</v>
      </c>
      <c r="DR226" s="2" t="s">
        <v>129</v>
      </c>
      <c r="DS226" s="2" t="s">
        <v>397</v>
      </c>
      <c r="DT226" s="2" t="s">
        <v>202</v>
      </c>
      <c r="DU226" s="2" t="s">
        <v>144</v>
      </c>
      <c r="DV226" s="2" t="s">
        <v>132</v>
      </c>
      <c r="DW226" s="4">
        <v>7</v>
      </c>
      <c r="DX226" s="8">
        <v>261.8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1150</v>
      </c>
      <c r="EF226" s="2" t="s">
        <v>2170</v>
      </c>
      <c r="EG226" s="2" t="s">
        <v>144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161</v>
      </c>
      <c r="EP226" s="2" t="s">
        <v>129</v>
      </c>
      <c r="EQ226" s="2" t="s">
        <v>132</v>
      </c>
      <c r="ER226" s="2" t="s">
        <v>132</v>
      </c>
      <c r="ES226" s="2" t="s">
        <v>144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161</v>
      </c>
      <c r="FB226" s="2" t="s">
        <v>129</v>
      </c>
      <c r="FC226" s="2" t="s">
        <v>132</v>
      </c>
      <c r="FD226" s="2" t="s">
        <v>132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162</v>
      </c>
      <c r="FN226" s="2" t="s">
        <v>129</v>
      </c>
      <c r="FO226" s="2" t="s">
        <v>132</v>
      </c>
      <c r="FP226" s="2" t="s">
        <v>132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167</v>
      </c>
      <c r="FZ226" s="2" t="s">
        <v>129</v>
      </c>
      <c r="GA226" s="2" t="s">
        <v>132</v>
      </c>
      <c r="GB226" s="2" t="s">
        <v>132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129</v>
      </c>
      <c r="GM226" s="2" t="s">
        <v>2088</v>
      </c>
      <c r="GN226" s="2" t="s">
        <v>132</v>
      </c>
      <c r="GO226" s="2" t="s">
        <v>144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161</v>
      </c>
      <c r="GX226" s="2" t="s">
        <v>129</v>
      </c>
      <c r="GY226" s="2" t="s">
        <v>132</v>
      </c>
      <c r="GZ226" s="2" t="s">
        <v>132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162</v>
      </c>
      <c r="HJ226" s="2" t="s">
        <v>129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532</v>
      </c>
      <c r="HV226" s="2" t="s">
        <v>129</v>
      </c>
      <c r="HW226" s="2" t="s">
        <v>132</v>
      </c>
      <c r="HX226" s="2" t="s">
        <v>132</v>
      </c>
      <c r="HY226" s="2" t="s">
        <v>144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141</v>
      </c>
      <c r="IH226" s="2" t="s">
        <v>129</v>
      </c>
      <c r="II226" s="2" t="s">
        <v>1330</v>
      </c>
      <c r="IJ226" s="2" t="s">
        <v>132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162</v>
      </c>
      <c r="IT226" s="2" t="s">
        <v>129</v>
      </c>
      <c r="IU226" s="2" t="s">
        <v>132</v>
      </c>
      <c r="IV226" s="2" t="s">
        <v>132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212</v>
      </c>
      <c r="JF226" s="2" t="s">
        <v>129</v>
      </c>
      <c r="JG226" s="2" t="s">
        <v>132</v>
      </c>
      <c r="JH226" s="2" t="s">
        <v>132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940</v>
      </c>
      <c r="JT226" s="2" t="s">
        <v>132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167</v>
      </c>
      <c r="KD226" s="2" t="s">
        <v>129</v>
      </c>
      <c r="KE226" s="2" t="s">
        <v>132</v>
      </c>
      <c r="KF226" s="2" t="s">
        <v>132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167</v>
      </c>
      <c r="KP226" s="2" t="s">
        <v>129</v>
      </c>
      <c r="KQ226" s="2" t="s">
        <v>132</v>
      </c>
      <c r="KR226" s="2" t="s">
        <v>132</v>
      </c>
      <c r="KS226" s="2" t="s">
        <v>144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141</v>
      </c>
      <c r="LB226" s="2" t="s">
        <v>129</v>
      </c>
      <c r="LC226" s="2" t="s">
        <v>459</v>
      </c>
      <c r="LD226" s="2" t="s">
        <v>132</v>
      </c>
      <c r="LE226" s="2" t="s">
        <v>144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129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162</v>
      </c>
      <c r="ML226" s="2" t="s">
        <v>129</v>
      </c>
      <c r="MM226" s="2" t="s">
        <v>132</v>
      </c>
      <c r="MN226" s="2" t="s">
        <v>132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167</v>
      </c>
      <c r="MX226" s="2" t="s">
        <v>129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167</v>
      </c>
      <c r="NJ226" s="2" t="s">
        <v>129</v>
      </c>
      <c r="NK226" s="2" t="s">
        <v>132</v>
      </c>
      <c r="NL226" s="2" t="s">
        <v>132</v>
      </c>
      <c r="NM226" s="2" t="s">
        <v>144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167</v>
      </c>
      <c r="OH226" s="2" t="s">
        <v>129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167</v>
      </c>
      <c r="PF226" s="2" t="s">
        <v>129</v>
      </c>
      <c r="PG226" s="2" t="s">
        <v>132</v>
      </c>
      <c r="PH226" s="2" t="s">
        <v>132</v>
      </c>
      <c r="PI226" s="2" t="s">
        <v>144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167</v>
      </c>
      <c r="PR226" s="2" t="s">
        <v>129</v>
      </c>
      <c r="PS226" s="2" t="s">
        <v>132</v>
      </c>
      <c r="PT226" s="2" t="s">
        <v>132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167</v>
      </c>
      <c r="QD226" s="2" t="s">
        <v>129</v>
      </c>
      <c r="QE226" s="2" t="s">
        <v>132</v>
      </c>
      <c r="QF226" s="2" t="s">
        <v>132</v>
      </c>
      <c r="QG226" s="2" t="s">
        <v>144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144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174</v>
      </c>
      <c r="RO226" s="2" t="s">
        <v>2173</v>
      </c>
      <c r="RP226" s="2" t="s">
        <v>132</v>
      </c>
      <c r="RQ226" s="2" t="s">
        <v>144</v>
      </c>
      <c r="RR226" s="2" t="s">
        <v>132</v>
      </c>
    </row>
    <row r="227">
      <c r="A227" s="2" t="s">
        <v>2713</v>
      </c>
      <c r="B227" s="2" t="s">
        <v>121</v>
      </c>
      <c r="C227" s="2" t="s">
        <v>2708</v>
      </c>
      <c r="D227" s="2" t="s">
        <v>954</v>
      </c>
      <c r="E227" s="2" t="s">
        <v>955</v>
      </c>
      <c r="F227" s="2" t="s">
        <v>2714</v>
      </c>
      <c r="G227" s="2" t="s">
        <v>2714</v>
      </c>
      <c r="H227" s="2" t="s">
        <v>2714</v>
      </c>
      <c r="I227" s="2" t="s">
        <v>2715</v>
      </c>
      <c r="J227" s="2" t="s">
        <v>127</v>
      </c>
      <c r="K227" s="2" t="s">
        <v>1209</v>
      </c>
      <c r="L227" s="3">
        <v>34.6</v>
      </c>
      <c r="M227" s="3">
        <v>36.33</v>
      </c>
      <c r="N227" s="3">
        <v>80.74</v>
      </c>
      <c r="O227" s="2" t="s">
        <v>129</v>
      </c>
      <c r="P227" s="2" t="s">
        <v>374</v>
      </c>
      <c r="Q227" s="2" t="s">
        <v>131</v>
      </c>
      <c r="R227" s="2" t="s">
        <v>132</v>
      </c>
      <c r="S227" s="2" t="s">
        <v>2716</v>
      </c>
      <c r="T227" s="2" t="s">
        <v>132</v>
      </c>
      <c r="U227" s="2" t="s">
        <v>134</v>
      </c>
      <c r="V227" s="2" t="s">
        <v>1365</v>
      </c>
      <c r="W227" s="2" t="s">
        <v>2717</v>
      </c>
      <c r="X227" s="2" t="s">
        <v>132</v>
      </c>
      <c r="Y227" s="2" t="s">
        <v>806</v>
      </c>
      <c r="Z227" s="4">
        <v>229</v>
      </c>
      <c r="AA227" s="4">
        <f>=ROUNDDOWN(28.625,0)</f>
      </c>
      <c r="AB227" s="5">
        <v>8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70</v>
      </c>
      <c r="AQ227" s="8">
        <v>2808.79</v>
      </c>
      <c r="AR227" s="4"/>
      <c r="AS227" s="8"/>
      <c r="AT227" s="7"/>
      <c r="AU227" s="7"/>
      <c r="AV227" s="4">
        <v>70</v>
      </c>
      <c r="AW227" s="8">
        <v>2808.79</v>
      </c>
      <c r="AX227" s="4"/>
      <c r="AY227" s="8"/>
      <c r="AZ227" s="7"/>
      <c r="BA227" s="7"/>
      <c r="BB227" s="7">
        <v>1</v>
      </c>
      <c r="BC227" s="4">
        <v>70</v>
      </c>
      <c r="BD227" s="8">
        <v>2808.79</v>
      </c>
      <c r="BE227" s="4"/>
      <c r="BF227" s="8"/>
      <c r="BG227" s="7"/>
      <c r="BH227" s="7"/>
      <c r="BI227" s="7">
        <v>1</v>
      </c>
      <c r="BJ227" s="4">
        <v>70</v>
      </c>
      <c r="BK227" s="8">
        <v>2808.79</v>
      </c>
      <c r="BL227" s="2" t="s">
        <v>2718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173</v>
      </c>
      <c r="BV227" s="2" t="s">
        <v>174</v>
      </c>
      <c r="BW227" s="2" t="s">
        <v>2719</v>
      </c>
      <c r="BX227" s="2" t="s">
        <v>1764</v>
      </c>
      <c r="BY227" s="2" t="s">
        <v>177</v>
      </c>
      <c r="BZ227" s="2" t="s">
        <v>132</v>
      </c>
      <c r="CA227" s="4">
        <v>26</v>
      </c>
      <c r="CB227" s="8">
        <v>1045.72</v>
      </c>
      <c r="CC227" s="4"/>
      <c r="CD227" s="8"/>
      <c r="CE227" s="7"/>
      <c r="CF227" s="7"/>
      <c r="CG227" s="2" t="s">
        <v>141</v>
      </c>
      <c r="CH227" s="2" t="s">
        <v>129</v>
      </c>
      <c r="CI227" s="2" t="s">
        <v>132</v>
      </c>
      <c r="CJ227" s="2" t="s">
        <v>2720</v>
      </c>
      <c r="CK227" s="2" t="s">
        <v>144</v>
      </c>
      <c r="CL227" s="2" t="s">
        <v>132</v>
      </c>
      <c r="CM227" s="4">
        <v>18</v>
      </c>
      <c r="CN227" s="8">
        <v>705.69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811</v>
      </c>
      <c r="CV227" s="2" t="s">
        <v>2721</v>
      </c>
      <c r="CW227" s="2" t="s">
        <v>144</v>
      </c>
      <c r="CX227" s="2" t="s">
        <v>132</v>
      </c>
      <c r="CY227" s="4">
        <v>3</v>
      </c>
      <c r="CZ227" s="8">
        <v>134.61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1170</v>
      </c>
      <c r="DH227" s="2" t="s">
        <v>317</v>
      </c>
      <c r="DI227" s="2" t="s">
        <v>144</v>
      </c>
      <c r="DJ227" s="2" t="s">
        <v>132</v>
      </c>
      <c r="DK227" s="4">
        <v>5</v>
      </c>
      <c r="DL227" s="8">
        <v>242.65</v>
      </c>
      <c r="DM227" s="4"/>
      <c r="DN227" s="8"/>
      <c r="DO227" s="7"/>
      <c r="DP227" s="7"/>
      <c r="DQ227" s="2" t="s">
        <v>141</v>
      </c>
      <c r="DR227" s="2" t="s">
        <v>129</v>
      </c>
      <c r="DS227" s="2" t="s">
        <v>815</v>
      </c>
      <c r="DT227" s="2" t="s">
        <v>2480</v>
      </c>
      <c r="DU227" s="2" t="s">
        <v>144</v>
      </c>
      <c r="DV227" s="2" t="s">
        <v>132</v>
      </c>
      <c r="DW227" s="4">
        <v>1</v>
      </c>
      <c r="DX227" s="8">
        <v>47.15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811</v>
      </c>
      <c r="EF227" s="2" t="s">
        <v>2722</v>
      </c>
      <c r="EG227" s="2" t="s">
        <v>144</v>
      </c>
      <c r="EH227" s="2" t="s">
        <v>132</v>
      </c>
      <c r="EI227" s="4">
        <v>2</v>
      </c>
      <c r="EJ227" s="8">
        <v>88</v>
      </c>
      <c r="EK227" s="4"/>
      <c r="EL227" s="8"/>
      <c r="EM227" s="7"/>
      <c r="EN227" s="7"/>
      <c r="EO227" s="2" t="s">
        <v>141</v>
      </c>
      <c r="EP227" s="2" t="s">
        <v>129</v>
      </c>
      <c r="EQ227" s="2" t="s">
        <v>818</v>
      </c>
      <c r="ER227" s="2" t="s">
        <v>2723</v>
      </c>
      <c r="ES227" s="2" t="s">
        <v>144</v>
      </c>
      <c r="ET227" s="2" t="s">
        <v>132</v>
      </c>
      <c r="EU227" s="4">
        <v>2</v>
      </c>
      <c r="EV227" s="8">
        <v>78.46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1018</v>
      </c>
      <c r="FD227" s="2" t="s">
        <v>1061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174</v>
      </c>
      <c r="FO227" s="2" t="s">
        <v>1114</v>
      </c>
      <c r="FP227" s="2" t="s">
        <v>2724</v>
      </c>
      <c r="FQ227" s="2" t="s">
        <v>144</v>
      </c>
      <c r="FR227" s="2" t="s">
        <v>132</v>
      </c>
      <c r="FS227" s="4">
        <v>8</v>
      </c>
      <c r="FT227" s="8">
        <v>290.56</v>
      </c>
      <c r="FU227" s="4"/>
      <c r="FV227" s="8"/>
      <c r="FW227" s="7"/>
      <c r="FX227" s="7"/>
      <c r="FY227" s="2" t="s">
        <v>141</v>
      </c>
      <c r="FZ227" s="2" t="s">
        <v>129</v>
      </c>
      <c r="GA227" s="2" t="s">
        <v>326</v>
      </c>
      <c r="GB227" s="2" t="s">
        <v>620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811</v>
      </c>
      <c r="GN227" s="2" t="s">
        <v>2725</v>
      </c>
      <c r="GO227" s="2" t="s">
        <v>144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141</v>
      </c>
      <c r="GX227" s="2" t="s">
        <v>129</v>
      </c>
      <c r="GY227" s="2" t="s">
        <v>359</v>
      </c>
      <c r="GZ227" s="2" t="s">
        <v>472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162</v>
      </c>
      <c r="HJ227" s="2" t="s">
        <v>129</v>
      </c>
      <c r="HK227" s="2" t="s">
        <v>132</v>
      </c>
      <c r="HL227" s="2" t="s">
        <v>132</v>
      </c>
      <c r="HM227" s="2" t="s">
        <v>144</v>
      </c>
      <c r="HN227" s="2" t="s">
        <v>132</v>
      </c>
      <c r="HO227" s="4">
        <v>1</v>
      </c>
      <c r="HP227" s="8">
        <v>44.87</v>
      </c>
      <c r="HQ227" s="4"/>
      <c r="HR227" s="8"/>
      <c r="HS227" s="7"/>
      <c r="HT227" s="7"/>
      <c r="HU227" s="2" t="s">
        <v>141</v>
      </c>
      <c r="HV227" s="2" t="s">
        <v>129</v>
      </c>
      <c r="HW227" s="2" t="s">
        <v>1667</v>
      </c>
      <c r="HX227" s="2" t="s">
        <v>1844</v>
      </c>
      <c r="HY227" s="2" t="s">
        <v>144</v>
      </c>
      <c r="HZ227" s="2" t="s">
        <v>132</v>
      </c>
      <c r="IA227" s="4">
        <v>2</v>
      </c>
      <c r="IB227" s="8">
        <v>78.46</v>
      </c>
      <c r="IC227" s="4"/>
      <c r="ID227" s="8"/>
      <c r="IE227" s="7"/>
      <c r="IF227" s="7"/>
      <c r="IG227" s="2" t="s">
        <v>141</v>
      </c>
      <c r="IH227" s="2" t="s">
        <v>129</v>
      </c>
      <c r="II227" s="2" t="s">
        <v>474</v>
      </c>
      <c r="IJ227" s="2" t="s">
        <v>1538</v>
      </c>
      <c r="IK227" s="2" t="s">
        <v>144</v>
      </c>
      <c r="IL227" s="2" t="s">
        <v>132</v>
      </c>
      <c r="IM227" s="4">
        <v>1</v>
      </c>
      <c r="IN227" s="8">
        <v>38.15</v>
      </c>
      <c r="IO227" s="4"/>
      <c r="IP227" s="8"/>
      <c r="IQ227" s="7"/>
      <c r="IR227" s="7"/>
      <c r="IS227" s="2" t="s">
        <v>141</v>
      </c>
      <c r="IT227" s="2" t="s">
        <v>129</v>
      </c>
      <c r="IU227" s="2" t="s">
        <v>830</v>
      </c>
      <c r="IV227" s="2" t="s">
        <v>2726</v>
      </c>
      <c r="IW227" s="2" t="s">
        <v>144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2228</v>
      </c>
      <c r="JH227" s="2" t="s">
        <v>1132</v>
      </c>
      <c r="JI227" s="2" t="s">
        <v>144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1118</v>
      </c>
      <c r="JT227" s="2" t="s">
        <v>644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141</v>
      </c>
      <c r="KD227" s="2" t="s">
        <v>129</v>
      </c>
      <c r="KE227" s="2" t="s">
        <v>837</v>
      </c>
      <c r="KF227" s="2" t="s">
        <v>2727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>
        <v>1</v>
      </c>
      <c r="KV227" s="8">
        <v>14.47</v>
      </c>
      <c r="KW227" s="4"/>
      <c r="KX227" s="8"/>
      <c r="KY227" s="7"/>
      <c r="KZ227" s="7"/>
      <c r="LA227" s="2" t="s">
        <v>141</v>
      </c>
      <c r="LB227" s="2" t="s">
        <v>129</v>
      </c>
      <c r="LC227" s="2" t="s">
        <v>168</v>
      </c>
      <c r="LD227" s="2" t="s">
        <v>1438</v>
      </c>
      <c r="LE227" s="2" t="s">
        <v>144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162</v>
      </c>
      <c r="LN227" s="2" t="s">
        <v>129</v>
      </c>
      <c r="LO227" s="2" t="s">
        <v>132</v>
      </c>
      <c r="LP227" s="2" t="s">
        <v>132</v>
      </c>
      <c r="LQ227" s="2" t="s">
        <v>144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141</v>
      </c>
      <c r="ML227" s="2" t="s">
        <v>170</v>
      </c>
      <c r="MM227" s="2" t="s">
        <v>835</v>
      </c>
      <c r="MN227" s="2" t="s">
        <v>2728</v>
      </c>
      <c r="MO227" s="2" t="s">
        <v>144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167</v>
      </c>
      <c r="MX227" s="2" t="s">
        <v>129</v>
      </c>
      <c r="MY227" s="2" t="s">
        <v>132</v>
      </c>
      <c r="MZ227" s="2" t="s">
        <v>132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167</v>
      </c>
      <c r="OH227" s="2" t="s">
        <v>129</v>
      </c>
      <c r="OI227" s="2" t="s">
        <v>132</v>
      </c>
      <c r="OJ227" s="2" t="s">
        <v>132</v>
      </c>
      <c r="OK227" s="2" t="s">
        <v>144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167</v>
      </c>
      <c r="OT227" s="2" t="s">
        <v>174</v>
      </c>
      <c r="OU227" s="2" t="s">
        <v>132</v>
      </c>
      <c r="OV227" s="2" t="s">
        <v>132</v>
      </c>
      <c r="OW227" s="2" t="s">
        <v>144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141</v>
      </c>
      <c r="PR227" s="2" t="s">
        <v>174</v>
      </c>
      <c r="PS227" s="2" t="s">
        <v>559</v>
      </c>
      <c r="PT227" s="2" t="s">
        <v>466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141</v>
      </c>
      <c r="QP227" s="2" t="s">
        <v>174</v>
      </c>
      <c r="QQ227" s="2" t="s">
        <v>837</v>
      </c>
      <c r="QR227" s="2" t="s">
        <v>2287</v>
      </c>
      <c r="QS227" s="2" t="s">
        <v>144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173</v>
      </c>
      <c r="RB227" s="2" t="s">
        <v>129</v>
      </c>
      <c r="RC227" s="2" t="s">
        <v>132</v>
      </c>
      <c r="RD227" s="2" t="s">
        <v>132</v>
      </c>
      <c r="RE227" s="2" t="s">
        <v>144</v>
      </c>
      <c r="RF227" s="2" t="s">
        <v>177</v>
      </c>
      <c r="RG227" s="4"/>
      <c r="RH227" s="8"/>
      <c r="RI227" s="4"/>
      <c r="RJ227" s="8"/>
      <c r="RK227" s="7"/>
      <c r="RL227" s="7"/>
      <c r="RM227" s="2" t="s">
        <v>141</v>
      </c>
      <c r="RN227" s="2" t="s">
        <v>174</v>
      </c>
      <c r="RO227" s="2" t="s">
        <v>312</v>
      </c>
      <c r="RP227" s="2" t="s">
        <v>2729</v>
      </c>
      <c r="RQ227" s="2" t="s">
        <v>144</v>
      </c>
      <c r="RR227" s="2" t="s">
        <v>132</v>
      </c>
    </row>
    <row r="228">
      <c r="A228" s="2" t="s">
        <v>2730</v>
      </c>
      <c r="B228" s="2" t="s">
        <v>121</v>
      </c>
      <c r="C228" s="2" t="s">
        <v>2708</v>
      </c>
      <c r="D228" s="2" t="s">
        <v>954</v>
      </c>
      <c r="E228" s="2" t="s">
        <v>955</v>
      </c>
      <c r="F228" s="2" t="s">
        <v>2731</v>
      </c>
      <c r="G228" s="2" t="s">
        <v>2731</v>
      </c>
      <c r="H228" s="2" t="s">
        <v>2731</v>
      </c>
      <c r="I228" s="2" t="s">
        <v>2732</v>
      </c>
      <c r="J228" s="2" t="s">
        <v>127</v>
      </c>
      <c r="K228" s="2" t="s">
        <v>788</v>
      </c>
      <c r="L228" s="3">
        <v>53.03</v>
      </c>
      <c r="M228" s="3">
        <v>55.68</v>
      </c>
      <c r="N228" s="3">
        <v>205.5</v>
      </c>
      <c r="O228" s="2" t="s">
        <v>526</v>
      </c>
      <c r="P228" s="2" t="s">
        <v>1184</v>
      </c>
      <c r="Q228" s="2" t="s">
        <v>131</v>
      </c>
      <c r="R228" s="2" t="s">
        <v>18</v>
      </c>
      <c r="S228" s="2" t="s">
        <v>132</v>
      </c>
      <c r="T228" s="2" t="s">
        <v>132</v>
      </c>
      <c r="U228" s="2" t="s">
        <v>447</v>
      </c>
      <c r="V228" s="2" t="s">
        <v>846</v>
      </c>
      <c r="W228" s="2" t="s">
        <v>136</v>
      </c>
      <c r="X228" s="2" t="s">
        <v>132</v>
      </c>
      <c r="Y228" s="2" t="s">
        <v>668</v>
      </c>
      <c r="Z228" s="4">
        <v>2</v>
      </c>
      <c r="AA228" s="4">
        <f>=ROUNDDOWN(0.512820512820513,0)</f>
      </c>
      <c r="AB228" s="5">
        <v>3.9</v>
      </c>
      <c r="AC228" s="2" t="s">
        <v>132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35</v>
      </c>
      <c r="AQ228" s="8">
        <v>2575.22</v>
      </c>
      <c r="AR228" s="4"/>
      <c r="AS228" s="8"/>
      <c r="AT228" s="7"/>
      <c r="AU228" s="7"/>
      <c r="AV228" s="4">
        <v>35</v>
      </c>
      <c r="AW228" s="8">
        <v>2575.22</v>
      </c>
      <c r="AX228" s="4"/>
      <c r="AY228" s="8"/>
      <c r="AZ228" s="7"/>
      <c r="BA228" s="7"/>
      <c r="BB228" s="7">
        <v>1</v>
      </c>
      <c r="BC228" s="4">
        <v>35</v>
      </c>
      <c r="BD228" s="8">
        <v>2575.22</v>
      </c>
      <c r="BE228" s="4"/>
      <c r="BF228" s="8"/>
      <c r="BG228" s="7"/>
      <c r="BH228" s="7"/>
      <c r="BI228" s="7">
        <v>1</v>
      </c>
      <c r="BJ228" s="4">
        <v>35</v>
      </c>
      <c r="BK228" s="8">
        <v>2575.22</v>
      </c>
      <c r="BL228" s="2" t="s">
        <v>18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132</v>
      </c>
      <c r="BV228" s="2" t="s">
        <v>132</v>
      </c>
      <c r="BW228" s="2" t="s">
        <v>132</v>
      </c>
      <c r="BX228" s="2" t="s">
        <v>132</v>
      </c>
      <c r="BY228" s="2" t="s">
        <v>132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132</v>
      </c>
      <c r="CH228" s="2" t="s">
        <v>132</v>
      </c>
      <c r="CI228" s="2" t="s">
        <v>132</v>
      </c>
      <c r="CJ228" s="2" t="s">
        <v>132</v>
      </c>
      <c r="CK228" s="2" t="s">
        <v>132</v>
      </c>
      <c r="CL228" s="2" t="s">
        <v>132</v>
      </c>
      <c r="CM228" s="4">
        <v>35</v>
      </c>
      <c r="CN228" s="8">
        <v>2575.22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668</v>
      </c>
      <c r="CV228" s="2" t="s">
        <v>1259</v>
      </c>
      <c r="CW228" s="2" t="s">
        <v>144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132</v>
      </c>
      <c r="DF228" s="2" t="s">
        <v>132</v>
      </c>
      <c r="DG228" s="2" t="s">
        <v>132</v>
      </c>
      <c r="DH228" s="2" t="s">
        <v>132</v>
      </c>
      <c r="DI228" s="2" t="s">
        <v>132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132</v>
      </c>
      <c r="DR228" s="2" t="s">
        <v>132</v>
      </c>
      <c r="DS228" s="2" t="s">
        <v>132</v>
      </c>
      <c r="DT228" s="2" t="s">
        <v>132</v>
      </c>
      <c r="DU228" s="2" t="s">
        <v>132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132</v>
      </c>
      <c r="ED228" s="2" t="s">
        <v>132</v>
      </c>
      <c r="EE228" s="2" t="s">
        <v>132</v>
      </c>
      <c r="EF228" s="2" t="s">
        <v>132</v>
      </c>
      <c r="EG228" s="2" t="s">
        <v>132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132</v>
      </c>
      <c r="EP228" s="2" t="s">
        <v>132</v>
      </c>
      <c r="EQ228" s="2" t="s">
        <v>132</v>
      </c>
      <c r="ER228" s="2" t="s">
        <v>132</v>
      </c>
      <c r="ES228" s="2" t="s">
        <v>132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132</v>
      </c>
      <c r="FB228" s="2" t="s">
        <v>132</v>
      </c>
      <c r="FC228" s="2" t="s">
        <v>132</v>
      </c>
      <c r="FD228" s="2" t="s">
        <v>132</v>
      </c>
      <c r="FE228" s="2" t="s">
        <v>132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132</v>
      </c>
      <c r="FN228" s="2" t="s">
        <v>132</v>
      </c>
      <c r="FO228" s="2" t="s">
        <v>132</v>
      </c>
      <c r="FP228" s="2" t="s">
        <v>132</v>
      </c>
      <c r="FQ228" s="2" t="s">
        <v>132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132</v>
      </c>
      <c r="FZ228" s="2" t="s">
        <v>132</v>
      </c>
      <c r="GA228" s="2" t="s">
        <v>132</v>
      </c>
      <c r="GB228" s="2" t="s">
        <v>132</v>
      </c>
      <c r="GC228" s="2" t="s">
        <v>132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173</v>
      </c>
      <c r="GL228" s="2" t="s">
        <v>129</v>
      </c>
      <c r="GM228" s="2" t="s">
        <v>132</v>
      </c>
      <c r="GN228" s="2" t="s">
        <v>132</v>
      </c>
      <c r="GO228" s="2" t="s">
        <v>144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132</v>
      </c>
      <c r="HV228" s="2" t="s">
        <v>132</v>
      </c>
      <c r="HW228" s="2" t="s">
        <v>132</v>
      </c>
      <c r="HX228" s="2" t="s">
        <v>132</v>
      </c>
      <c r="HY228" s="2" t="s">
        <v>132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132</v>
      </c>
      <c r="IH228" s="2" t="s">
        <v>132</v>
      </c>
      <c r="II228" s="2" t="s">
        <v>132</v>
      </c>
      <c r="IJ228" s="2" t="s">
        <v>132</v>
      </c>
      <c r="IK228" s="2" t="s">
        <v>132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132</v>
      </c>
      <c r="IT228" s="2" t="s">
        <v>132</v>
      </c>
      <c r="IU228" s="2" t="s">
        <v>132</v>
      </c>
      <c r="IV228" s="2" t="s">
        <v>132</v>
      </c>
      <c r="IW228" s="2" t="s">
        <v>132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132</v>
      </c>
      <c r="JF228" s="2" t="s">
        <v>132</v>
      </c>
      <c r="JG228" s="2" t="s">
        <v>132</v>
      </c>
      <c r="JH228" s="2" t="s">
        <v>132</v>
      </c>
      <c r="JI228" s="2" t="s">
        <v>132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478</v>
      </c>
      <c r="JT228" s="2" t="s">
        <v>132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132</v>
      </c>
      <c r="KD228" s="2" t="s">
        <v>132</v>
      </c>
      <c r="KE228" s="2" t="s">
        <v>132</v>
      </c>
      <c r="KF228" s="2" t="s">
        <v>132</v>
      </c>
      <c r="KG228" s="2" t="s">
        <v>132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132</v>
      </c>
      <c r="PR228" s="2" t="s">
        <v>132</v>
      </c>
      <c r="PS228" s="2" t="s">
        <v>132</v>
      </c>
      <c r="PT228" s="2" t="s">
        <v>132</v>
      </c>
      <c r="PU228" s="2" t="s">
        <v>132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132</v>
      </c>
      <c r="RB228" s="2" t="s">
        <v>132</v>
      </c>
      <c r="RC228" s="2" t="s">
        <v>132</v>
      </c>
      <c r="RD228" s="2" t="s">
        <v>132</v>
      </c>
      <c r="RE228" s="2" t="s">
        <v>132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132</v>
      </c>
      <c r="RN228" s="2" t="s">
        <v>132</v>
      </c>
      <c r="RO228" s="2" t="s">
        <v>132</v>
      </c>
      <c r="RP228" s="2" t="s">
        <v>132</v>
      </c>
      <c r="RQ228" s="2" t="s">
        <v>132</v>
      </c>
      <c r="RR228" s="2" t="s">
        <v>132</v>
      </c>
    </row>
    <row r="229">
      <c r="A229" s="2" t="s">
        <v>2733</v>
      </c>
      <c r="B229" s="2" t="s">
        <v>121</v>
      </c>
      <c r="C229" s="2" t="s">
        <v>2708</v>
      </c>
      <c r="D229" s="2" t="s">
        <v>954</v>
      </c>
      <c r="E229" s="2" t="s">
        <v>955</v>
      </c>
      <c r="F229" s="2" t="s">
        <v>2734</v>
      </c>
      <c r="G229" s="2" t="s">
        <v>2734</v>
      </c>
      <c r="H229" s="2" t="s">
        <v>2734</v>
      </c>
      <c r="I229" s="2" t="s">
        <v>2735</v>
      </c>
      <c r="J229" s="2" t="s">
        <v>127</v>
      </c>
      <c r="K229" s="2" t="s">
        <v>788</v>
      </c>
      <c r="L229" s="3">
        <v>40.03</v>
      </c>
      <c r="M229" s="3">
        <v>42.03</v>
      </c>
      <c r="N229" s="3">
        <v>87.54</v>
      </c>
      <c r="O229" s="2" t="s">
        <v>129</v>
      </c>
      <c r="P229" s="2" t="s">
        <v>374</v>
      </c>
      <c r="Q229" s="2" t="s">
        <v>131</v>
      </c>
      <c r="R229" s="2" t="s">
        <v>132</v>
      </c>
      <c r="S229" s="2" t="s">
        <v>2736</v>
      </c>
      <c r="T229" s="2" t="s">
        <v>132</v>
      </c>
      <c r="U229" s="2" t="s">
        <v>447</v>
      </c>
      <c r="V229" s="2" t="s">
        <v>846</v>
      </c>
      <c r="W229" s="2" t="s">
        <v>136</v>
      </c>
      <c r="X229" s="2" t="s">
        <v>132</v>
      </c>
      <c r="Y229" s="2" t="s">
        <v>1658</v>
      </c>
      <c r="Z229" s="4">
        <v>65</v>
      </c>
      <c r="AA229" s="4">
        <f>=ROUNDDOWN(12.7450980392157,0)</f>
      </c>
      <c r="AB229" s="5">
        <v>5.1</v>
      </c>
      <c r="AC229" s="2" t="s">
        <v>1076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42</v>
      </c>
      <c r="AQ229" s="8">
        <v>1919.71</v>
      </c>
      <c r="AR229" s="4"/>
      <c r="AS229" s="8"/>
      <c r="AT229" s="7"/>
      <c r="AU229" s="7"/>
      <c r="AV229" s="4">
        <v>42</v>
      </c>
      <c r="AW229" s="8">
        <v>1919.71</v>
      </c>
      <c r="AX229" s="4"/>
      <c r="AY229" s="8"/>
      <c r="AZ229" s="7"/>
      <c r="BA229" s="7"/>
      <c r="BB229" s="7">
        <v>1</v>
      </c>
      <c r="BC229" s="4">
        <v>42</v>
      </c>
      <c r="BD229" s="8">
        <v>1919.71</v>
      </c>
      <c r="BE229" s="4"/>
      <c r="BF229" s="8"/>
      <c r="BG229" s="7"/>
      <c r="BH229" s="7"/>
      <c r="BI229" s="7">
        <v>1</v>
      </c>
      <c r="BJ229" s="4">
        <v>42</v>
      </c>
      <c r="BK229" s="8">
        <v>1919.71</v>
      </c>
      <c r="BL229" s="2" t="s">
        <v>2737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141</v>
      </c>
      <c r="BV229" s="2" t="s">
        <v>129</v>
      </c>
      <c r="BW229" s="2" t="s">
        <v>1493</v>
      </c>
      <c r="BX229" s="2" t="s">
        <v>368</v>
      </c>
      <c r="BY229" s="2" t="s">
        <v>144</v>
      </c>
      <c r="BZ229" s="2" t="s">
        <v>132</v>
      </c>
      <c r="CA229" s="4">
        <v>1</v>
      </c>
      <c r="CB229" s="8">
        <v>54.36</v>
      </c>
      <c r="CC229" s="4"/>
      <c r="CD229" s="8"/>
      <c r="CE229" s="7"/>
      <c r="CF229" s="7"/>
      <c r="CG229" s="2" t="s">
        <v>141</v>
      </c>
      <c r="CH229" s="2" t="s">
        <v>129</v>
      </c>
      <c r="CI229" s="2" t="s">
        <v>132</v>
      </c>
      <c r="CJ229" s="2" t="s">
        <v>2738</v>
      </c>
      <c r="CK229" s="2" t="s">
        <v>144</v>
      </c>
      <c r="CL229" s="2" t="s">
        <v>132</v>
      </c>
      <c r="CM229" s="4">
        <v>2</v>
      </c>
      <c r="CN229" s="8">
        <v>112.22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2739</v>
      </c>
      <c r="CV229" s="2" t="s">
        <v>2740</v>
      </c>
      <c r="CW229" s="2" t="s">
        <v>144</v>
      </c>
      <c r="CX229" s="2" t="s">
        <v>132</v>
      </c>
      <c r="CY229" s="4">
        <v>12</v>
      </c>
      <c r="CZ229" s="8">
        <v>614.4</v>
      </c>
      <c r="DA229" s="4"/>
      <c r="DB229" s="8"/>
      <c r="DC229" s="7"/>
      <c r="DD229" s="7"/>
      <c r="DE229" s="2" t="s">
        <v>141</v>
      </c>
      <c r="DF229" s="2" t="s">
        <v>129</v>
      </c>
      <c r="DG229" s="2" t="s">
        <v>544</v>
      </c>
      <c r="DH229" s="2" t="s">
        <v>2741</v>
      </c>
      <c r="DI229" s="2" t="s">
        <v>144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141</v>
      </c>
      <c r="DR229" s="2" t="s">
        <v>129</v>
      </c>
      <c r="DS229" s="2" t="s">
        <v>1049</v>
      </c>
      <c r="DT229" s="2" t="s">
        <v>1011</v>
      </c>
      <c r="DU229" s="2" t="s">
        <v>144</v>
      </c>
      <c r="DV229" s="2" t="s">
        <v>132</v>
      </c>
      <c r="DW229" s="4">
        <v>1</v>
      </c>
      <c r="DX229" s="8">
        <v>57.89</v>
      </c>
      <c r="DY229" s="4"/>
      <c r="DZ229" s="8"/>
      <c r="EA229" s="7"/>
      <c r="EB229" s="7"/>
      <c r="EC229" s="2" t="s">
        <v>141</v>
      </c>
      <c r="ED229" s="2" t="s">
        <v>129</v>
      </c>
      <c r="EE229" s="2" t="s">
        <v>1731</v>
      </c>
      <c r="EF229" s="2" t="s">
        <v>1059</v>
      </c>
      <c r="EG229" s="2" t="s">
        <v>144</v>
      </c>
      <c r="EH229" s="2" t="s">
        <v>132</v>
      </c>
      <c r="EI229" s="4">
        <v>3</v>
      </c>
      <c r="EJ229" s="8">
        <v>149.01</v>
      </c>
      <c r="EK229" s="4"/>
      <c r="EL229" s="8"/>
      <c r="EM229" s="7"/>
      <c r="EN229" s="7"/>
      <c r="EO229" s="2" t="s">
        <v>141</v>
      </c>
      <c r="EP229" s="2" t="s">
        <v>129</v>
      </c>
      <c r="EQ229" s="2" t="s">
        <v>1414</v>
      </c>
      <c r="ER229" s="2" t="s">
        <v>2742</v>
      </c>
      <c r="ES229" s="2" t="s">
        <v>144</v>
      </c>
      <c r="ET229" s="2" t="s">
        <v>132</v>
      </c>
      <c r="EU229" s="4">
        <v>18</v>
      </c>
      <c r="EV229" s="8">
        <v>721.68</v>
      </c>
      <c r="EW229" s="4"/>
      <c r="EX229" s="8"/>
      <c r="EY229" s="7"/>
      <c r="EZ229" s="7"/>
      <c r="FA229" s="2" t="s">
        <v>141</v>
      </c>
      <c r="FB229" s="2" t="s">
        <v>129</v>
      </c>
      <c r="FC229" s="2" t="s">
        <v>1277</v>
      </c>
      <c r="FD229" s="2" t="s">
        <v>143</v>
      </c>
      <c r="FE229" s="2" t="s">
        <v>144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141</v>
      </c>
      <c r="FN229" s="2" t="s">
        <v>174</v>
      </c>
      <c r="FO229" s="2" t="s">
        <v>1049</v>
      </c>
      <c r="FP229" s="2" t="s">
        <v>1665</v>
      </c>
      <c r="FQ229" s="2" t="s">
        <v>144</v>
      </c>
      <c r="FR229" s="2" t="s">
        <v>132</v>
      </c>
      <c r="FS229" s="4">
        <v>2</v>
      </c>
      <c r="FT229" s="8">
        <v>84.06</v>
      </c>
      <c r="FU229" s="4"/>
      <c r="FV229" s="8"/>
      <c r="FW229" s="7"/>
      <c r="FX229" s="7"/>
      <c r="FY229" s="2" t="s">
        <v>141</v>
      </c>
      <c r="FZ229" s="2" t="s">
        <v>129</v>
      </c>
      <c r="GA229" s="2" t="s">
        <v>326</v>
      </c>
      <c r="GB229" s="2" t="s">
        <v>752</v>
      </c>
      <c r="GC229" s="2" t="s">
        <v>144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129</v>
      </c>
      <c r="GM229" s="2" t="s">
        <v>2739</v>
      </c>
      <c r="GN229" s="2" t="s">
        <v>2743</v>
      </c>
      <c r="GO229" s="2" t="s">
        <v>144</v>
      </c>
      <c r="GP229" s="2" t="s">
        <v>132</v>
      </c>
      <c r="GQ229" s="4">
        <v>3</v>
      </c>
      <c r="GR229" s="8">
        <v>126.09</v>
      </c>
      <c r="GS229" s="4"/>
      <c r="GT229" s="8"/>
      <c r="GU229" s="7"/>
      <c r="GV229" s="7"/>
      <c r="GW229" s="2" t="s">
        <v>141</v>
      </c>
      <c r="GX229" s="2" t="s">
        <v>129</v>
      </c>
      <c r="GY229" s="2" t="s">
        <v>289</v>
      </c>
      <c r="GZ229" s="2" t="s">
        <v>648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162</v>
      </c>
      <c r="HJ229" s="2" t="s">
        <v>129</v>
      </c>
      <c r="HK229" s="2" t="s">
        <v>132</v>
      </c>
      <c r="HL229" s="2" t="s">
        <v>132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1412</v>
      </c>
      <c r="HX229" s="2" t="s">
        <v>2744</v>
      </c>
      <c r="HY229" s="2" t="s">
        <v>144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141</v>
      </c>
      <c r="IH229" s="2" t="s">
        <v>129</v>
      </c>
      <c r="II229" s="2" t="s">
        <v>828</v>
      </c>
      <c r="IJ229" s="2" t="s">
        <v>1465</v>
      </c>
      <c r="IK229" s="2" t="s">
        <v>144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141</v>
      </c>
      <c r="IT229" s="2" t="s">
        <v>129</v>
      </c>
      <c r="IU229" s="2" t="s">
        <v>830</v>
      </c>
      <c r="IV229" s="2" t="s">
        <v>2745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212</v>
      </c>
      <c r="JF229" s="2" t="s">
        <v>129</v>
      </c>
      <c r="JG229" s="2" t="s">
        <v>132</v>
      </c>
      <c r="JH229" s="2" t="s">
        <v>132</v>
      </c>
      <c r="JI229" s="2" t="s">
        <v>144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366</v>
      </c>
      <c r="JT229" s="2" t="s">
        <v>1816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141</v>
      </c>
      <c r="KD229" s="2" t="s">
        <v>129</v>
      </c>
      <c r="KE229" s="2" t="s">
        <v>1491</v>
      </c>
      <c r="KF229" s="2" t="s">
        <v>1232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141</v>
      </c>
      <c r="LB229" s="2" t="s">
        <v>129</v>
      </c>
      <c r="LC229" s="2" t="s">
        <v>168</v>
      </c>
      <c r="LD229" s="2" t="s">
        <v>132</v>
      </c>
      <c r="LE229" s="2" t="s">
        <v>144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162</v>
      </c>
      <c r="LN229" s="2" t="s">
        <v>129</v>
      </c>
      <c r="LO229" s="2" t="s">
        <v>132</v>
      </c>
      <c r="LP229" s="2" t="s">
        <v>132</v>
      </c>
      <c r="LQ229" s="2" t="s">
        <v>144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141</v>
      </c>
      <c r="ML229" s="2" t="s">
        <v>170</v>
      </c>
      <c r="MM229" s="2" t="s">
        <v>1066</v>
      </c>
      <c r="MN229" s="2" t="s">
        <v>288</v>
      </c>
      <c r="MO229" s="2" t="s">
        <v>144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167</v>
      </c>
      <c r="MX229" s="2" t="s">
        <v>129</v>
      </c>
      <c r="MY229" s="2" t="s">
        <v>132</v>
      </c>
      <c r="MZ229" s="2" t="s">
        <v>132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167</v>
      </c>
      <c r="NJ229" s="2" t="s">
        <v>129</v>
      </c>
      <c r="NK229" s="2" t="s">
        <v>132</v>
      </c>
      <c r="NL229" s="2" t="s">
        <v>132</v>
      </c>
      <c r="NM229" s="2" t="s">
        <v>144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167</v>
      </c>
      <c r="OH229" s="2" t="s">
        <v>129</v>
      </c>
      <c r="OI229" s="2" t="s">
        <v>132</v>
      </c>
      <c r="OJ229" s="2" t="s">
        <v>132</v>
      </c>
      <c r="OK229" s="2" t="s">
        <v>144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167</v>
      </c>
      <c r="OT229" s="2" t="s">
        <v>174</v>
      </c>
      <c r="OU229" s="2" t="s">
        <v>132</v>
      </c>
      <c r="OV229" s="2" t="s">
        <v>132</v>
      </c>
      <c r="OW229" s="2" t="s">
        <v>144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141</v>
      </c>
      <c r="PR229" s="2" t="s">
        <v>174</v>
      </c>
      <c r="PS229" s="2" t="s">
        <v>559</v>
      </c>
      <c r="PT229" s="2" t="s">
        <v>262</v>
      </c>
      <c r="PU229" s="2" t="s">
        <v>144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141</v>
      </c>
      <c r="QP229" s="2" t="s">
        <v>174</v>
      </c>
      <c r="QQ229" s="2" t="s">
        <v>837</v>
      </c>
      <c r="QR229" s="2" t="s">
        <v>2343</v>
      </c>
      <c r="QS229" s="2" t="s">
        <v>144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173</v>
      </c>
      <c r="RB229" s="2" t="s">
        <v>129</v>
      </c>
      <c r="RC229" s="2" t="s">
        <v>132</v>
      </c>
      <c r="RD229" s="2" t="s">
        <v>132</v>
      </c>
      <c r="RE229" s="2" t="s">
        <v>144</v>
      </c>
      <c r="RF229" s="2" t="s">
        <v>177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174</v>
      </c>
      <c r="RO229" s="2" t="s">
        <v>2746</v>
      </c>
      <c r="RP229" s="2" t="s">
        <v>426</v>
      </c>
      <c r="RQ229" s="2" t="s">
        <v>144</v>
      </c>
      <c r="RR229" s="2" t="s">
        <v>132</v>
      </c>
    </row>
    <row r="230">
      <c r="A230" s="2" t="s">
        <v>2747</v>
      </c>
      <c r="B230" s="2" t="s">
        <v>121</v>
      </c>
      <c r="C230" s="2" t="s">
        <v>2708</v>
      </c>
      <c r="D230" s="2" t="s">
        <v>954</v>
      </c>
      <c r="E230" s="2" t="s">
        <v>955</v>
      </c>
      <c r="F230" s="2" t="s">
        <v>2748</v>
      </c>
      <c r="G230" s="2" t="s">
        <v>2748</v>
      </c>
      <c r="H230" s="2" t="s">
        <v>2748</v>
      </c>
      <c r="I230" s="2" t="s">
        <v>1073</v>
      </c>
      <c r="J230" s="2" t="s">
        <v>127</v>
      </c>
      <c r="K230" s="2" t="s">
        <v>342</v>
      </c>
      <c r="L230" s="3">
        <v>41.27</v>
      </c>
      <c r="M230" s="3">
        <v>43.33</v>
      </c>
      <c r="N230" s="3">
        <v>84.99</v>
      </c>
      <c r="O230" s="2" t="s">
        <v>129</v>
      </c>
      <c r="P230" s="2" t="s">
        <v>374</v>
      </c>
      <c r="Q230" s="2" t="s">
        <v>131</v>
      </c>
      <c r="R230" s="2" t="s">
        <v>132</v>
      </c>
      <c r="S230" s="2" t="s">
        <v>2749</v>
      </c>
      <c r="T230" s="2" t="s">
        <v>132</v>
      </c>
      <c r="U230" s="2" t="s">
        <v>306</v>
      </c>
      <c r="V230" s="2" t="s">
        <v>846</v>
      </c>
      <c r="W230" s="2" t="s">
        <v>136</v>
      </c>
      <c r="X230" s="2" t="s">
        <v>132</v>
      </c>
      <c r="Y230" s="2" t="s">
        <v>806</v>
      </c>
      <c r="Z230" s="4">
        <v>148</v>
      </c>
      <c r="AA230" s="4">
        <f>=ROUNDDOWN(24.6666666666667,0)</f>
      </c>
      <c r="AB230" s="5">
        <v>6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36</v>
      </c>
      <c r="AQ230" s="8">
        <v>1876.87</v>
      </c>
      <c r="AR230" s="4"/>
      <c r="AS230" s="8"/>
      <c r="AT230" s="7"/>
      <c r="AU230" s="7"/>
      <c r="AV230" s="4">
        <v>36</v>
      </c>
      <c r="AW230" s="8">
        <v>1876.87</v>
      </c>
      <c r="AX230" s="4"/>
      <c r="AY230" s="8"/>
      <c r="AZ230" s="7"/>
      <c r="BA230" s="7"/>
      <c r="BB230" s="7">
        <v>1</v>
      </c>
      <c r="BC230" s="4">
        <v>36</v>
      </c>
      <c r="BD230" s="8">
        <v>1876.87</v>
      </c>
      <c r="BE230" s="4"/>
      <c r="BF230" s="8"/>
      <c r="BG230" s="7"/>
      <c r="BH230" s="7"/>
      <c r="BI230" s="7">
        <v>1</v>
      </c>
      <c r="BJ230" s="4">
        <v>36</v>
      </c>
      <c r="BK230" s="8">
        <v>1876.87</v>
      </c>
      <c r="BL230" s="2" t="s">
        <v>2750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141</v>
      </c>
      <c r="BV230" s="2" t="s">
        <v>129</v>
      </c>
      <c r="BW230" s="2" t="s">
        <v>2751</v>
      </c>
      <c r="BX230" s="2" t="s">
        <v>1147</v>
      </c>
      <c r="BY230" s="2" t="s">
        <v>144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593</v>
      </c>
      <c r="CH230" s="2" t="s">
        <v>174</v>
      </c>
      <c r="CI230" s="2" t="s">
        <v>132</v>
      </c>
      <c r="CJ230" s="2" t="s">
        <v>810</v>
      </c>
      <c r="CK230" s="2" t="s">
        <v>144</v>
      </c>
      <c r="CL230" s="2" t="s">
        <v>132</v>
      </c>
      <c r="CM230" s="4">
        <v>2</v>
      </c>
      <c r="CN230" s="8">
        <v>101.16</v>
      </c>
      <c r="CO230" s="4"/>
      <c r="CP230" s="8"/>
      <c r="CQ230" s="7"/>
      <c r="CR230" s="7"/>
      <c r="CS230" s="2" t="s">
        <v>141</v>
      </c>
      <c r="CT230" s="2" t="s">
        <v>129</v>
      </c>
      <c r="CU230" s="2" t="s">
        <v>811</v>
      </c>
      <c r="CV230" s="2" t="s">
        <v>2752</v>
      </c>
      <c r="CW230" s="2" t="s">
        <v>144</v>
      </c>
      <c r="CX230" s="2" t="s">
        <v>132</v>
      </c>
      <c r="CY230" s="4">
        <v>22</v>
      </c>
      <c r="CZ230" s="8">
        <v>1177.66</v>
      </c>
      <c r="DA230" s="4"/>
      <c r="DB230" s="8"/>
      <c r="DC230" s="7"/>
      <c r="DD230" s="7"/>
      <c r="DE230" s="2" t="s">
        <v>141</v>
      </c>
      <c r="DF230" s="2" t="s">
        <v>129</v>
      </c>
      <c r="DG230" s="2" t="s">
        <v>544</v>
      </c>
      <c r="DH230" s="2" t="s">
        <v>1898</v>
      </c>
      <c r="DI230" s="2" t="s">
        <v>144</v>
      </c>
      <c r="DJ230" s="2" t="s">
        <v>132</v>
      </c>
      <c r="DK230" s="4">
        <v>1</v>
      </c>
      <c r="DL230" s="8">
        <v>59</v>
      </c>
      <c r="DM230" s="4"/>
      <c r="DN230" s="8"/>
      <c r="DO230" s="7"/>
      <c r="DP230" s="7"/>
      <c r="DQ230" s="2" t="s">
        <v>141</v>
      </c>
      <c r="DR230" s="2" t="s">
        <v>129</v>
      </c>
      <c r="DS230" s="2" t="s">
        <v>1151</v>
      </c>
      <c r="DT230" s="2" t="s">
        <v>1147</v>
      </c>
      <c r="DU230" s="2" t="s">
        <v>144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129</v>
      </c>
      <c r="EE230" s="2" t="s">
        <v>811</v>
      </c>
      <c r="EF230" s="2" t="s">
        <v>2753</v>
      </c>
      <c r="EG230" s="2" t="s">
        <v>144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129</v>
      </c>
      <c r="EQ230" s="2" t="s">
        <v>808</v>
      </c>
      <c r="ER230" s="2" t="s">
        <v>1158</v>
      </c>
      <c r="ES230" s="2" t="s">
        <v>144</v>
      </c>
      <c r="ET230" s="2" t="s">
        <v>132</v>
      </c>
      <c r="EU230" s="4">
        <v>4</v>
      </c>
      <c r="EV230" s="8">
        <v>187.16</v>
      </c>
      <c r="EW230" s="4"/>
      <c r="EX230" s="8"/>
      <c r="EY230" s="7"/>
      <c r="EZ230" s="7"/>
      <c r="FA230" s="2" t="s">
        <v>141</v>
      </c>
      <c r="FB230" s="2" t="s">
        <v>129</v>
      </c>
      <c r="FC230" s="2" t="s">
        <v>1277</v>
      </c>
      <c r="FD230" s="2" t="s">
        <v>441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174</v>
      </c>
      <c r="FO230" s="2" t="s">
        <v>1114</v>
      </c>
      <c r="FP230" s="2" t="s">
        <v>2754</v>
      </c>
      <c r="FQ230" s="2" t="s">
        <v>144</v>
      </c>
      <c r="FR230" s="2" t="s">
        <v>132</v>
      </c>
      <c r="FS230" s="4">
        <v>3</v>
      </c>
      <c r="FT230" s="8">
        <v>129.99</v>
      </c>
      <c r="FU230" s="4"/>
      <c r="FV230" s="8"/>
      <c r="FW230" s="7"/>
      <c r="FX230" s="7"/>
      <c r="FY230" s="2" t="s">
        <v>141</v>
      </c>
      <c r="FZ230" s="2" t="s">
        <v>129</v>
      </c>
      <c r="GA230" s="2" t="s">
        <v>326</v>
      </c>
      <c r="GB230" s="2" t="s">
        <v>234</v>
      </c>
      <c r="GC230" s="2" t="s">
        <v>144</v>
      </c>
      <c r="GD230" s="2" t="s">
        <v>132</v>
      </c>
      <c r="GE230" s="4">
        <v>1</v>
      </c>
      <c r="GF230" s="8">
        <v>99.99</v>
      </c>
      <c r="GG230" s="4"/>
      <c r="GH230" s="8"/>
      <c r="GI230" s="7"/>
      <c r="GJ230" s="7"/>
      <c r="GK230" s="2" t="s">
        <v>141</v>
      </c>
      <c r="GL230" s="2" t="s">
        <v>129</v>
      </c>
      <c r="GM230" s="2" t="s">
        <v>811</v>
      </c>
      <c r="GN230" s="2" t="s">
        <v>1606</v>
      </c>
      <c r="GO230" s="2" t="s">
        <v>144</v>
      </c>
      <c r="GP230" s="2" t="s">
        <v>132</v>
      </c>
      <c r="GQ230" s="4">
        <v>1</v>
      </c>
      <c r="GR230" s="8">
        <v>43.33</v>
      </c>
      <c r="GS230" s="4"/>
      <c r="GT230" s="8"/>
      <c r="GU230" s="7"/>
      <c r="GV230" s="7"/>
      <c r="GW230" s="2" t="s">
        <v>141</v>
      </c>
      <c r="GX230" s="2" t="s">
        <v>129</v>
      </c>
      <c r="GY230" s="2" t="s">
        <v>359</v>
      </c>
      <c r="GZ230" s="2" t="s">
        <v>825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141</v>
      </c>
      <c r="HJ230" s="2" t="s">
        <v>129</v>
      </c>
      <c r="HK230" s="2" t="s">
        <v>1236</v>
      </c>
      <c r="HL230" s="2" t="s">
        <v>2591</v>
      </c>
      <c r="HM230" s="2" t="s">
        <v>144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826</v>
      </c>
      <c r="HX230" s="2" t="s">
        <v>1154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141</v>
      </c>
      <c r="IH230" s="2" t="s">
        <v>129</v>
      </c>
      <c r="II230" s="2" t="s">
        <v>828</v>
      </c>
      <c r="IJ230" s="2" t="s">
        <v>991</v>
      </c>
      <c r="IK230" s="2" t="s">
        <v>144</v>
      </c>
      <c r="IL230" s="2" t="s">
        <v>132</v>
      </c>
      <c r="IM230" s="4">
        <v>1</v>
      </c>
      <c r="IN230" s="8">
        <v>45.5</v>
      </c>
      <c r="IO230" s="4"/>
      <c r="IP230" s="8"/>
      <c r="IQ230" s="7"/>
      <c r="IR230" s="7"/>
      <c r="IS230" s="2" t="s">
        <v>141</v>
      </c>
      <c r="IT230" s="2" t="s">
        <v>129</v>
      </c>
      <c r="IU230" s="2" t="s">
        <v>830</v>
      </c>
      <c r="IV230" s="2" t="s">
        <v>1173</v>
      </c>
      <c r="IW230" s="2" t="s">
        <v>144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212</v>
      </c>
      <c r="JF230" s="2" t="s">
        <v>129</v>
      </c>
      <c r="JG230" s="2" t="s">
        <v>132</v>
      </c>
      <c r="JH230" s="2" t="s">
        <v>132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129</v>
      </c>
      <c r="JS230" s="2" t="s">
        <v>366</v>
      </c>
      <c r="JT230" s="2" t="s">
        <v>1802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129</v>
      </c>
      <c r="KE230" s="2" t="s">
        <v>837</v>
      </c>
      <c r="KF230" s="2" t="s">
        <v>2262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141</v>
      </c>
      <c r="LB230" s="2" t="s">
        <v>129</v>
      </c>
      <c r="LC230" s="2" t="s">
        <v>168</v>
      </c>
      <c r="LD230" s="2" t="s">
        <v>132</v>
      </c>
      <c r="LE230" s="2" t="s">
        <v>144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129</v>
      </c>
      <c r="LO230" s="2" t="s">
        <v>132</v>
      </c>
      <c r="LP230" s="2" t="s">
        <v>132</v>
      </c>
      <c r="LQ230" s="2" t="s">
        <v>144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170</v>
      </c>
      <c r="MM230" s="2" t="s">
        <v>2755</v>
      </c>
      <c r="MN230" s="2" t="s">
        <v>1764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167</v>
      </c>
      <c r="MX230" s="2" t="s">
        <v>129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167</v>
      </c>
      <c r="NJ230" s="2" t="s">
        <v>129</v>
      </c>
      <c r="NK230" s="2" t="s">
        <v>132</v>
      </c>
      <c r="NL230" s="2" t="s">
        <v>132</v>
      </c>
      <c r="NM230" s="2" t="s">
        <v>144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167</v>
      </c>
      <c r="OH230" s="2" t="s">
        <v>129</v>
      </c>
      <c r="OI230" s="2" t="s">
        <v>132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167</v>
      </c>
      <c r="OT230" s="2" t="s">
        <v>174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174</v>
      </c>
      <c r="PS230" s="2" t="s">
        <v>214</v>
      </c>
      <c r="PT230" s="2" t="s">
        <v>1205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174</v>
      </c>
      <c r="QQ230" s="2" t="s">
        <v>837</v>
      </c>
      <c r="QR230" s="2" t="s">
        <v>976</v>
      </c>
      <c r="QS230" s="2" t="s">
        <v>144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173</v>
      </c>
      <c r="RB230" s="2" t="s">
        <v>129</v>
      </c>
      <c r="RC230" s="2" t="s">
        <v>132</v>
      </c>
      <c r="RD230" s="2" t="s">
        <v>132</v>
      </c>
      <c r="RE230" s="2" t="s">
        <v>144</v>
      </c>
      <c r="RF230" s="2" t="s">
        <v>177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174</v>
      </c>
      <c r="RO230" s="2" t="s">
        <v>2746</v>
      </c>
      <c r="RP230" s="2" t="s">
        <v>460</v>
      </c>
      <c r="RQ230" s="2" t="s">
        <v>144</v>
      </c>
      <c r="RR230" s="2" t="s">
        <v>132</v>
      </c>
    </row>
    <row r="231">
      <c r="A231" s="2" t="s">
        <v>2756</v>
      </c>
      <c r="B231" s="2" t="s">
        <v>121</v>
      </c>
      <c r="C231" s="2" t="s">
        <v>2708</v>
      </c>
      <c r="D231" s="2" t="s">
        <v>954</v>
      </c>
      <c r="E231" s="2" t="s">
        <v>955</v>
      </c>
      <c r="F231" s="2" t="s">
        <v>2757</v>
      </c>
      <c r="G231" s="2" t="s">
        <v>2757</v>
      </c>
      <c r="H231" s="2" t="s">
        <v>2757</v>
      </c>
      <c r="I231" s="2" t="s">
        <v>2758</v>
      </c>
      <c r="J231" s="2" t="s">
        <v>127</v>
      </c>
      <c r="K231" s="2" t="s">
        <v>275</v>
      </c>
      <c r="L231" s="3">
        <v>43.52</v>
      </c>
      <c r="M231" s="3">
        <v>45.7</v>
      </c>
      <c r="N231" s="3">
        <v>93.49</v>
      </c>
      <c r="O231" s="2" t="s">
        <v>526</v>
      </c>
      <c r="P231" s="2" t="s">
        <v>527</v>
      </c>
      <c r="Q231" s="2" t="s">
        <v>131</v>
      </c>
      <c r="R231" s="2" t="s">
        <v>132</v>
      </c>
      <c r="S231" s="2" t="s">
        <v>2759</v>
      </c>
      <c r="T231" s="2" t="s">
        <v>132</v>
      </c>
      <c r="U231" s="2" t="s">
        <v>447</v>
      </c>
      <c r="V231" s="2" t="s">
        <v>846</v>
      </c>
      <c r="W231" s="2" t="s">
        <v>136</v>
      </c>
      <c r="X231" s="2" t="s">
        <v>2760</v>
      </c>
      <c r="Y231" s="2" t="s">
        <v>2761</v>
      </c>
      <c r="Z231" s="4">
        <v>1</v>
      </c>
      <c r="AA231" s="4">
        <f>=ROUNDDOWN({0},0)</f>
      </c>
      <c r="AB231" s="5"/>
      <c r="AC231" s="2" t="s">
        <v>132</v>
      </c>
      <c r="AD231" s="4"/>
      <c r="AE231" s="4"/>
      <c r="AF231" s="6">
        <v>63</v>
      </c>
      <c r="AG231" s="6"/>
      <c r="AH231" s="7">
        <v>0.9206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24</v>
      </c>
      <c r="AQ231" s="8">
        <v>1509.88</v>
      </c>
      <c r="AR231" s="4"/>
      <c r="AS231" s="8"/>
      <c r="AT231" s="7"/>
      <c r="AU231" s="7"/>
      <c r="AV231" s="4">
        <v>24</v>
      </c>
      <c r="AW231" s="8">
        <v>1509.88</v>
      </c>
      <c r="AX231" s="4"/>
      <c r="AY231" s="8"/>
      <c r="AZ231" s="7"/>
      <c r="BA231" s="7"/>
      <c r="BB231" s="7">
        <v>1</v>
      </c>
      <c r="BC231" s="4">
        <v>24</v>
      </c>
      <c r="BD231" s="8">
        <v>1509.88</v>
      </c>
      <c r="BE231" s="4"/>
      <c r="BF231" s="8"/>
      <c r="BG231" s="7"/>
      <c r="BH231" s="7"/>
      <c r="BI231" s="7">
        <v>1</v>
      </c>
      <c r="BJ231" s="4">
        <v>24</v>
      </c>
      <c r="BK231" s="8">
        <v>1509.88</v>
      </c>
      <c r="BL231" s="2" t="s">
        <v>2762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141</v>
      </c>
      <c r="BV231" s="2" t="s">
        <v>174</v>
      </c>
      <c r="BW231" s="2" t="s">
        <v>2763</v>
      </c>
      <c r="BX231" s="2" t="s">
        <v>1933</v>
      </c>
      <c r="BY231" s="2" t="s">
        <v>144</v>
      </c>
      <c r="BZ231" s="2" t="s">
        <v>132</v>
      </c>
      <c r="CA231" s="4">
        <v>1</v>
      </c>
      <c r="CB231" s="8">
        <v>73.6</v>
      </c>
      <c r="CC231" s="4"/>
      <c r="CD231" s="8"/>
      <c r="CE231" s="7"/>
      <c r="CF231" s="7"/>
      <c r="CG231" s="2" t="s">
        <v>141</v>
      </c>
      <c r="CH231" s="2" t="s">
        <v>174</v>
      </c>
      <c r="CI231" s="2" t="s">
        <v>132</v>
      </c>
      <c r="CJ231" s="2" t="s">
        <v>145</v>
      </c>
      <c r="CK231" s="2" t="s">
        <v>144</v>
      </c>
      <c r="CL231" s="2" t="s">
        <v>132</v>
      </c>
      <c r="CM231" s="4">
        <v>5</v>
      </c>
      <c r="CN231" s="8">
        <v>245.54</v>
      </c>
      <c r="CO231" s="4"/>
      <c r="CP231" s="8"/>
      <c r="CQ231" s="7"/>
      <c r="CR231" s="7"/>
      <c r="CS231" s="2" t="s">
        <v>141</v>
      </c>
      <c r="CT231" s="2" t="s">
        <v>174</v>
      </c>
      <c r="CU231" s="2" t="s">
        <v>1427</v>
      </c>
      <c r="CV231" s="2" t="s">
        <v>690</v>
      </c>
      <c r="CW231" s="2" t="s">
        <v>144</v>
      </c>
      <c r="CX231" s="2" t="s">
        <v>132</v>
      </c>
      <c r="CY231" s="4">
        <v>5</v>
      </c>
      <c r="CZ231" s="8">
        <v>282.25</v>
      </c>
      <c r="DA231" s="4"/>
      <c r="DB231" s="8"/>
      <c r="DC231" s="7"/>
      <c r="DD231" s="7"/>
      <c r="DE231" s="2" t="s">
        <v>141</v>
      </c>
      <c r="DF231" s="2" t="s">
        <v>174</v>
      </c>
      <c r="DG231" s="2" t="s">
        <v>261</v>
      </c>
      <c r="DH231" s="2" t="s">
        <v>718</v>
      </c>
      <c r="DI231" s="2" t="s">
        <v>144</v>
      </c>
      <c r="DJ231" s="2" t="s">
        <v>132</v>
      </c>
      <c r="DK231" s="4">
        <v>3</v>
      </c>
      <c r="DL231" s="8">
        <v>225.78</v>
      </c>
      <c r="DM231" s="4"/>
      <c r="DN231" s="8"/>
      <c r="DO231" s="7"/>
      <c r="DP231" s="7"/>
      <c r="DQ231" s="2" t="s">
        <v>141</v>
      </c>
      <c r="DR231" s="2" t="s">
        <v>174</v>
      </c>
      <c r="DS231" s="2" t="s">
        <v>149</v>
      </c>
      <c r="DT231" s="2" t="s">
        <v>2367</v>
      </c>
      <c r="DU231" s="2" t="s">
        <v>144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141</v>
      </c>
      <c r="ED231" s="2" t="s">
        <v>174</v>
      </c>
      <c r="EE231" s="2" t="s">
        <v>235</v>
      </c>
      <c r="EF231" s="2" t="s">
        <v>823</v>
      </c>
      <c r="EG231" s="2" t="s">
        <v>144</v>
      </c>
      <c r="EH231" s="2" t="s">
        <v>132</v>
      </c>
      <c r="EI231" s="4">
        <v>1</v>
      </c>
      <c r="EJ231" s="8">
        <v>51.6</v>
      </c>
      <c r="EK231" s="4"/>
      <c r="EL231" s="8"/>
      <c r="EM231" s="7"/>
      <c r="EN231" s="7"/>
      <c r="EO231" s="2" t="s">
        <v>141</v>
      </c>
      <c r="EP231" s="2" t="s">
        <v>174</v>
      </c>
      <c r="EQ231" s="2" t="s">
        <v>605</v>
      </c>
      <c r="ER231" s="2" t="s">
        <v>2638</v>
      </c>
      <c r="ES231" s="2" t="s">
        <v>144</v>
      </c>
      <c r="ET231" s="2" t="s">
        <v>132</v>
      </c>
      <c r="EU231" s="4">
        <v>4</v>
      </c>
      <c r="EV231" s="8">
        <v>197.4</v>
      </c>
      <c r="EW231" s="4"/>
      <c r="EX231" s="8"/>
      <c r="EY231" s="7"/>
      <c r="EZ231" s="7"/>
      <c r="FA231" s="2" t="s">
        <v>141</v>
      </c>
      <c r="FB231" s="2" t="s">
        <v>174</v>
      </c>
      <c r="FC231" s="2" t="s">
        <v>201</v>
      </c>
      <c r="FD231" s="2" t="s">
        <v>549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174</v>
      </c>
      <c r="FO231" s="2" t="s">
        <v>203</v>
      </c>
      <c r="FP231" s="2" t="s">
        <v>330</v>
      </c>
      <c r="FQ231" s="2" t="s">
        <v>144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141</v>
      </c>
      <c r="FZ231" s="2" t="s">
        <v>174</v>
      </c>
      <c r="GA231" s="2" t="s">
        <v>158</v>
      </c>
      <c r="GB231" s="2" t="s">
        <v>132</v>
      </c>
      <c r="GC231" s="2" t="s">
        <v>144</v>
      </c>
      <c r="GD231" s="2" t="s">
        <v>132</v>
      </c>
      <c r="GE231" s="4">
        <v>4</v>
      </c>
      <c r="GF231" s="8">
        <v>384.36</v>
      </c>
      <c r="GG231" s="4"/>
      <c r="GH231" s="8"/>
      <c r="GI231" s="7"/>
      <c r="GJ231" s="7"/>
      <c r="GK231" s="2" t="s">
        <v>141</v>
      </c>
      <c r="GL231" s="2" t="s">
        <v>174</v>
      </c>
      <c r="GM231" s="2" t="s">
        <v>1427</v>
      </c>
      <c r="GN231" s="2" t="s">
        <v>2764</v>
      </c>
      <c r="GO231" s="2" t="s">
        <v>144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167</v>
      </c>
      <c r="GX231" s="2" t="s">
        <v>174</v>
      </c>
      <c r="GY231" s="2" t="s">
        <v>132</v>
      </c>
      <c r="GZ231" s="2" t="s">
        <v>132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162</v>
      </c>
      <c r="HJ231" s="2" t="s">
        <v>174</v>
      </c>
      <c r="HK231" s="2" t="s">
        <v>132</v>
      </c>
      <c r="HL231" s="2" t="s">
        <v>132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174</v>
      </c>
      <c r="HW231" s="2" t="s">
        <v>412</v>
      </c>
      <c r="HX231" s="2" t="s">
        <v>732</v>
      </c>
      <c r="HY231" s="2" t="s">
        <v>144</v>
      </c>
      <c r="HZ231" s="2" t="s">
        <v>132</v>
      </c>
      <c r="IA231" s="4">
        <v>1</v>
      </c>
      <c r="IB231" s="8">
        <v>49.35</v>
      </c>
      <c r="IC231" s="4"/>
      <c r="ID231" s="8"/>
      <c r="IE231" s="7"/>
      <c r="IF231" s="7"/>
      <c r="IG231" s="2" t="s">
        <v>141</v>
      </c>
      <c r="IH231" s="2" t="s">
        <v>174</v>
      </c>
      <c r="II231" s="2" t="s">
        <v>474</v>
      </c>
      <c r="IJ231" s="2" t="s">
        <v>1842</v>
      </c>
      <c r="IK231" s="2" t="s">
        <v>144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141</v>
      </c>
      <c r="IT231" s="2" t="s">
        <v>174</v>
      </c>
      <c r="IU231" s="2" t="s">
        <v>406</v>
      </c>
      <c r="IV231" s="2" t="s">
        <v>132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174</v>
      </c>
      <c r="JG231" s="2" t="s">
        <v>2012</v>
      </c>
      <c r="JH231" s="2" t="s">
        <v>937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174</v>
      </c>
      <c r="JS231" s="2" t="s">
        <v>970</v>
      </c>
      <c r="JT231" s="2" t="s">
        <v>132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167</v>
      </c>
      <c r="KD231" s="2" t="s">
        <v>174</v>
      </c>
      <c r="KE231" s="2" t="s">
        <v>132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167</v>
      </c>
      <c r="KP231" s="2" t="s">
        <v>174</v>
      </c>
      <c r="KQ231" s="2" t="s">
        <v>132</v>
      </c>
      <c r="KR231" s="2" t="s">
        <v>132</v>
      </c>
      <c r="KS231" s="2" t="s">
        <v>144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174</v>
      </c>
      <c r="LO231" s="2" t="s">
        <v>132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162</v>
      </c>
      <c r="ML231" s="2" t="s">
        <v>174</v>
      </c>
      <c r="MM231" s="2" t="s">
        <v>132</v>
      </c>
      <c r="MN231" s="2" t="s">
        <v>132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174</v>
      </c>
      <c r="MY231" s="2" t="s">
        <v>132</v>
      </c>
      <c r="MZ231" s="2" t="s">
        <v>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174</v>
      </c>
      <c r="NK231" s="2" t="s">
        <v>132</v>
      </c>
      <c r="NL231" s="2" t="s">
        <v>132</v>
      </c>
      <c r="NM231" s="2" t="s">
        <v>144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173</v>
      </c>
      <c r="NV231" s="2" t="s">
        <v>174</v>
      </c>
      <c r="NW231" s="2" t="s">
        <v>132</v>
      </c>
      <c r="NX231" s="2" t="s">
        <v>132</v>
      </c>
      <c r="NY231" s="2" t="s">
        <v>144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173</v>
      </c>
      <c r="OH231" s="2" t="s">
        <v>174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167</v>
      </c>
      <c r="OT231" s="2" t="s">
        <v>174</v>
      </c>
      <c r="OU231" s="2" t="s">
        <v>132</v>
      </c>
      <c r="OV231" s="2" t="s">
        <v>132</v>
      </c>
      <c r="OW231" s="2" t="s">
        <v>144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167</v>
      </c>
      <c r="PR231" s="2" t="s">
        <v>174</v>
      </c>
      <c r="PS231" s="2" t="s">
        <v>132</v>
      </c>
      <c r="PT231" s="2" t="s">
        <v>132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167</v>
      </c>
      <c r="QD231" s="2" t="s">
        <v>174</v>
      </c>
      <c r="QE231" s="2" t="s">
        <v>132</v>
      </c>
      <c r="QF231" s="2" t="s">
        <v>132</v>
      </c>
      <c r="QG231" s="2" t="s">
        <v>144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167</v>
      </c>
      <c r="QP231" s="2" t="s">
        <v>174</v>
      </c>
      <c r="QQ231" s="2" t="s">
        <v>132</v>
      </c>
      <c r="QR231" s="2" t="s">
        <v>132</v>
      </c>
      <c r="QS231" s="2" t="s">
        <v>144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174</v>
      </c>
      <c r="RC231" s="2" t="s">
        <v>132</v>
      </c>
      <c r="RD231" s="2" t="s">
        <v>132</v>
      </c>
      <c r="RE231" s="2" t="s">
        <v>144</v>
      </c>
      <c r="RF231" s="2" t="s">
        <v>177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174</v>
      </c>
      <c r="RO231" s="2" t="s">
        <v>1427</v>
      </c>
      <c r="RP231" s="2" t="s">
        <v>240</v>
      </c>
      <c r="RQ231" s="2" t="s">
        <v>144</v>
      </c>
      <c r="RR231" s="2" t="s">
        <v>132</v>
      </c>
    </row>
    <row r="232">
      <c r="A232" s="2" t="s">
        <v>2765</v>
      </c>
      <c r="B232" s="2" t="s">
        <v>121</v>
      </c>
      <c r="C232" s="2" t="s">
        <v>2708</v>
      </c>
      <c r="D232" s="2" t="s">
        <v>954</v>
      </c>
      <c r="E232" s="2" t="s">
        <v>955</v>
      </c>
      <c r="F232" s="2" t="s">
        <v>2766</v>
      </c>
      <c r="G232" s="2" t="s">
        <v>2766</v>
      </c>
      <c r="H232" s="2" t="s">
        <v>2766</v>
      </c>
      <c r="I232" s="2" t="s">
        <v>2767</v>
      </c>
      <c r="J232" s="2" t="s">
        <v>127</v>
      </c>
      <c r="K232" s="2" t="s">
        <v>2768</v>
      </c>
      <c r="L232" s="3">
        <v>72.85</v>
      </c>
      <c r="M232" s="3">
        <v>76.49</v>
      </c>
      <c r="N232" s="3">
        <v>152.99</v>
      </c>
      <c r="O232" s="2" t="s">
        <v>129</v>
      </c>
      <c r="P232" s="2" t="s">
        <v>374</v>
      </c>
      <c r="Q232" s="2" t="s">
        <v>131</v>
      </c>
      <c r="R232" s="2" t="s">
        <v>132</v>
      </c>
      <c r="S232" s="2" t="s">
        <v>2769</v>
      </c>
      <c r="T232" s="2" t="s">
        <v>132</v>
      </c>
      <c r="U232" s="2" t="s">
        <v>134</v>
      </c>
      <c r="V232" s="2" t="s">
        <v>846</v>
      </c>
      <c r="W232" s="2" t="s">
        <v>136</v>
      </c>
      <c r="X232" s="2" t="s">
        <v>2770</v>
      </c>
      <c r="Y232" s="2" t="s">
        <v>2771</v>
      </c>
      <c r="Z232" s="4">
        <v>39</v>
      </c>
      <c r="AA232" s="4">
        <f>=ROUNDDOWN(19.5,0)</f>
      </c>
      <c r="AB232" s="5">
        <v>2</v>
      </c>
      <c r="AC232" s="2" t="s">
        <v>1304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16</v>
      </c>
      <c r="AQ232" s="8">
        <v>1454.5</v>
      </c>
      <c r="AR232" s="4"/>
      <c r="AS232" s="8"/>
      <c r="AT232" s="7"/>
      <c r="AU232" s="7"/>
      <c r="AV232" s="4">
        <v>16</v>
      </c>
      <c r="AW232" s="8">
        <v>1454.5</v>
      </c>
      <c r="AX232" s="4"/>
      <c r="AY232" s="8"/>
      <c r="AZ232" s="7"/>
      <c r="BA232" s="7"/>
      <c r="BB232" s="7">
        <v>1</v>
      </c>
      <c r="BC232" s="4">
        <v>16</v>
      </c>
      <c r="BD232" s="8">
        <v>1454.5</v>
      </c>
      <c r="BE232" s="4"/>
      <c r="BF232" s="8"/>
      <c r="BG232" s="7"/>
      <c r="BH232" s="7"/>
      <c r="BI232" s="7">
        <v>1</v>
      </c>
      <c r="BJ232" s="4">
        <v>16</v>
      </c>
      <c r="BK232" s="8">
        <v>1454.5</v>
      </c>
      <c r="BL232" s="2" t="s">
        <v>2772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141</v>
      </c>
      <c r="BV232" s="2" t="s">
        <v>129</v>
      </c>
      <c r="BW232" s="2" t="s">
        <v>244</v>
      </c>
      <c r="BX232" s="2" t="s">
        <v>1435</v>
      </c>
      <c r="BY232" s="2" t="s">
        <v>144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129</v>
      </c>
      <c r="CI232" s="2" t="s">
        <v>132</v>
      </c>
      <c r="CJ232" s="2" t="s">
        <v>1913</v>
      </c>
      <c r="CK232" s="2" t="s">
        <v>144</v>
      </c>
      <c r="CL232" s="2" t="s">
        <v>132</v>
      </c>
      <c r="CM232" s="4">
        <v>5</v>
      </c>
      <c r="CN232" s="8">
        <v>395.21</v>
      </c>
      <c r="CO232" s="4"/>
      <c r="CP232" s="8"/>
      <c r="CQ232" s="7"/>
      <c r="CR232" s="7"/>
      <c r="CS232" s="2" t="s">
        <v>141</v>
      </c>
      <c r="CT232" s="2" t="s">
        <v>129</v>
      </c>
      <c r="CU232" s="2" t="s">
        <v>2771</v>
      </c>
      <c r="CV232" s="2" t="s">
        <v>2773</v>
      </c>
      <c r="CW232" s="2" t="s">
        <v>144</v>
      </c>
      <c r="CX232" s="2" t="s">
        <v>132</v>
      </c>
      <c r="CY232" s="4">
        <v>7</v>
      </c>
      <c r="CZ232" s="8">
        <v>661.5</v>
      </c>
      <c r="DA232" s="4"/>
      <c r="DB232" s="8"/>
      <c r="DC232" s="7"/>
      <c r="DD232" s="7"/>
      <c r="DE232" s="2" t="s">
        <v>141</v>
      </c>
      <c r="DF232" s="2" t="s">
        <v>129</v>
      </c>
      <c r="DG232" s="2" t="s">
        <v>147</v>
      </c>
      <c r="DH232" s="2" t="s">
        <v>1915</v>
      </c>
      <c r="DI232" s="2" t="s">
        <v>144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141</v>
      </c>
      <c r="DR232" s="2" t="s">
        <v>129</v>
      </c>
      <c r="DS232" s="2" t="s">
        <v>397</v>
      </c>
      <c r="DT232" s="2" t="s">
        <v>202</v>
      </c>
      <c r="DU232" s="2" t="s">
        <v>144</v>
      </c>
      <c r="DV232" s="2" t="s">
        <v>132</v>
      </c>
      <c r="DW232" s="4">
        <v>3</v>
      </c>
      <c r="DX232" s="8">
        <v>297</v>
      </c>
      <c r="DY232" s="4"/>
      <c r="DZ232" s="8"/>
      <c r="EA232" s="7"/>
      <c r="EB232" s="7"/>
      <c r="EC232" s="2" t="s">
        <v>141</v>
      </c>
      <c r="ED232" s="2" t="s">
        <v>129</v>
      </c>
      <c r="EE232" s="2" t="s">
        <v>2774</v>
      </c>
      <c r="EF232" s="2" t="s">
        <v>406</v>
      </c>
      <c r="EG232" s="2" t="s">
        <v>144</v>
      </c>
      <c r="EH232" s="2" t="s">
        <v>132</v>
      </c>
      <c r="EI232" s="4">
        <v>1</v>
      </c>
      <c r="EJ232" s="8">
        <v>100.79</v>
      </c>
      <c r="EK232" s="4"/>
      <c r="EL232" s="8"/>
      <c r="EM232" s="7"/>
      <c r="EN232" s="7"/>
      <c r="EO232" s="2" t="s">
        <v>141</v>
      </c>
      <c r="EP232" s="2" t="s">
        <v>129</v>
      </c>
      <c r="EQ232" s="2" t="s">
        <v>2171</v>
      </c>
      <c r="ER232" s="2" t="s">
        <v>1539</v>
      </c>
      <c r="ES232" s="2" t="s">
        <v>144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161</v>
      </c>
      <c r="FB232" s="2" t="s">
        <v>129</v>
      </c>
      <c r="FC232" s="2" t="s">
        <v>132</v>
      </c>
      <c r="FD232" s="2" t="s">
        <v>132</v>
      </c>
      <c r="FE232" s="2" t="s">
        <v>144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141</v>
      </c>
      <c r="FN232" s="2" t="s">
        <v>129</v>
      </c>
      <c r="FO232" s="2" t="s">
        <v>937</v>
      </c>
      <c r="FP232" s="2" t="s">
        <v>132</v>
      </c>
      <c r="FQ232" s="2" t="s">
        <v>144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141</v>
      </c>
      <c r="FZ232" s="2" t="s">
        <v>129</v>
      </c>
      <c r="GA232" s="2" t="s">
        <v>935</v>
      </c>
      <c r="GB232" s="2" t="s">
        <v>708</v>
      </c>
      <c r="GC232" s="2" t="s">
        <v>144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141</v>
      </c>
      <c r="GL232" s="2" t="s">
        <v>129</v>
      </c>
      <c r="GM232" s="2" t="s">
        <v>2771</v>
      </c>
      <c r="GN232" s="2" t="s">
        <v>132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161</v>
      </c>
      <c r="GX232" s="2" t="s">
        <v>129</v>
      </c>
      <c r="GY232" s="2" t="s">
        <v>132</v>
      </c>
      <c r="GZ232" s="2" t="s">
        <v>132</v>
      </c>
      <c r="HA232" s="2" t="s">
        <v>144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162</v>
      </c>
      <c r="HJ232" s="2" t="s">
        <v>129</v>
      </c>
      <c r="HK232" s="2" t="s">
        <v>132</v>
      </c>
      <c r="HL232" s="2" t="s">
        <v>132</v>
      </c>
      <c r="HM232" s="2" t="s">
        <v>144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129</v>
      </c>
      <c r="HW232" s="2" t="s">
        <v>2604</v>
      </c>
      <c r="HX232" s="2" t="s">
        <v>132</v>
      </c>
      <c r="HY232" s="2" t="s">
        <v>144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141</v>
      </c>
      <c r="IH232" s="2" t="s">
        <v>129</v>
      </c>
      <c r="II232" s="2" t="s">
        <v>1444</v>
      </c>
      <c r="IJ232" s="2" t="s">
        <v>132</v>
      </c>
      <c r="IK232" s="2" t="s">
        <v>144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162</v>
      </c>
      <c r="IT232" s="2" t="s">
        <v>129</v>
      </c>
      <c r="IU232" s="2" t="s">
        <v>132</v>
      </c>
      <c r="IV232" s="2" t="s">
        <v>132</v>
      </c>
      <c r="IW232" s="2" t="s">
        <v>144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129</v>
      </c>
      <c r="JG232" s="2" t="s">
        <v>2172</v>
      </c>
      <c r="JH232" s="2" t="s">
        <v>918</v>
      </c>
      <c r="JI232" s="2" t="s">
        <v>144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129</v>
      </c>
      <c r="JS232" s="2" t="s">
        <v>940</v>
      </c>
      <c r="JT232" s="2" t="s">
        <v>132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167</v>
      </c>
      <c r="KD232" s="2" t="s">
        <v>129</v>
      </c>
      <c r="KE232" s="2" t="s">
        <v>132</v>
      </c>
      <c r="KF232" s="2" t="s">
        <v>132</v>
      </c>
      <c r="KG232" s="2" t="s">
        <v>144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167</v>
      </c>
      <c r="KP232" s="2" t="s">
        <v>129</v>
      </c>
      <c r="KQ232" s="2" t="s">
        <v>132</v>
      </c>
      <c r="KR232" s="2" t="s">
        <v>132</v>
      </c>
      <c r="KS232" s="2" t="s">
        <v>144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141</v>
      </c>
      <c r="LB232" s="2" t="s">
        <v>129</v>
      </c>
      <c r="LC232" s="2" t="s">
        <v>168</v>
      </c>
      <c r="LD232" s="2" t="s">
        <v>132</v>
      </c>
      <c r="LE232" s="2" t="s">
        <v>144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162</v>
      </c>
      <c r="LN232" s="2" t="s">
        <v>129</v>
      </c>
      <c r="LO232" s="2" t="s">
        <v>132</v>
      </c>
      <c r="LP232" s="2" t="s">
        <v>132</v>
      </c>
      <c r="LQ232" s="2" t="s">
        <v>144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162</v>
      </c>
      <c r="ML232" s="2" t="s">
        <v>129</v>
      </c>
      <c r="MM232" s="2" t="s">
        <v>132</v>
      </c>
      <c r="MN232" s="2" t="s">
        <v>132</v>
      </c>
      <c r="MO232" s="2" t="s">
        <v>144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167</v>
      </c>
      <c r="MX232" s="2" t="s">
        <v>129</v>
      </c>
      <c r="MY232" s="2" t="s">
        <v>132</v>
      </c>
      <c r="MZ232" s="2" t="s">
        <v>132</v>
      </c>
      <c r="NA232" s="2" t="s">
        <v>144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167</v>
      </c>
      <c r="NJ232" s="2" t="s">
        <v>129</v>
      </c>
      <c r="NK232" s="2" t="s">
        <v>132</v>
      </c>
      <c r="NL232" s="2" t="s">
        <v>132</v>
      </c>
      <c r="NM232" s="2" t="s">
        <v>144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167</v>
      </c>
      <c r="OH232" s="2" t="s">
        <v>129</v>
      </c>
      <c r="OI232" s="2" t="s">
        <v>132</v>
      </c>
      <c r="OJ232" s="2" t="s">
        <v>132</v>
      </c>
      <c r="OK232" s="2" t="s">
        <v>144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167</v>
      </c>
      <c r="PF232" s="2" t="s">
        <v>129</v>
      </c>
      <c r="PG232" s="2" t="s">
        <v>132</v>
      </c>
      <c r="PH232" s="2" t="s">
        <v>132</v>
      </c>
      <c r="PI232" s="2" t="s">
        <v>144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167</v>
      </c>
      <c r="PR232" s="2" t="s">
        <v>129</v>
      </c>
      <c r="PS232" s="2" t="s">
        <v>132</v>
      </c>
      <c r="PT232" s="2" t="s">
        <v>132</v>
      </c>
      <c r="PU232" s="2" t="s">
        <v>144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167</v>
      </c>
      <c r="QD232" s="2" t="s">
        <v>129</v>
      </c>
      <c r="QE232" s="2" t="s">
        <v>132</v>
      </c>
      <c r="QF232" s="2" t="s">
        <v>132</v>
      </c>
      <c r="QG232" s="2" t="s">
        <v>144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173</v>
      </c>
      <c r="RB232" s="2" t="s">
        <v>129</v>
      </c>
      <c r="RC232" s="2" t="s">
        <v>132</v>
      </c>
      <c r="RD232" s="2" t="s">
        <v>132</v>
      </c>
      <c r="RE232" s="2" t="s">
        <v>144</v>
      </c>
      <c r="RF232" s="2" t="s">
        <v>177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174</v>
      </c>
      <c r="RO232" s="2" t="s">
        <v>2775</v>
      </c>
      <c r="RP232" s="2" t="s">
        <v>132</v>
      </c>
      <c r="RQ232" s="2" t="s">
        <v>144</v>
      </c>
      <c r="RR232" s="2" t="s">
        <v>132</v>
      </c>
    </row>
    <row r="233">
      <c r="A233" s="2" t="s">
        <v>2776</v>
      </c>
      <c r="B233" s="2" t="s">
        <v>121</v>
      </c>
      <c r="C233" s="2" t="s">
        <v>2708</v>
      </c>
      <c r="D233" s="2" t="s">
        <v>954</v>
      </c>
      <c r="E233" s="2" t="s">
        <v>955</v>
      </c>
      <c r="F233" s="2" t="s">
        <v>2777</v>
      </c>
      <c r="G233" s="2" t="s">
        <v>2777</v>
      </c>
      <c r="H233" s="2" t="s">
        <v>2777</v>
      </c>
      <c r="I233" s="2" t="s">
        <v>2778</v>
      </c>
      <c r="J233" s="2" t="s">
        <v>127</v>
      </c>
      <c r="K233" s="2" t="s">
        <v>2779</v>
      </c>
      <c r="L233" s="3">
        <v>69.49</v>
      </c>
      <c r="M233" s="3">
        <v>72.96</v>
      </c>
      <c r="N233" s="3">
        <v>269</v>
      </c>
      <c r="O233" s="2" t="s">
        <v>129</v>
      </c>
      <c r="P233" s="2" t="s">
        <v>1184</v>
      </c>
      <c r="Q233" s="2" t="s">
        <v>131</v>
      </c>
      <c r="R233" s="2" t="s">
        <v>18</v>
      </c>
      <c r="S233" s="2" t="s">
        <v>132</v>
      </c>
      <c r="T233" s="2" t="s">
        <v>132</v>
      </c>
      <c r="U233" s="2" t="s">
        <v>447</v>
      </c>
      <c r="V233" s="2" t="s">
        <v>846</v>
      </c>
      <c r="W233" s="2" t="s">
        <v>132</v>
      </c>
      <c r="X233" s="2" t="s">
        <v>2760</v>
      </c>
      <c r="Y233" s="2" t="s">
        <v>668</v>
      </c>
      <c r="Z233" s="4"/>
      <c r="AA233" s="4">
        <f>=ROUNDDOWN({0},0)</f>
      </c>
      <c r="AB233" s="5">
        <v>3.1</v>
      </c>
      <c r="AC233" s="2" t="s">
        <v>132</v>
      </c>
      <c r="AD233" s="4"/>
      <c r="AE233" s="4"/>
      <c r="AF233" s="6"/>
      <c r="AG233" s="6"/>
      <c r="AH233" s="7">
        <v>0.5079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13</v>
      </c>
      <c r="AQ233" s="8">
        <v>1243.23</v>
      </c>
      <c r="AR233" s="4"/>
      <c r="AS233" s="8"/>
      <c r="AT233" s="7"/>
      <c r="AU233" s="7"/>
      <c r="AV233" s="4">
        <v>13</v>
      </c>
      <c r="AW233" s="8">
        <v>1243.23</v>
      </c>
      <c r="AX233" s="4"/>
      <c r="AY233" s="8"/>
      <c r="AZ233" s="7"/>
      <c r="BA233" s="7"/>
      <c r="BB233" s="7">
        <v>1</v>
      </c>
      <c r="BC233" s="4">
        <v>13</v>
      </c>
      <c r="BD233" s="8">
        <v>1243.23</v>
      </c>
      <c r="BE233" s="4"/>
      <c r="BF233" s="8"/>
      <c r="BG233" s="7"/>
      <c r="BH233" s="7"/>
      <c r="BI233" s="7">
        <v>1</v>
      </c>
      <c r="BJ233" s="4">
        <v>13</v>
      </c>
      <c r="BK233" s="8">
        <v>1243.23</v>
      </c>
      <c r="BL233" s="2" t="s">
        <v>2780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132</v>
      </c>
      <c r="BV233" s="2" t="s">
        <v>132</v>
      </c>
      <c r="BW233" s="2" t="s">
        <v>132</v>
      </c>
      <c r="BX233" s="2" t="s">
        <v>132</v>
      </c>
      <c r="BY233" s="2" t="s">
        <v>132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132</v>
      </c>
      <c r="CH233" s="2" t="s">
        <v>132</v>
      </c>
      <c r="CI233" s="2" t="s">
        <v>132</v>
      </c>
      <c r="CJ233" s="2" t="s">
        <v>132</v>
      </c>
      <c r="CK233" s="2" t="s">
        <v>132</v>
      </c>
      <c r="CL233" s="2" t="s">
        <v>132</v>
      </c>
      <c r="CM233" s="4">
        <v>12</v>
      </c>
      <c r="CN233" s="8">
        <v>1195.95</v>
      </c>
      <c r="CO233" s="4"/>
      <c r="CP233" s="8"/>
      <c r="CQ233" s="7"/>
      <c r="CR233" s="7"/>
      <c r="CS233" s="2" t="s">
        <v>141</v>
      </c>
      <c r="CT233" s="2" t="s">
        <v>174</v>
      </c>
      <c r="CU233" s="2" t="s">
        <v>668</v>
      </c>
      <c r="CV233" s="2" t="s">
        <v>933</v>
      </c>
      <c r="CW233" s="2" t="s">
        <v>144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132</v>
      </c>
      <c r="DF233" s="2" t="s">
        <v>132</v>
      </c>
      <c r="DG233" s="2" t="s">
        <v>132</v>
      </c>
      <c r="DH233" s="2" t="s">
        <v>132</v>
      </c>
      <c r="DI233" s="2" t="s">
        <v>132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132</v>
      </c>
      <c r="DR233" s="2" t="s">
        <v>132</v>
      </c>
      <c r="DS233" s="2" t="s">
        <v>132</v>
      </c>
      <c r="DT233" s="2" t="s">
        <v>132</v>
      </c>
      <c r="DU233" s="2" t="s">
        <v>132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132</v>
      </c>
      <c r="ED233" s="2" t="s">
        <v>132</v>
      </c>
      <c r="EE233" s="2" t="s">
        <v>132</v>
      </c>
      <c r="EF233" s="2" t="s">
        <v>132</v>
      </c>
      <c r="EG233" s="2" t="s">
        <v>132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132</v>
      </c>
      <c r="EP233" s="2" t="s">
        <v>132</v>
      </c>
      <c r="EQ233" s="2" t="s">
        <v>132</v>
      </c>
      <c r="ER233" s="2" t="s">
        <v>132</v>
      </c>
      <c r="ES233" s="2" t="s">
        <v>132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132</v>
      </c>
      <c r="FB233" s="2" t="s">
        <v>132</v>
      </c>
      <c r="FC233" s="2" t="s">
        <v>132</v>
      </c>
      <c r="FD233" s="2" t="s">
        <v>132</v>
      </c>
      <c r="FE233" s="2" t="s">
        <v>132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132</v>
      </c>
      <c r="FN233" s="2" t="s">
        <v>132</v>
      </c>
      <c r="FO233" s="2" t="s">
        <v>132</v>
      </c>
      <c r="FP233" s="2" t="s">
        <v>132</v>
      </c>
      <c r="FQ233" s="2" t="s">
        <v>132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132</v>
      </c>
      <c r="FZ233" s="2" t="s">
        <v>132</v>
      </c>
      <c r="GA233" s="2" t="s">
        <v>132</v>
      </c>
      <c r="GB233" s="2" t="s">
        <v>132</v>
      </c>
      <c r="GC233" s="2" t="s">
        <v>132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173</v>
      </c>
      <c r="GL233" s="2" t="s">
        <v>129</v>
      </c>
      <c r="GM233" s="2" t="s">
        <v>132</v>
      </c>
      <c r="GN233" s="2" t="s">
        <v>132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132</v>
      </c>
      <c r="HV233" s="2" t="s">
        <v>132</v>
      </c>
      <c r="HW233" s="2" t="s">
        <v>132</v>
      </c>
      <c r="HX233" s="2" t="s">
        <v>132</v>
      </c>
      <c r="HY233" s="2" t="s">
        <v>132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132</v>
      </c>
      <c r="IH233" s="2" t="s">
        <v>132</v>
      </c>
      <c r="II233" s="2" t="s">
        <v>132</v>
      </c>
      <c r="IJ233" s="2" t="s">
        <v>132</v>
      </c>
      <c r="IK233" s="2" t="s">
        <v>132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132</v>
      </c>
      <c r="IT233" s="2" t="s">
        <v>132</v>
      </c>
      <c r="IU233" s="2" t="s">
        <v>132</v>
      </c>
      <c r="IV233" s="2" t="s">
        <v>132</v>
      </c>
      <c r="IW233" s="2" t="s">
        <v>132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>
        <v>1</v>
      </c>
      <c r="JL233" s="8">
        <v>47.28</v>
      </c>
      <c r="JM233" s="4"/>
      <c r="JN233" s="8"/>
      <c r="JO233" s="7"/>
      <c r="JP233" s="7"/>
      <c r="JQ233" s="2" t="s">
        <v>141</v>
      </c>
      <c r="JR233" s="2" t="s">
        <v>174</v>
      </c>
      <c r="JS233" s="2" t="s">
        <v>478</v>
      </c>
      <c r="JT233" s="2" t="s">
        <v>2145</v>
      </c>
      <c r="JU233" s="2" t="s">
        <v>144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132</v>
      </c>
      <c r="KD233" s="2" t="s">
        <v>132</v>
      </c>
      <c r="KE233" s="2" t="s">
        <v>132</v>
      </c>
      <c r="KF233" s="2" t="s">
        <v>132</v>
      </c>
      <c r="KG233" s="2" t="s">
        <v>132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132</v>
      </c>
      <c r="PR233" s="2" t="s">
        <v>132</v>
      </c>
      <c r="PS233" s="2" t="s">
        <v>132</v>
      </c>
      <c r="PT233" s="2" t="s">
        <v>132</v>
      </c>
      <c r="PU233" s="2" t="s">
        <v>132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132</v>
      </c>
      <c r="RB233" s="2" t="s">
        <v>132</v>
      </c>
      <c r="RC233" s="2" t="s">
        <v>132</v>
      </c>
      <c r="RD233" s="2" t="s">
        <v>132</v>
      </c>
      <c r="RE233" s="2" t="s">
        <v>132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132</v>
      </c>
      <c r="RN233" s="2" t="s">
        <v>132</v>
      </c>
      <c r="RO233" s="2" t="s">
        <v>132</v>
      </c>
      <c r="RP233" s="2" t="s">
        <v>132</v>
      </c>
      <c r="RQ233" s="2" t="s">
        <v>132</v>
      </c>
      <c r="RR233" s="2" t="s">
        <v>132</v>
      </c>
    </row>
    <row r="234">
      <c r="A234" s="2" t="s">
        <v>2781</v>
      </c>
      <c r="B234" s="2" t="s">
        <v>121</v>
      </c>
      <c r="C234" s="2" t="s">
        <v>2708</v>
      </c>
      <c r="D234" s="2" t="s">
        <v>954</v>
      </c>
      <c r="E234" s="2" t="s">
        <v>955</v>
      </c>
      <c r="F234" s="2" t="s">
        <v>2782</v>
      </c>
      <c r="G234" s="2" t="s">
        <v>2782</v>
      </c>
      <c r="H234" s="2" t="s">
        <v>132</v>
      </c>
      <c r="I234" s="2" t="s">
        <v>2783</v>
      </c>
      <c r="J234" s="2" t="s">
        <v>127</v>
      </c>
      <c r="K234" s="2" t="s">
        <v>342</v>
      </c>
      <c r="L234" s="3">
        <v>26.76</v>
      </c>
      <c r="M234" s="3">
        <v>28.1</v>
      </c>
      <c r="N234" s="3">
        <v>59.49</v>
      </c>
      <c r="O234" s="2" t="s">
        <v>129</v>
      </c>
      <c r="P234" s="2" t="s">
        <v>527</v>
      </c>
      <c r="Q234" s="2" t="s">
        <v>131</v>
      </c>
      <c r="R234" s="2" t="s">
        <v>132</v>
      </c>
      <c r="S234" s="2" t="s">
        <v>2784</v>
      </c>
      <c r="T234" s="2" t="s">
        <v>132</v>
      </c>
      <c r="U234" s="2" t="s">
        <v>447</v>
      </c>
      <c r="V234" s="2" t="s">
        <v>846</v>
      </c>
      <c r="W234" s="2" t="s">
        <v>136</v>
      </c>
      <c r="X234" s="2" t="s">
        <v>132</v>
      </c>
      <c r="Y234" s="2" t="s">
        <v>806</v>
      </c>
      <c r="Z234" s="4">
        <v>15</v>
      </c>
      <c r="AA234" s="4">
        <f>=ROUNDDOWN(5,0)</f>
      </c>
      <c r="AB234" s="5">
        <v>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25</v>
      </c>
      <c r="AQ234" s="8">
        <v>1066.62</v>
      </c>
      <c r="AR234" s="4"/>
      <c r="AS234" s="8"/>
      <c r="AT234" s="7"/>
      <c r="AU234" s="7"/>
      <c r="AV234" s="4">
        <v>25</v>
      </c>
      <c r="AW234" s="8">
        <v>1066.62</v>
      </c>
      <c r="AX234" s="4"/>
      <c r="AY234" s="8"/>
      <c r="AZ234" s="7"/>
      <c r="BA234" s="7"/>
      <c r="BB234" s="7">
        <v>1</v>
      </c>
      <c r="BC234" s="4">
        <v>25</v>
      </c>
      <c r="BD234" s="8">
        <v>1066.62</v>
      </c>
      <c r="BE234" s="4"/>
      <c r="BF234" s="8"/>
      <c r="BG234" s="7"/>
      <c r="BH234" s="7"/>
      <c r="BI234" s="7">
        <v>1</v>
      </c>
      <c r="BJ234" s="4">
        <v>25</v>
      </c>
      <c r="BK234" s="8">
        <v>1066.62</v>
      </c>
      <c r="BL234" s="2" t="s">
        <v>2785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141</v>
      </c>
      <c r="BV234" s="2" t="s">
        <v>129</v>
      </c>
      <c r="BW234" s="2" t="s">
        <v>2786</v>
      </c>
      <c r="BX234" s="2" t="s">
        <v>2482</v>
      </c>
      <c r="BY234" s="2" t="s">
        <v>144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593</v>
      </c>
      <c r="CH234" s="2" t="s">
        <v>174</v>
      </c>
      <c r="CI234" s="2" t="s">
        <v>132</v>
      </c>
      <c r="CJ234" s="2" t="s">
        <v>810</v>
      </c>
      <c r="CK234" s="2" t="s">
        <v>144</v>
      </c>
      <c r="CL234" s="2" t="s">
        <v>132</v>
      </c>
      <c r="CM234" s="4">
        <v>4</v>
      </c>
      <c r="CN234" s="8">
        <v>145.84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2787</v>
      </c>
      <c r="CV234" s="2" t="s">
        <v>2788</v>
      </c>
      <c r="CW234" s="2" t="s">
        <v>144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643</v>
      </c>
      <c r="DH234" s="2" t="s">
        <v>282</v>
      </c>
      <c r="DI234" s="2" t="s">
        <v>144</v>
      </c>
      <c r="DJ234" s="2" t="s">
        <v>132</v>
      </c>
      <c r="DK234" s="4">
        <v>2</v>
      </c>
      <c r="DL234" s="8">
        <v>74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1049</v>
      </c>
      <c r="DT234" s="2" t="s">
        <v>2789</v>
      </c>
      <c r="DU234" s="2" t="s">
        <v>144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129</v>
      </c>
      <c r="EE234" s="2" t="s">
        <v>2790</v>
      </c>
      <c r="EF234" s="2" t="s">
        <v>2791</v>
      </c>
      <c r="EG234" s="2" t="s">
        <v>144</v>
      </c>
      <c r="EH234" s="2" t="s">
        <v>132</v>
      </c>
      <c r="EI234" s="4">
        <v>6</v>
      </c>
      <c r="EJ234" s="8">
        <v>199.5</v>
      </c>
      <c r="EK234" s="4"/>
      <c r="EL234" s="8"/>
      <c r="EM234" s="7"/>
      <c r="EN234" s="7"/>
      <c r="EO234" s="2" t="s">
        <v>141</v>
      </c>
      <c r="EP234" s="2" t="s">
        <v>129</v>
      </c>
      <c r="EQ234" s="2" t="s">
        <v>818</v>
      </c>
      <c r="ER234" s="2" t="s">
        <v>1699</v>
      </c>
      <c r="ES234" s="2" t="s">
        <v>144</v>
      </c>
      <c r="ET234" s="2" t="s">
        <v>132</v>
      </c>
      <c r="EU234" s="4">
        <v>1</v>
      </c>
      <c r="EV234" s="8">
        <v>30.34</v>
      </c>
      <c r="EW234" s="4"/>
      <c r="EX234" s="8"/>
      <c r="EY234" s="7"/>
      <c r="EZ234" s="7"/>
      <c r="FA234" s="2" t="s">
        <v>141</v>
      </c>
      <c r="FB234" s="2" t="s">
        <v>129</v>
      </c>
      <c r="FC234" s="2" t="s">
        <v>850</v>
      </c>
      <c r="FD234" s="2" t="s">
        <v>492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141</v>
      </c>
      <c r="FN234" s="2" t="s">
        <v>174</v>
      </c>
      <c r="FO234" s="2" t="s">
        <v>1114</v>
      </c>
      <c r="FP234" s="2" t="s">
        <v>1727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129</v>
      </c>
      <c r="GA234" s="2" t="s">
        <v>326</v>
      </c>
      <c r="GB234" s="2" t="s">
        <v>132</v>
      </c>
      <c r="GC234" s="2" t="s">
        <v>144</v>
      </c>
      <c r="GD234" s="2" t="s">
        <v>132</v>
      </c>
      <c r="GE234" s="4">
        <v>6</v>
      </c>
      <c r="GF234" s="8">
        <v>448.34</v>
      </c>
      <c r="GG234" s="4"/>
      <c r="GH234" s="8"/>
      <c r="GI234" s="7"/>
      <c r="GJ234" s="7"/>
      <c r="GK234" s="2" t="s">
        <v>141</v>
      </c>
      <c r="GL234" s="2" t="s">
        <v>129</v>
      </c>
      <c r="GM234" s="2" t="s">
        <v>2792</v>
      </c>
      <c r="GN234" s="2" t="s">
        <v>2793</v>
      </c>
      <c r="GO234" s="2" t="s">
        <v>144</v>
      </c>
      <c r="GP234" s="2" t="s">
        <v>132</v>
      </c>
      <c r="GQ234" s="4">
        <v>4</v>
      </c>
      <c r="GR234" s="8">
        <v>112.4</v>
      </c>
      <c r="GS234" s="4"/>
      <c r="GT234" s="8"/>
      <c r="GU234" s="7"/>
      <c r="GV234" s="7"/>
      <c r="GW234" s="2" t="s">
        <v>141</v>
      </c>
      <c r="GX234" s="2" t="s">
        <v>129</v>
      </c>
      <c r="GY234" s="2" t="s">
        <v>359</v>
      </c>
      <c r="GZ234" s="2" t="s">
        <v>494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212</v>
      </c>
      <c r="HJ234" s="2" t="s">
        <v>129</v>
      </c>
      <c r="HK234" s="2" t="s">
        <v>132</v>
      </c>
      <c r="HL234" s="2" t="s">
        <v>132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1122</v>
      </c>
      <c r="HX234" s="2" t="s">
        <v>1777</v>
      </c>
      <c r="HY234" s="2" t="s">
        <v>144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141</v>
      </c>
      <c r="IH234" s="2" t="s">
        <v>129</v>
      </c>
      <c r="II234" s="2" t="s">
        <v>386</v>
      </c>
      <c r="IJ234" s="2" t="s">
        <v>739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141</v>
      </c>
      <c r="IT234" s="2" t="s">
        <v>129</v>
      </c>
      <c r="IU234" s="2" t="s">
        <v>830</v>
      </c>
      <c r="IV234" s="2" t="s">
        <v>195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212</v>
      </c>
      <c r="JF234" s="2" t="s">
        <v>129</v>
      </c>
      <c r="JG234" s="2" t="s">
        <v>132</v>
      </c>
      <c r="JH234" s="2" t="s">
        <v>132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366</v>
      </c>
      <c r="JT234" s="2" t="s">
        <v>2000</v>
      </c>
      <c r="JU234" s="2" t="s">
        <v>144</v>
      </c>
      <c r="JV234" s="2" t="s">
        <v>132</v>
      </c>
      <c r="JW234" s="4">
        <v>2</v>
      </c>
      <c r="JX234" s="8">
        <v>56.2</v>
      </c>
      <c r="JY234" s="4"/>
      <c r="JZ234" s="8"/>
      <c r="KA234" s="7"/>
      <c r="KB234" s="7"/>
      <c r="KC234" s="2" t="s">
        <v>141</v>
      </c>
      <c r="KD234" s="2" t="s">
        <v>129</v>
      </c>
      <c r="KE234" s="2" t="s">
        <v>837</v>
      </c>
      <c r="KF234" s="2" t="s">
        <v>987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141</v>
      </c>
      <c r="LB234" s="2" t="s">
        <v>129</v>
      </c>
      <c r="LC234" s="2" t="s">
        <v>168</v>
      </c>
      <c r="LD234" s="2" t="s">
        <v>132</v>
      </c>
      <c r="LE234" s="2" t="s">
        <v>144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129</v>
      </c>
      <c r="LO234" s="2" t="s">
        <v>132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141</v>
      </c>
      <c r="ML234" s="2" t="s">
        <v>170</v>
      </c>
      <c r="MM234" s="2" t="s">
        <v>1718</v>
      </c>
      <c r="MN234" s="2" t="s">
        <v>815</v>
      </c>
      <c r="MO234" s="2" t="s">
        <v>144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167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129</v>
      </c>
      <c r="NK234" s="2" t="s">
        <v>132</v>
      </c>
      <c r="NL234" s="2" t="s">
        <v>132</v>
      </c>
      <c r="NM234" s="2" t="s">
        <v>144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173</v>
      </c>
      <c r="OH234" s="2" t="s">
        <v>129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167</v>
      </c>
      <c r="OT234" s="2" t="s">
        <v>174</v>
      </c>
      <c r="OU234" s="2" t="s">
        <v>132</v>
      </c>
      <c r="OV234" s="2" t="s">
        <v>132</v>
      </c>
      <c r="OW234" s="2" t="s">
        <v>144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167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174</v>
      </c>
      <c r="QQ234" s="2" t="s">
        <v>837</v>
      </c>
      <c r="QR234" s="2" t="s">
        <v>1235</v>
      </c>
      <c r="QS234" s="2" t="s">
        <v>144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173</v>
      </c>
      <c r="RB234" s="2" t="s">
        <v>129</v>
      </c>
      <c r="RC234" s="2" t="s">
        <v>132</v>
      </c>
      <c r="RD234" s="2" t="s">
        <v>132</v>
      </c>
      <c r="RE234" s="2" t="s">
        <v>144</v>
      </c>
      <c r="RF234" s="2" t="s">
        <v>177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174</v>
      </c>
      <c r="RO234" s="2" t="s">
        <v>2746</v>
      </c>
      <c r="RP234" s="2" t="s">
        <v>240</v>
      </c>
      <c r="RQ234" s="2" t="s">
        <v>144</v>
      </c>
      <c r="RR234" s="2" t="s">
        <v>132</v>
      </c>
    </row>
    <row r="235">
      <c r="A235" s="2" t="s">
        <v>2794</v>
      </c>
      <c r="B235" s="2" t="s">
        <v>121</v>
      </c>
      <c r="C235" s="2" t="s">
        <v>2708</v>
      </c>
      <c r="D235" s="2" t="s">
        <v>954</v>
      </c>
      <c r="E235" s="2" t="s">
        <v>955</v>
      </c>
      <c r="F235" s="2" t="s">
        <v>2795</v>
      </c>
      <c r="G235" s="2" t="s">
        <v>2795</v>
      </c>
      <c r="H235" s="2" t="s">
        <v>2795</v>
      </c>
      <c r="I235" s="2" t="s">
        <v>2796</v>
      </c>
      <c r="J235" s="2" t="s">
        <v>127</v>
      </c>
      <c r="K235" s="2" t="s">
        <v>2797</v>
      </c>
      <c r="L235" s="3">
        <v>27.85</v>
      </c>
      <c r="M235" s="3">
        <v>29.24</v>
      </c>
      <c r="N235" s="3">
        <v>64.99</v>
      </c>
      <c r="O235" s="2" t="s">
        <v>129</v>
      </c>
      <c r="P235" s="2" t="s">
        <v>913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447</v>
      </c>
      <c r="V235" s="2" t="s">
        <v>914</v>
      </c>
      <c r="W235" s="2" t="s">
        <v>2798</v>
      </c>
      <c r="X235" s="2" t="s">
        <v>2799</v>
      </c>
      <c r="Y235" s="2" t="s">
        <v>1910</v>
      </c>
      <c r="Z235" s="4">
        <v>83</v>
      </c>
      <c r="AA235" s="4">
        <f>=ROUNDDOWN(27.6666666666667,0)</f>
      </c>
      <c r="AB235" s="5">
        <v>3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9</v>
      </c>
      <c r="AQ235" s="8">
        <v>355.62</v>
      </c>
      <c r="AR235" s="4"/>
      <c r="AS235" s="8"/>
      <c r="AT235" s="7"/>
      <c r="AU235" s="7"/>
      <c r="AV235" s="4">
        <v>9</v>
      </c>
      <c r="AW235" s="8">
        <v>355.62</v>
      </c>
      <c r="AX235" s="4"/>
      <c r="AY235" s="8"/>
      <c r="AZ235" s="7"/>
      <c r="BA235" s="7"/>
      <c r="BB235" s="7">
        <v>1</v>
      </c>
      <c r="BC235" s="4">
        <v>9</v>
      </c>
      <c r="BD235" s="8">
        <v>355.62</v>
      </c>
      <c r="BE235" s="4"/>
      <c r="BF235" s="8"/>
      <c r="BG235" s="7"/>
      <c r="BH235" s="7"/>
      <c r="BI235" s="7">
        <v>1</v>
      </c>
      <c r="BJ235" s="4">
        <v>9</v>
      </c>
      <c r="BK235" s="8">
        <v>355.62</v>
      </c>
      <c r="BL235" s="2" t="s">
        <v>18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129</v>
      </c>
      <c r="BW235" s="2" t="s">
        <v>1912</v>
      </c>
      <c r="BX235" s="2" t="s">
        <v>132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162</v>
      </c>
      <c r="CH235" s="2" t="s">
        <v>129</v>
      </c>
      <c r="CI235" s="2" t="s">
        <v>132</v>
      </c>
      <c r="CJ235" s="2" t="s">
        <v>132</v>
      </c>
      <c r="CK235" s="2" t="s">
        <v>144</v>
      </c>
      <c r="CL235" s="2" t="s">
        <v>132</v>
      </c>
      <c r="CM235" s="4">
        <v>9</v>
      </c>
      <c r="CN235" s="8">
        <v>355.62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1444</v>
      </c>
      <c r="CV235" s="2" t="s">
        <v>2159</v>
      </c>
      <c r="CW235" s="2" t="s">
        <v>144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167</v>
      </c>
      <c r="DF235" s="2" t="s">
        <v>129</v>
      </c>
      <c r="DG235" s="2" t="s">
        <v>132</v>
      </c>
      <c r="DH235" s="2" t="s">
        <v>132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162</v>
      </c>
      <c r="DR235" s="2" t="s">
        <v>129</v>
      </c>
      <c r="DS235" s="2" t="s">
        <v>132</v>
      </c>
      <c r="DT235" s="2" t="s">
        <v>132</v>
      </c>
      <c r="DU235" s="2" t="s">
        <v>144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129</v>
      </c>
      <c r="EE235" s="2" t="s">
        <v>1544</v>
      </c>
      <c r="EF235" s="2" t="s">
        <v>132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161</v>
      </c>
      <c r="EP235" s="2" t="s">
        <v>129</v>
      </c>
      <c r="EQ235" s="2" t="s">
        <v>132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161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162</v>
      </c>
      <c r="FN235" s="2" t="s">
        <v>129</v>
      </c>
      <c r="FO235" s="2" t="s">
        <v>132</v>
      </c>
      <c r="FP235" s="2" t="s">
        <v>132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167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129</v>
      </c>
      <c r="GM235" s="2" t="s">
        <v>1915</v>
      </c>
      <c r="GN235" s="2" t="s">
        <v>132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161</v>
      </c>
      <c r="GX235" s="2" t="s">
        <v>129</v>
      </c>
      <c r="GY235" s="2" t="s">
        <v>132</v>
      </c>
      <c r="GZ235" s="2" t="s">
        <v>132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162</v>
      </c>
      <c r="HJ235" s="2" t="s">
        <v>129</v>
      </c>
      <c r="HK235" s="2" t="s">
        <v>132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924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161</v>
      </c>
      <c r="IH235" s="2" t="s">
        <v>129</v>
      </c>
      <c r="II235" s="2" t="s">
        <v>132</v>
      </c>
      <c r="IJ235" s="2" t="s">
        <v>132</v>
      </c>
      <c r="IK235" s="2" t="s">
        <v>144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173</v>
      </c>
      <c r="IT235" s="2" t="s">
        <v>129</v>
      </c>
      <c r="IU235" s="2" t="s">
        <v>132</v>
      </c>
      <c r="IV235" s="2" t="s">
        <v>132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167</v>
      </c>
      <c r="JF235" s="2" t="s">
        <v>129</v>
      </c>
      <c r="JG235" s="2" t="s">
        <v>132</v>
      </c>
      <c r="JH235" s="2" t="s">
        <v>132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129</v>
      </c>
      <c r="JS235" s="2" t="s">
        <v>926</v>
      </c>
      <c r="JT235" s="2" t="s">
        <v>132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167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167</v>
      </c>
      <c r="KP235" s="2" t="s">
        <v>129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141</v>
      </c>
      <c r="LB235" s="2" t="s">
        <v>129</v>
      </c>
      <c r="LC235" s="2" t="s">
        <v>168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129</v>
      </c>
      <c r="LO235" s="2" t="s">
        <v>132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167</v>
      </c>
      <c r="NJ235" s="2" t="s">
        <v>129</v>
      </c>
      <c r="NK235" s="2" t="s">
        <v>132</v>
      </c>
      <c r="NL235" s="2" t="s">
        <v>132</v>
      </c>
      <c r="NM235" s="2" t="s">
        <v>144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173</v>
      </c>
      <c r="OH235" s="2" t="s">
        <v>129</v>
      </c>
      <c r="OI235" s="2" t="s">
        <v>132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167</v>
      </c>
      <c r="PF235" s="2" t="s">
        <v>129</v>
      </c>
      <c r="PG235" s="2" t="s">
        <v>132</v>
      </c>
      <c r="PH235" s="2" t="s">
        <v>132</v>
      </c>
      <c r="PI235" s="2" t="s">
        <v>144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167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173</v>
      </c>
      <c r="RB235" s="2" t="s">
        <v>129</v>
      </c>
      <c r="RC235" s="2" t="s">
        <v>132</v>
      </c>
      <c r="RD235" s="2" t="s">
        <v>132</v>
      </c>
      <c r="RE235" s="2" t="s">
        <v>144</v>
      </c>
      <c r="RF235" s="2" t="s">
        <v>177</v>
      </c>
      <c r="RG235" s="4"/>
      <c r="RH235" s="8"/>
      <c r="RI235" s="4"/>
      <c r="RJ235" s="8"/>
      <c r="RK235" s="7"/>
      <c r="RL235" s="7"/>
      <c r="RM235" s="2" t="s">
        <v>167</v>
      </c>
      <c r="RN235" s="2" t="s">
        <v>129</v>
      </c>
      <c r="RO235" s="2" t="s">
        <v>132</v>
      </c>
      <c r="RP235" s="2" t="s">
        <v>132</v>
      </c>
      <c r="RQ235" s="2" t="s">
        <v>144</v>
      </c>
      <c r="RR235" s="2" t="s">
        <v>132</v>
      </c>
    </row>
    <row r="236">
      <c r="A236" s="2" t="s">
        <v>2800</v>
      </c>
      <c r="B236" s="2" t="s">
        <v>121</v>
      </c>
      <c r="C236" s="2" t="s">
        <v>2708</v>
      </c>
      <c r="D236" s="2" t="s">
        <v>954</v>
      </c>
      <c r="E236" s="2" t="s">
        <v>955</v>
      </c>
      <c r="F236" s="2" t="s">
        <v>2801</v>
      </c>
      <c r="G236" s="2" t="s">
        <v>2801</v>
      </c>
      <c r="H236" s="2" t="s">
        <v>2801</v>
      </c>
      <c r="I236" s="2" t="s">
        <v>2802</v>
      </c>
      <c r="J236" s="2" t="s">
        <v>127</v>
      </c>
      <c r="K236" s="2" t="s">
        <v>958</v>
      </c>
      <c r="L236" s="3">
        <v>68.81</v>
      </c>
      <c r="M236" s="3">
        <v>72.25</v>
      </c>
      <c r="N236" s="3">
        <v>144.49</v>
      </c>
      <c r="O236" s="2" t="s">
        <v>129</v>
      </c>
      <c r="P236" s="2" t="s">
        <v>658</v>
      </c>
      <c r="Q236" s="2" t="s">
        <v>131</v>
      </c>
      <c r="R236" s="2" t="s">
        <v>132</v>
      </c>
      <c r="S236" s="2" t="s">
        <v>2803</v>
      </c>
      <c r="T236" s="2" t="s">
        <v>132</v>
      </c>
      <c r="U236" s="2" t="s">
        <v>306</v>
      </c>
      <c r="V236" s="2" t="s">
        <v>846</v>
      </c>
      <c r="W236" s="2" t="s">
        <v>136</v>
      </c>
      <c r="X236" s="2" t="s">
        <v>915</v>
      </c>
      <c r="Y236" s="2" t="s">
        <v>2771</v>
      </c>
      <c r="Z236" s="4">
        <v>80</v>
      </c>
      <c r="AA236" s="4">
        <f>=ROUNDDOWN(80,0)</f>
      </c>
      <c r="AB236" s="5">
        <v>1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4</v>
      </c>
      <c r="AQ236" s="8">
        <v>328.78</v>
      </c>
      <c r="AR236" s="4"/>
      <c r="AS236" s="8"/>
      <c r="AT236" s="7"/>
      <c r="AU236" s="7"/>
      <c r="AV236" s="4">
        <v>4</v>
      </c>
      <c r="AW236" s="8">
        <v>328.78</v>
      </c>
      <c r="AX236" s="4"/>
      <c r="AY236" s="8"/>
      <c r="AZ236" s="7"/>
      <c r="BA236" s="7"/>
      <c r="BB236" s="7">
        <v>1</v>
      </c>
      <c r="BC236" s="4">
        <v>4</v>
      </c>
      <c r="BD236" s="8">
        <v>328.78</v>
      </c>
      <c r="BE236" s="4"/>
      <c r="BF236" s="8"/>
      <c r="BG236" s="7"/>
      <c r="BH236" s="7"/>
      <c r="BI236" s="7">
        <v>1</v>
      </c>
      <c r="BJ236" s="4">
        <v>4</v>
      </c>
      <c r="BK236" s="8">
        <v>328.78</v>
      </c>
      <c r="BL236" s="2" t="s">
        <v>2804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141</v>
      </c>
      <c r="BV236" s="2" t="s">
        <v>129</v>
      </c>
      <c r="BW236" s="2" t="s">
        <v>244</v>
      </c>
      <c r="BX236" s="2" t="s">
        <v>132</v>
      </c>
      <c r="BY236" s="2" t="s">
        <v>144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129</v>
      </c>
      <c r="CI236" s="2" t="s">
        <v>132</v>
      </c>
      <c r="CJ236" s="2" t="s">
        <v>1913</v>
      </c>
      <c r="CK236" s="2" t="s">
        <v>144</v>
      </c>
      <c r="CL236" s="2" t="s">
        <v>132</v>
      </c>
      <c r="CM236" s="4">
        <v>1</v>
      </c>
      <c r="CN236" s="8">
        <v>72.25</v>
      </c>
      <c r="CO236" s="4"/>
      <c r="CP236" s="8"/>
      <c r="CQ236" s="7"/>
      <c r="CR236" s="7"/>
      <c r="CS236" s="2" t="s">
        <v>141</v>
      </c>
      <c r="CT236" s="2" t="s">
        <v>129</v>
      </c>
      <c r="CU236" s="2" t="s">
        <v>2771</v>
      </c>
      <c r="CV236" s="2" t="s">
        <v>937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212</v>
      </c>
      <c r="DF236" s="2" t="s">
        <v>129</v>
      </c>
      <c r="DG236" s="2" t="s">
        <v>132</v>
      </c>
      <c r="DH236" s="2" t="s">
        <v>132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141</v>
      </c>
      <c r="DR236" s="2" t="s">
        <v>129</v>
      </c>
      <c r="DS236" s="2" t="s">
        <v>397</v>
      </c>
      <c r="DT236" s="2" t="s">
        <v>132</v>
      </c>
      <c r="DU236" s="2" t="s">
        <v>144</v>
      </c>
      <c r="DV236" s="2" t="s">
        <v>132</v>
      </c>
      <c r="DW236" s="4">
        <v>1</v>
      </c>
      <c r="DX236" s="8">
        <v>93.5</v>
      </c>
      <c r="DY236" s="4"/>
      <c r="DZ236" s="8"/>
      <c r="EA236" s="7"/>
      <c r="EB236" s="7"/>
      <c r="EC236" s="2" t="s">
        <v>141</v>
      </c>
      <c r="ED236" s="2" t="s">
        <v>129</v>
      </c>
      <c r="EE236" s="2" t="s">
        <v>2805</v>
      </c>
      <c r="EF236" s="2" t="s">
        <v>923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129</v>
      </c>
      <c r="EQ236" s="2" t="s">
        <v>2171</v>
      </c>
      <c r="ER236" s="2" t="s">
        <v>132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161</v>
      </c>
      <c r="FB236" s="2" t="s">
        <v>129</v>
      </c>
      <c r="FC236" s="2" t="s">
        <v>132</v>
      </c>
      <c r="FD236" s="2" t="s">
        <v>132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129</v>
      </c>
      <c r="FO236" s="2" t="s">
        <v>937</v>
      </c>
      <c r="FP236" s="2" t="s">
        <v>1443</v>
      </c>
      <c r="FQ236" s="2" t="s">
        <v>144</v>
      </c>
      <c r="FR236" s="2" t="s">
        <v>132</v>
      </c>
      <c r="FS236" s="4">
        <v>1</v>
      </c>
      <c r="FT236" s="8">
        <v>85</v>
      </c>
      <c r="FU236" s="4"/>
      <c r="FV236" s="8"/>
      <c r="FW236" s="7"/>
      <c r="FX236" s="7"/>
      <c r="FY236" s="2" t="s">
        <v>141</v>
      </c>
      <c r="FZ236" s="2" t="s">
        <v>129</v>
      </c>
      <c r="GA236" s="2" t="s">
        <v>935</v>
      </c>
      <c r="GB236" s="2" t="s">
        <v>2617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2771</v>
      </c>
      <c r="GN236" s="2" t="s">
        <v>132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161</v>
      </c>
      <c r="GX236" s="2" t="s">
        <v>129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162</v>
      </c>
      <c r="HJ236" s="2" t="s">
        <v>129</v>
      </c>
      <c r="HK236" s="2" t="s">
        <v>132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141</v>
      </c>
      <c r="HV236" s="2" t="s">
        <v>129</v>
      </c>
      <c r="HW236" s="2" t="s">
        <v>2604</v>
      </c>
      <c r="HX236" s="2" t="s">
        <v>132</v>
      </c>
      <c r="HY236" s="2" t="s">
        <v>144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141</v>
      </c>
      <c r="IH236" s="2" t="s">
        <v>129</v>
      </c>
      <c r="II236" s="2" t="s">
        <v>1444</v>
      </c>
      <c r="IJ236" s="2" t="s">
        <v>132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167</v>
      </c>
      <c r="IT236" s="2" t="s">
        <v>129</v>
      </c>
      <c r="IU236" s="2" t="s">
        <v>132</v>
      </c>
      <c r="IV236" s="2" t="s">
        <v>132</v>
      </c>
      <c r="IW236" s="2" t="s">
        <v>144</v>
      </c>
      <c r="IX236" s="2" t="s">
        <v>132</v>
      </c>
      <c r="IY236" s="4">
        <v>1</v>
      </c>
      <c r="IZ236" s="8">
        <v>78.03</v>
      </c>
      <c r="JA236" s="4"/>
      <c r="JB236" s="8"/>
      <c r="JC236" s="7"/>
      <c r="JD236" s="7"/>
      <c r="JE236" s="2" t="s">
        <v>141</v>
      </c>
      <c r="JF236" s="2" t="s">
        <v>129</v>
      </c>
      <c r="JG236" s="2" t="s">
        <v>168</v>
      </c>
      <c r="JH236" s="2" t="s">
        <v>1137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940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167</v>
      </c>
      <c r="KD236" s="2" t="s">
        <v>129</v>
      </c>
      <c r="KE236" s="2" t="s">
        <v>132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167</v>
      </c>
      <c r="KP236" s="2" t="s">
        <v>129</v>
      </c>
      <c r="KQ236" s="2" t="s">
        <v>132</v>
      </c>
      <c r="KR236" s="2" t="s">
        <v>132</v>
      </c>
      <c r="KS236" s="2" t="s">
        <v>144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141</v>
      </c>
      <c r="LB236" s="2" t="s">
        <v>129</v>
      </c>
      <c r="LC236" s="2" t="s">
        <v>168</v>
      </c>
      <c r="LD236" s="2" t="s">
        <v>132</v>
      </c>
      <c r="LE236" s="2" t="s">
        <v>144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162</v>
      </c>
      <c r="LN236" s="2" t="s">
        <v>129</v>
      </c>
      <c r="LO236" s="2" t="s">
        <v>132</v>
      </c>
      <c r="LP236" s="2" t="s">
        <v>132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162</v>
      </c>
      <c r="ML236" s="2" t="s">
        <v>129</v>
      </c>
      <c r="MM236" s="2" t="s">
        <v>132</v>
      </c>
      <c r="MN236" s="2" t="s">
        <v>132</v>
      </c>
      <c r="MO236" s="2" t="s">
        <v>144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129</v>
      </c>
      <c r="MY236" s="2" t="s">
        <v>132</v>
      </c>
      <c r="MZ236" s="2" t="s">
        <v>132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167</v>
      </c>
      <c r="NJ236" s="2" t="s">
        <v>129</v>
      </c>
      <c r="NK236" s="2" t="s">
        <v>132</v>
      </c>
      <c r="NL236" s="2" t="s">
        <v>132</v>
      </c>
      <c r="NM236" s="2" t="s">
        <v>144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167</v>
      </c>
      <c r="OH236" s="2" t="s">
        <v>129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129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167</v>
      </c>
      <c r="QD236" s="2" t="s">
        <v>129</v>
      </c>
      <c r="QE236" s="2" t="s">
        <v>132</v>
      </c>
      <c r="QF236" s="2" t="s">
        <v>132</v>
      </c>
      <c r="QG236" s="2" t="s">
        <v>144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167</v>
      </c>
      <c r="RB236" s="2" t="s">
        <v>129</v>
      </c>
      <c r="RC236" s="2" t="s">
        <v>132</v>
      </c>
      <c r="RD236" s="2" t="s">
        <v>132</v>
      </c>
      <c r="RE236" s="2" t="s">
        <v>144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174</v>
      </c>
      <c r="RO236" s="2" t="s">
        <v>2775</v>
      </c>
      <c r="RP236" s="2" t="s">
        <v>132</v>
      </c>
      <c r="RQ236" s="2" t="s">
        <v>144</v>
      </c>
      <c r="RR236" s="2" t="s">
        <v>132</v>
      </c>
    </row>
    <row r="237">
      <c r="A237" s="2" t="s">
        <v>2806</v>
      </c>
      <c r="B237" s="2" t="s">
        <v>121</v>
      </c>
      <c r="C237" s="2" t="s">
        <v>2708</v>
      </c>
      <c r="D237" s="2" t="s">
        <v>954</v>
      </c>
      <c r="E237" s="2" t="s">
        <v>955</v>
      </c>
      <c r="F237" s="2" t="s">
        <v>2807</v>
      </c>
      <c r="G237" s="2" t="s">
        <v>132</v>
      </c>
      <c r="H237" s="2" t="s">
        <v>132</v>
      </c>
      <c r="I237" s="2" t="s">
        <v>1677</v>
      </c>
      <c r="J237" s="2" t="s">
        <v>127</v>
      </c>
      <c r="K237" s="2" t="s">
        <v>342</v>
      </c>
      <c r="L237" s="3">
        <v>36</v>
      </c>
      <c r="M237" s="3">
        <v>37.8</v>
      </c>
      <c r="N237" s="3">
        <v>79.99</v>
      </c>
      <c r="O237" s="2" t="s">
        <v>1656</v>
      </c>
      <c r="P237" s="2" t="s">
        <v>527</v>
      </c>
      <c r="Q237" s="2" t="s">
        <v>131</v>
      </c>
      <c r="R237" s="2" t="s">
        <v>132</v>
      </c>
      <c r="S237" s="2" t="s">
        <v>2808</v>
      </c>
      <c r="T237" s="2" t="s">
        <v>132</v>
      </c>
      <c r="U237" s="2" t="s">
        <v>447</v>
      </c>
      <c r="V237" s="2" t="s">
        <v>846</v>
      </c>
      <c r="W237" s="2" t="s">
        <v>136</v>
      </c>
      <c r="X237" s="2" t="s">
        <v>132</v>
      </c>
      <c r="Y237" s="2" t="s">
        <v>2809</v>
      </c>
      <c r="Z237" s="4"/>
      <c r="AA237" s="4">
        <f>=ROUNDDOWN({0},0)</f>
      </c>
      <c r="AB237" s="5"/>
      <c r="AC237" s="2" t="s">
        <v>132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141</v>
      </c>
      <c r="BV237" s="2" t="s">
        <v>174</v>
      </c>
      <c r="BW237" s="2" t="s">
        <v>1090</v>
      </c>
      <c r="BX237" s="2" t="s">
        <v>1555</v>
      </c>
      <c r="BY237" s="2" t="s">
        <v>144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141</v>
      </c>
      <c r="CH237" s="2" t="s">
        <v>174</v>
      </c>
      <c r="CI237" s="2" t="s">
        <v>132</v>
      </c>
      <c r="CJ237" s="2" t="s">
        <v>1711</v>
      </c>
      <c r="CK237" s="2" t="s">
        <v>144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141</v>
      </c>
      <c r="CT237" s="2" t="s">
        <v>174</v>
      </c>
      <c r="CU237" s="2" t="s">
        <v>811</v>
      </c>
      <c r="CV237" s="2" t="s">
        <v>2810</v>
      </c>
      <c r="CW237" s="2" t="s">
        <v>144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167</v>
      </c>
      <c r="DF237" s="2" t="s">
        <v>174</v>
      </c>
      <c r="DG237" s="2" t="s">
        <v>132</v>
      </c>
      <c r="DH237" s="2" t="s">
        <v>132</v>
      </c>
      <c r="DI237" s="2" t="s">
        <v>144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141</v>
      </c>
      <c r="DR237" s="2" t="s">
        <v>174</v>
      </c>
      <c r="DS237" s="2" t="s">
        <v>1049</v>
      </c>
      <c r="DT237" s="2" t="s">
        <v>2225</v>
      </c>
      <c r="DU237" s="2" t="s">
        <v>144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174</v>
      </c>
      <c r="EE237" s="2" t="s">
        <v>1605</v>
      </c>
      <c r="EF237" s="2" t="s">
        <v>2811</v>
      </c>
      <c r="EG237" s="2" t="s">
        <v>144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174</v>
      </c>
      <c r="EQ237" s="2" t="s">
        <v>818</v>
      </c>
      <c r="ER237" s="2" t="s">
        <v>2812</v>
      </c>
      <c r="ES237" s="2" t="s">
        <v>144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167</v>
      </c>
      <c r="FB237" s="2" t="s">
        <v>174</v>
      </c>
      <c r="FC237" s="2" t="s">
        <v>132</v>
      </c>
      <c r="FD237" s="2" t="s">
        <v>132</v>
      </c>
      <c r="FE237" s="2" t="s">
        <v>144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141</v>
      </c>
      <c r="FN237" s="2" t="s">
        <v>174</v>
      </c>
      <c r="FO237" s="2" t="s">
        <v>1114</v>
      </c>
      <c r="FP237" s="2" t="s">
        <v>2419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167</v>
      </c>
      <c r="FZ237" s="2" t="s">
        <v>129</v>
      </c>
      <c r="GA237" s="2" t="s">
        <v>132</v>
      </c>
      <c r="GB237" s="2" t="s">
        <v>132</v>
      </c>
      <c r="GC237" s="2" t="s">
        <v>144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174</v>
      </c>
      <c r="GM237" s="2" t="s">
        <v>811</v>
      </c>
      <c r="GN237" s="2" t="s">
        <v>2813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167</v>
      </c>
      <c r="GX237" s="2" t="s">
        <v>174</v>
      </c>
      <c r="GY237" s="2" t="s">
        <v>132</v>
      </c>
      <c r="GZ237" s="2" t="s">
        <v>132</v>
      </c>
      <c r="HA237" s="2" t="s">
        <v>144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167</v>
      </c>
      <c r="HJ237" s="2" t="s">
        <v>174</v>
      </c>
      <c r="HK237" s="2" t="s">
        <v>132</v>
      </c>
      <c r="HL237" s="2" t="s">
        <v>132</v>
      </c>
      <c r="HM237" s="2" t="s">
        <v>144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141</v>
      </c>
      <c r="HV237" s="2" t="s">
        <v>174</v>
      </c>
      <c r="HW237" s="2" t="s">
        <v>1412</v>
      </c>
      <c r="HX237" s="2" t="s">
        <v>1985</v>
      </c>
      <c r="HY237" s="2" t="s">
        <v>144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174</v>
      </c>
      <c r="II237" s="2" t="s">
        <v>132</v>
      </c>
      <c r="IJ237" s="2" t="s">
        <v>132</v>
      </c>
      <c r="IK237" s="2" t="s">
        <v>144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173</v>
      </c>
      <c r="IT237" s="2" t="s">
        <v>174</v>
      </c>
      <c r="IU237" s="2" t="s">
        <v>132</v>
      </c>
      <c r="IV237" s="2" t="s">
        <v>132</v>
      </c>
      <c r="IW237" s="2" t="s">
        <v>144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167</v>
      </c>
      <c r="JF237" s="2" t="s">
        <v>129</v>
      </c>
      <c r="JG237" s="2" t="s">
        <v>132</v>
      </c>
      <c r="JH237" s="2" t="s">
        <v>132</v>
      </c>
      <c r="JI237" s="2" t="s">
        <v>144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167</v>
      </c>
      <c r="JR237" s="2" t="s">
        <v>174</v>
      </c>
      <c r="JS237" s="2" t="s">
        <v>132</v>
      </c>
      <c r="JT237" s="2" t="s">
        <v>132</v>
      </c>
      <c r="JU237" s="2" t="s">
        <v>144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141</v>
      </c>
      <c r="KD237" s="2" t="s">
        <v>174</v>
      </c>
      <c r="KE237" s="2" t="s">
        <v>837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167</v>
      </c>
      <c r="LN237" s="2" t="s">
        <v>174</v>
      </c>
      <c r="LO237" s="2" t="s">
        <v>132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141</v>
      </c>
      <c r="ML237" s="2" t="s">
        <v>174</v>
      </c>
      <c r="MM237" s="2" t="s">
        <v>1766</v>
      </c>
      <c r="MN237" s="2" t="s">
        <v>1603</v>
      </c>
      <c r="MO237" s="2" t="s">
        <v>144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174</v>
      </c>
      <c r="MY237" s="2" t="s">
        <v>132</v>
      </c>
      <c r="MZ237" s="2" t="s">
        <v>132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173</v>
      </c>
      <c r="OH237" s="2" t="s">
        <v>174</v>
      </c>
      <c r="OI237" s="2" t="s">
        <v>132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167</v>
      </c>
      <c r="OT237" s="2" t="s">
        <v>174</v>
      </c>
      <c r="OU237" s="2" t="s">
        <v>132</v>
      </c>
      <c r="OV237" s="2" t="s">
        <v>132</v>
      </c>
      <c r="OW237" s="2" t="s">
        <v>144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174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141</v>
      </c>
      <c r="QP237" s="2" t="s">
        <v>174</v>
      </c>
      <c r="QQ237" s="2" t="s">
        <v>837</v>
      </c>
      <c r="QR237" s="2" t="s">
        <v>132</v>
      </c>
      <c r="QS237" s="2" t="s">
        <v>144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173</v>
      </c>
      <c r="RB237" s="2" t="s">
        <v>174</v>
      </c>
      <c r="RC237" s="2" t="s">
        <v>132</v>
      </c>
      <c r="RD237" s="2" t="s">
        <v>132</v>
      </c>
      <c r="RE237" s="2" t="s">
        <v>144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162</v>
      </c>
      <c r="RN237" s="2" t="s">
        <v>174</v>
      </c>
      <c r="RO237" s="2" t="s">
        <v>132</v>
      </c>
      <c r="RP237" s="2" t="s">
        <v>132</v>
      </c>
      <c r="RQ237" s="2" t="s">
        <v>144</v>
      </c>
      <c r="RR237" s="2" t="s">
        <v>132</v>
      </c>
    </row>
    <row r="238">
      <c r="A238" s="2" t="s">
        <v>2814</v>
      </c>
      <c r="B238" s="2" t="s">
        <v>121</v>
      </c>
      <c r="C238" s="2" t="s">
        <v>2708</v>
      </c>
      <c r="D238" s="2" t="s">
        <v>954</v>
      </c>
      <c r="E238" s="2" t="s">
        <v>955</v>
      </c>
      <c r="F238" s="2" t="s">
        <v>2815</v>
      </c>
      <c r="G238" s="2" t="s">
        <v>132</v>
      </c>
      <c r="H238" s="2" t="s">
        <v>132</v>
      </c>
      <c r="I238" s="2" t="s">
        <v>2816</v>
      </c>
      <c r="J238" s="2" t="s">
        <v>127</v>
      </c>
      <c r="K238" s="2" t="s">
        <v>445</v>
      </c>
      <c r="L238" s="3">
        <v>27</v>
      </c>
      <c r="M238" s="3">
        <v>28.35</v>
      </c>
      <c r="N238" s="3">
        <v>59.99</v>
      </c>
      <c r="O238" s="2" t="s">
        <v>1678</v>
      </c>
      <c r="P238" s="2" t="s">
        <v>527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447</v>
      </c>
      <c r="V238" s="2" t="s">
        <v>2817</v>
      </c>
      <c r="W238" s="2" t="s">
        <v>185</v>
      </c>
      <c r="X238" s="2" t="s">
        <v>132</v>
      </c>
      <c r="Y238" s="2" t="s">
        <v>806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141</v>
      </c>
      <c r="BV238" s="2" t="s">
        <v>174</v>
      </c>
      <c r="BW238" s="2" t="s">
        <v>2787</v>
      </c>
      <c r="BX238" s="2" t="s">
        <v>132</v>
      </c>
      <c r="BY238" s="2" t="s">
        <v>144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167</v>
      </c>
      <c r="CH238" s="2" t="s">
        <v>174</v>
      </c>
      <c r="CI238" s="2" t="s">
        <v>132</v>
      </c>
      <c r="CJ238" s="2" t="s">
        <v>132</v>
      </c>
      <c r="CK238" s="2" t="s">
        <v>144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174</v>
      </c>
      <c r="CU238" s="2" t="s">
        <v>811</v>
      </c>
      <c r="CV238" s="2" t="s">
        <v>2818</v>
      </c>
      <c r="CW238" s="2" t="s">
        <v>144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132</v>
      </c>
      <c r="DF238" s="2" t="s">
        <v>132</v>
      </c>
      <c r="DG238" s="2" t="s">
        <v>132</v>
      </c>
      <c r="DH238" s="2" t="s">
        <v>132</v>
      </c>
      <c r="DI238" s="2" t="s">
        <v>132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167</v>
      </c>
      <c r="DR238" s="2" t="s">
        <v>174</v>
      </c>
      <c r="DS238" s="2" t="s">
        <v>132</v>
      </c>
      <c r="DT238" s="2" t="s">
        <v>132</v>
      </c>
      <c r="DU238" s="2" t="s">
        <v>144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174</v>
      </c>
      <c r="EE238" s="2" t="s">
        <v>811</v>
      </c>
      <c r="EF238" s="2" t="s">
        <v>1829</v>
      </c>
      <c r="EG238" s="2" t="s">
        <v>144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174</v>
      </c>
      <c r="EQ238" s="2" t="s">
        <v>808</v>
      </c>
      <c r="ER238" s="2" t="s">
        <v>1090</v>
      </c>
      <c r="ES238" s="2" t="s">
        <v>144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167</v>
      </c>
      <c r="FB238" s="2" t="s">
        <v>174</v>
      </c>
      <c r="FC238" s="2" t="s">
        <v>132</v>
      </c>
      <c r="FD238" s="2" t="s">
        <v>132</v>
      </c>
      <c r="FE238" s="2" t="s">
        <v>144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174</v>
      </c>
      <c r="FO238" s="2" t="s">
        <v>1114</v>
      </c>
      <c r="FP238" s="2" t="s">
        <v>2819</v>
      </c>
      <c r="FQ238" s="2" t="s">
        <v>144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132</v>
      </c>
      <c r="FZ238" s="2" t="s">
        <v>132</v>
      </c>
      <c r="GA238" s="2" t="s">
        <v>132</v>
      </c>
      <c r="GB238" s="2" t="s">
        <v>132</v>
      </c>
      <c r="GC238" s="2" t="s">
        <v>132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174</v>
      </c>
      <c r="GM238" s="2" t="s">
        <v>811</v>
      </c>
      <c r="GN238" s="2" t="s">
        <v>1729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132</v>
      </c>
      <c r="HJ238" s="2" t="s">
        <v>132</v>
      </c>
      <c r="HK238" s="2" t="s">
        <v>132</v>
      </c>
      <c r="HL238" s="2" t="s">
        <v>132</v>
      </c>
      <c r="HM238" s="2" t="s">
        <v>132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174</v>
      </c>
      <c r="HW238" s="2" t="s">
        <v>132</v>
      </c>
      <c r="HX238" s="2" t="s">
        <v>132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129</v>
      </c>
      <c r="II238" s="2" t="s">
        <v>132</v>
      </c>
      <c r="IJ238" s="2" t="s">
        <v>132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173</v>
      </c>
      <c r="IT238" s="2" t="s">
        <v>174</v>
      </c>
      <c r="IU238" s="2" t="s">
        <v>132</v>
      </c>
      <c r="IV238" s="2" t="s">
        <v>132</v>
      </c>
      <c r="IW238" s="2" t="s">
        <v>144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132</v>
      </c>
      <c r="JF238" s="2" t="s">
        <v>132</v>
      </c>
      <c r="JG238" s="2" t="s">
        <v>132</v>
      </c>
      <c r="JH238" s="2" t="s">
        <v>132</v>
      </c>
      <c r="JI238" s="2" t="s">
        <v>132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132</v>
      </c>
      <c r="JR238" s="2" t="s">
        <v>132</v>
      </c>
      <c r="JS238" s="2" t="s">
        <v>132</v>
      </c>
      <c r="JT238" s="2" t="s">
        <v>132</v>
      </c>
      <c r="JU238" s="2" t="s">
        <v>132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167</v>
      </c>
      <c r="KD238" s="2" t="s">
        <v>174</v>
      </c>
      <c r="KE238" s="2" t="s">
        <v>132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167</v>
      </c>
      <c r="LN238" s="2" t="s">
        <v>174</v>
      </c>
      <c r="LO238" s="2" t="s">
        <v>132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141</v>
      </c>
      <c r="ML238" s="2" t="s">
        <v>174</v>
      </c>
      <c r="MM238" s="2" t="s">
        <v>2755</v>
      </c>
      <c r="MN238" s="2" t="s">
        <v>1764</v>
      </c>
      <c r="MO238" s="2" t="s">
        <v>144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174</v>
      </c>
      <c r="MY238" s="2" t="s">
        <v>132</v>
      </c>
      <c r="MZ238" s="2" t="s">
        <v>132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173</v>
      </c>
      <c r="OH238" s="2" t="s">
        <v>174</v>
      </c>
      <c r="OI238" s="2" t="s">
        <v>132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174</v>
      </c>
      <c r="PS238" s="2" t="s">
        <v>132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167</v>
      </c>
      <c r="QP238" s="2" t="s">
        <v>174</v>
      </c>
      <c r="QQ238" s="2" t="s">
        <v>132</v>
      </c>
      <c r="QR238" s="2" t="s">
        <v>132</v>
      </c>
      <c r="QS238" s="2" t="s">
        <v>144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173</v>
      </c>
      <c r="RB238" s="2" t="s">
        <v>174</v>
      </c>
      <c r="RC238" s="2" t="s">
        <v>132</v>
      </c>
      <c r="RD238" s="2" t="s">
        <v>132</v>
      </c>
      <c r="RE238" s="2" t="s">
        <v>144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174</v>
      </c>
      <c r="RO238" s="2" t="s">
        <v>1160</v>
      </c>
      <c r="RP238" s="2" t="s">
        <v>132</v>
      </c>
      <c r="RQ238" s="2" t="s">
        <v>144</v>
      </c>
      <c r="RR238" s="2" t="s">
        <v>132</v>
      </c>
    </row>
    <row r="239">
      <c r="A239" s="2" t="s">
        <v>2820</v>
      </c>
      <c r="B239" s="2" t="s">
        <v>121</v>
      </c>
      <c r="C239" s="2" t="s">
        <v>2708</v>
      </c>
      <c r="D239" s="2" t="s">
        <v>954</v>
      </c>
      <c r="E239" s="2" t="s">
        <v>955</v>
      </c>
      <c r="F239" s="2" t="s">
        <v>2821</v>
      </c>
      <c r="G239" s="2" t="s">
        <v>132</v>
      </c>
      <c r="H239" s="2" t="s">
        <v>132</v>
      </c>
      <c r="I239" s="2" t="s">
        <v>2822</v>
      </c>
      <c r="J239" s="2" t="s">
        <v>127</v>
      </c>
      <c r="K239" s="2" t="s">
        <v>342</v>
      </c>
      <c r="L239" s="3">
        <v>13.5</v>
      </c>
      <c r="M239" s="3">
        <v>14.17</v>
      </c>
      <c r="N239" s="3">
        <v>29.99</v>
      </c>
      <c r="O239" s="2" t="s">
        <v>1656</v>
      </c>
      <c r="P239" s="2" t="s">
        <v>527</v>
      </c>
      <c r="Q239" s="2" t="s">
        <v>131</v>
      </c>
      <c r="R239" s="2" t="s">
        <v>132</v>
      </c>
      <c r="S239" s="2" t="s">
        <v>2823</v>
      </c>
      <c r="T239" s="2" t="s">
        <v>132</v>
      </c>
      <c r="U239" s="2" t="s">
        <v>447</v>
      </c>
      <c r="V239" s="2" t="s">
        <v>846</v>
      </c>
      <c r="W239" s="2" t="s">
        <v>136</v>
      </c>
      <c r="X239" s="2" t="s">
        <v>132</v>
      </c>
      <c r="Y239" s="2" t="s">
        <v>806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141</v>
      </c>
      <c r="BV239" s="2" t="s">
        <v>174</v>
      </c>
      <c r="BW239" s="2" t="s">
        <v>2719</v>
      </c>
      <c r="BX239" s="2" t="s">
        <v>1923</v>
      </c>
      <c r="BY239" s="2" t="s">
        <v>144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174</v>
      </c>
      <c r="CI239" s="2" t="s">
        <v>132</v>
      </c>
      <c r="CJ239" s="2" t="s">
        <v>1711</v>
      </c>
      <c r="CK239" s="2" t="s">
        <v>144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174</v>
      </c>
      <c r="CU239" s="2" t="s">
        <v>811</v>
      </c>
      <c r="CV239" s="2" t="s">
        <v>1698</v>
      </c>
      <c r="CW239" s="2" t="s">
        <v>144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167</v>
      </c>
      <c r="DF239" s="2" t="s">
        <v>174</v>
      </c>
      <c r="DG239" s="2" t="s">
        <v>132</v>
      </c>
      <c r="DH239" s="2" t="s">
        <v>132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141</v>
      </c>
      <c r="DR239" s="2" t="s">
        <v>174</v>
      </c>
      <c r="DS239" s="2" t="s">
        <v>1049</v>
      </c>
      <c r="DT239" s="2" t="s">
        <v>2225</v>
      </c>
      <c r="DU239" s="2" t="s">
        <v>144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174</v>
      </c>
      <c r="EE239" s="2" t="s">
        <v>811</v>
      </c>
      <c r="EF239" s="2" t="s">
        <v>2824</v>
      </c>
      <c r="EG239" s="2" t="s">
        <v>144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174</v>
      </c>
      <c r="EQ239" s="2" t="s">
        <v>818</v>
      </c>
      <c r="ER239" s="2" t="s">
        <v>1700</v>
      </c>
      <c r="ES239" s="2" t="s">
        <v>144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167</v>
      </c>
      <c r="FB239" s="2" t="s">
        <v>174</v>
      </c>
      <c r="FC239" s="2" t="s">
        <v>132</v>
      </c>
      <c r="FD239" s="2" t="s">
        <v>132</v>
      </c>
      <c r="FE239" s="2" t="s">
        <v>144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141</v>
      </c>
      <c r="FN239" s="2" t="s">
        <v>174</v>
      </c>
      <c r="FO239" s="2" t="s">
        <v>1114</v>
      </c>
      <c r="FP239" s="2" t="s">
        <v>1727</v>
      </c>
      <c r="FQ239" s="2" t="s">
        <v>144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132</v>
      </c>
      <c r="FZ239" s="2" t="s">
        <v>132</v>
      </c>
      <c r="GA239" s="2" t="s">
        <v>132</v>
      </c>
      <c r="GB239" s="2" t="s">
        <v>132</v>
      </c>
      <c r="GC239" s="2" t="s">
        <v>132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141</v>
      </c>
      <c r="GL239" s="2" t="s">
        <v>174</v>
      </c>
      <c r="GM239" s="2" t="s">
        <v>811</v>
      </c>
      <c r="GN239" s="2" t="s">
        <v>2825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167</v>
      </c>
      <c r="GX239" s="2" t="s">
        <v>174</v>
      </c>
      <c r="GY239" s="2" t="s">
        <v>132</v>
      </c>
      <c r="GZ239" s="2" t="s">
        <v>132</v>
      </c>
      <c r="HA239" s="2" t="s">
        <v>144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167</v>
      </c>
      <c r="HJ239" s="2" t="s">
        <v>174</v>
      </c>
      <c r="HK239" s="2" t="s">
        <v>132</v>
      </c>
      <c r="HL239" s="2" t="s">
        <v>132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174</v>
      </c>
      <c r="HW239" s="2" t="s">
        <v>1122</v>
      </c>
      <c r="HX239" s="2" t="s">
        <v>356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174</v>
      </c>
      <c r="II239" s="2" t="s">
        <v>132</v>
      </c>
      <c r="IJ239" s="2" t="s">
        <v>132</v>
      </c>
      <c r="IK239" s="2" t="s">
        <v>144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173</v>
      </c>
      <c r="IT239" s="2" t="s">
        <v>174</v>
      </c>
      <c r="IU239" s="2" t="s">
        <v>132</v>
      </c>
      <c r="IV239" s="2" t="s">
        <v>132</v>
      </c>
      <c r="IW239" s="2" t="s">
        <v>144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167</v>
      </c>
      <c r="JF239" s="2" t="s">
        <v>129</v>
      </c>
      <c r="JG239" s="2" t="s">
        <v>132</v>
      </c>
      <c r="JH239" s="2" t="s">
        <v>132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167</v>
      </c>
      <c r="JR239" s="2" t="s">
        <v>174</v>
      </c>
      <c r="JS239" s="2" t="s">
        <v>132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141</v>
      </c>
      <c r="KD239" s="2" t="s">
        <v>174</v>
      </c>
      <c r="KE239" s="2" t="s">
        <v>837</v>
      </c>
      <c r="KF239" s="2" t="s">
        <v>132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167</v>
      </c>
      <c r="LN239" s="2" t="s">
        <v>174</v>
      </c>
      <c r="LO239" s="2" t="s">
        <v>132</v>
      </c>
      <c r="LP239" s="2" t="s">
        <v>132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174</v>
      </c>
      <c r="MM239" s="2" t="s">
        <v>835</v>
      </c>
      <c r="MN239" s="2" t="s">
        <v>818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174</v>
      </c>
      <c r="MY239" s="2" t="s">
        <v>132</v>
      </c>
      <c r="MZ239" s="2" t="s">
        <v>132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173</v>
      </c>
      <c r="OH239" s="2" t="s">
        <v>174</v>
      </c>
      <c r="OI239" s="2" t="s">
        <v>132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167</v>
      </c>
      <c r="OT239" s="2" t="s">
        <v>174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167</v>
      </c>
      <c r="PR239" s="2" t="s">
        <v>174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141</v>
      </c>
      <c r="QP239" s="2" t="s">
        <v>174</v>
      </c>
      <c r="QQ239" s="2" t="s">
        <v>837</v>
      </c>
      <c r="QR239" s="2" t="s">
        <v>1274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173</v>
      </c>
      <c r="RB239" s="2" t="s">
        <v>174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141</v>
      </c>
      <c r="RN239" s="2" t="s">
        <v>174</v>
      </c>
      <c r="RO239" s="2" t="s">
        <v>366</v>
      </c>
      <c r="RP239" s="2" t="s">
        <v>132</v>
      </c>
      <c r="RQ239" s="2" t="s">
        <v>144</v>
      </c>
      <c r="RR239" s="2" t="s">
        <v>132</v>
      </c>
    </row>
    <row r="240">
      <c r="A240" s="2" t="s">
        <v>2826</v>
      </c>
      <c r="B240" s="2" t="s">
        <v>121</v>
      </c>
      <c r="C240" s="2" t="s">
        <v>2708</v>
      </c>
      <c r="D240" s="2" t="s">
        <v>954</v>
      </c>
      <c r="E240" s="2" t="s">
        <v>955</v>
      </c>
      <c r="F240" s="2" t="s">
        <v>2827</v>
      </c>
      <c r="G240" s="2" t="s">
        <v>2827</v>
      </c>
      <c r="H240" s="2" t="s">
        <v>2827</v>
      </c>
      <c r="I240" s="2" t="s">
        <v>2828</v>
      </c>
      <c r="J240" s="2" t="s">
        <v>127</v>
      </c>
      <c r="K240" s="2" t="s">
        <v>2779</v>
      </c>
      <c r="L240" s="3">
        <v>48</v>
      </c>
      <c r="M240" s="3">
        <v>50.4</v>
      </c>
      <c r="N240" s="3">
        <v>99.99</v>
      </c>
      <c r="O240" s="2" t="s">
        <v>1656</v>
      </c>
      <c r="P240" s="2" t="s">
        <v>527</v>
      </c>
      <c r="Q240" s="2" t="s">
        <v>131</v>
      </c>
      <c r="R240" s="2" t="s">
        <v>132</v>
      </c>
      <c r="S240" s="2" t="s">
        <v>2829</v>
      </c>
      <c r="T240" s="2" t="s">
        <v>132</v>
      </c>
      <c r="U240" s="2" t="s">
        <v>447</v>
      </c>
      <c r="V240" s="2" t="s">
        <v>2830</v>
      </c>
      <c r="W240" s="2" t="s">
        <v>136</v>
      </c>
      <c r="X240" s="2" t="s">
        <v>132</v>
      </c>
      <c r="Y240" s="2" t="s">
        <v>2831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174</v>
      </c>
      <c r="BW240" s="2" t="s">
        <v>2832</v>
      </c>
      <c r="BX240" s="2" t="s">
        <v>1160</v>
      </c>
      <c r="BY240" s="2" t="s">
        <v>144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174</v>
      </c>
      <c r="CI240" s="2" t="s">
        <v>132</v>
      </c>
      <c r="CJ240" s="2" t="s">
        <v>1664</v>
      </c>
      <c r="CK240" s="2" t="s">
        <v>144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141</v>
      </c>
      <c r="CT240" s="2" t="s">
        <v>174</v>
      </c>
      <c r="CU240" s="2" t="s">
        <v>2819</v>
      </c>
      <c r="CV240" s="2" t="s">
        <v>2267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167</v>
      </c>
      <c r="DF240" s="2" t="s">
        <v>174</v>
      </c>
      <c r="DG240" s="2" t="s">
        <v>132</v>
      </c>
      <c r="DH240" s="2" t="s">
        <v>132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141</v>
      </c>
      <c r="DR240" s="2" t="s">
        <v>174</v>
      </c>
      <c r="DS240" s="2" t="s">
        <v>1049</v>
      </c>
      <c r="DT240" s="2" t="s">
        <v>2833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174</v>
      </c>
      <c r="EE240" s="2" t="s">
        <v>1406</v>
      </c>
      <c r="EF240" s="2" t="s">
        <v>2834</v>
      </c>
      <c r="EG240" s="2" t="s">
        <v>144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174</v>
      </c>
      <c r="EQ240" s="2" t="s">
        <v>991</v>
      </c>
      <c r="ER240" s="2" t="s">
        <v>132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167</v>
      </c>
      <c r="FB240" s="2" t="s">
        <v>174</v>
      </c>
      <c r="FC240" s="2" t="s">
        <v>132</v>
      </c>
      <c r="FD240" s="2" t="s">
        <v>132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174</v>
      </c>
      <c r="FO240" s="2" t="s">
        <v>1409</v>
      </c>
      <c r="FP240" s="2" t="s">
        <v>132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167</v>
      </c>
      <c r="FZ240" s="2" t="s">
        <v>129</v>
      </c>
      <c r="GA240" s="2" t="s">
        <v>132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173</v>
      </c>
      <c r="GL240" s="2" t="s">
        <v>174</v>
      </c>
      <c r="GM240" s="2" t="s">
        <v>2819</v>
      </c>
      <c r="GN240" s="2" t="s">
        <v>1492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167</v>
      </c>
      <c r="GX240" s="2" t="s">
        <v>174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167</v>
      </c>
      <c r="HJ240" s="2" t="s">
        <v>174</v>
      </c>
      <c r="HK240" s="2" t="s">
        <v>132</v>
      </c>
      <c r="HL240" s="2" t="s">
        <v>132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174</v>
      </c>
      <c r="HW240" s="2" t="s">
        <v>1412</v>
      </c>
      <c r="HX240" s="2" t="s">
        <v>521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174</v>
      </c>
      <c r="II240" s="2" t="s">
        <v>132</v>
      </c>
      <c r="IJ240" s="2" t="s">
        <v>132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173</v>
      </c>
      <c r="IT240" s="2" t="s">
        <v>174</v>
      </c>
      <c r="IU240" s="2" t="s">
        <v>132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167</v>
      </c>
      <c r="JF240" s="2" t="s">
        <v>129</v>
      </c>
      <c r="JG240" s="2" t="s">
        <v>132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167</v>
      </c>
      <c r="JR240" s="2" t="s">
        <v>174</v>
      </c>
      <c r="JS240" s="2" t="s">
        <v>1717</v>
      </c>
      <c r="JT240" s="2" t="s">
        <v>132</v>
      </c>
      <c r="JU240" s="2" t="s">
        <v>144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174</v>
      </c>
      <c r="KE240" s="2" t="s">
        <v>837</v>
      </c>
      <c r="KF240" s="2" t="s">
        <v>1080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167</v>
      </c>
      <c r="LN240" s="2" t="s">
        <v>174</v>
      </c>
      <c r="LO240" s="2" t="s">
        <v>132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174</v>
      </c>
      <c r="MM240" s="2" t="s">
        <v>355</v>
      </c>
      <c r="MN240" s="2" t="s">
        <v>1381</v>
      </c>
      <c r="MO240" s="2" t="s">
        <v>144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174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174</v>
      </c>
      <c r="OI240" s="2" t="s">
        <v>132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167</v>
      </c>
      <c r="OT240" s="2" t="s">
        <v>174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167</v>
      </c>
      <c r="PR240" s="2" t="s">
        <v>174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141</v>
      </c>
      <c r="QP240" s="2" t="s">
        <v>174</v>
      </c>
      <c r="QQ240" s="2" t="s">
        <v>837</v>
      </c>
      <c r="QR240" s="2" t="s">
        <v>132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173</v>
      </c>
      <c r="RB240" s="2" t="s">
        <v>174</v>
      </c>
      <c r="RC240" s="2" t="s">
        <v>132</v>
      </c>
      <c r="RD240" s="2" t="s">
        <v>132</v>
      </c>
      <c r="RE240" s="2" t="s">
        <v>144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174</v>
      </c>
      <c r="RO240" s="2" t="s">
        <v>366</v>
      </c>
      <c r="RP240" s="2" t="s">
        <v>132</v>
      </c>
      <c r="RQ240" s="2" t="s">
        <v>144</v>
      </c>
      <c r="RR240" s="2" t="s">
        <v>132</v>
      </c>
    </row>
    <row r="241">
      <c r="A241" s="2" t="s">
        <v>2835</v>
      </c>
      <c r="B241" s="2" t="s">
        <v>121</v>
      </c>
      <c r="C241" s="2" t="s">
        <v>2708</v>
      </c>
      <c r="D241" s="2" t="s">
        <v>954</v>
      </c>
      <c r="E241" s="2" t="s">
        <v>955</v>
      </c>
      <c r="F241" s="2" t="s">
        <v>2836</v>
      </c>
      <c r="G241" s="2" t="s">
        <v>132</v>
      </c>
      <c r="H241" s="2" t="s">
        <v>132</v>
      </c>
      <c r="I241" s="2" t="s">
        <v>2837</v>
      </c>
      <c r="J241" s="2" t="s">
        <v>127</v>
      </c>
      <c r="K241" s="2" t="s">
        <v>373</v>
      </c>
      <c r="L241" s="3">
        <v>31.5</v>
      </c>
      <c r="M241" s="3">
        <v>33.07</v>
      </c>
      <c r="N241" s="3">
        <v>69.99</v>
      </c>
      <c r="O241" s="2" t="s">
        <v>1656</v>
      </c>
      <c r="P241" s="2" t="s">
        <v>527</v>
      </c>
      <c r="Q241" s="2" t="s">
        <v>131</v>
      </c>
      <c r="R241" s="2" t="s">
        <v>132</v>
      </c>
      <c r="S241" s="2" t="s">
        <v>2838</v>
      </c>
      <c r="T241" s="2" t="s">
        <v>132</v>
      </c>
      <c r="U241" s="2" t="s">
        <v>447</v>
      </c>
      <c r="V241" s="2" t="s">
        <v>1075</v>
      </c>
      <c r="W241" s="2" t="s">
        <v>185</v>
      </c>
      <c r="X241" s="2" t="s">
        <v>132</v>
      </c>
      <c r="Y241" s="2" t="s">
        <v>2839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141</v>
      </c>
      <c r="BV241" s="2" t="s">
        <v>174</v>
      </c>
      <c r="BW241" s="2" t="s">
        <v>1763</v>
      </c>
      <c r="BX241" s="2" t="s">
        <v>132</v>
      </c>
      <c r="BY241" s="2" t="s">
        <v>144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174</v>
      </c>
      <c r="CI241" s="2" t="s">
        <v>132</v>
      </c>
      <c r="CJ241" s="2" t="s">
        <v>1711</v>
      </c>
      <c r="CK241" s="2" t="s">
        <v>144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174</v>
      </c>
      <c r="CU241" s="2" t="s">
        <v>811</v>
      </c>
      <c r="CV241" s="2" t="s">
        <v>2840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167</v>
      </c>
      <c r="DF241" s="2" t="s">
        <v>174</v>
      </c>
      <c r="DG241" s="2" t="s">
        <v>132</v>
      </c>
      <c r="DH241" s="2" t="s">
        <v>132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174</v>
      </c>
      <c r="DS241" s="2" t="s">
        <v>1049</v>
      </c>
      <c r="DT241" s="2" t="s">
        <v>1985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174</v>
      </c>
      <c r="EE241" s="2" t="s">
        <v>1605</v>
      </c>
      <c r="EF241" s="2" t="s">
        <v>2841</v>
      </c>
      <c r="EG241" s="2" t="s">
        <v>144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174</v>
      </c>
      <c r="EQ241" s="2" t="s">
        <v>818</v>
      </c>
      <c r="ER241" s="2" t="s">
        <v>1634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167</v>
      </c>
      <c r="FB241" s="2" t="s">
        <v>174</v>
      </c>
      <c r="FC241" s="2" t="s">
        <v>132</v>
      </c>
      <c r="FD241" s="2" t="s">
        <v>132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174</v>
      </c>
      <c r="FO241" s="2" t="s">
        <v>1114</v>
      </c>
      <c r="FP241" s="2" t="s">
        <v>1827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167</v>
      </c>
      <c r="FZ241" s="2" t="s">
        <v>129</v>
      </c>
      <c r="GA241" s="2" t="s">
        <v>132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174</v>
      </c>
      <c r="GM241" s="2" t="s">
        <v>811</v>
      </c>
      <c r="GN241" s="2" t="s">
        <v>2842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167</v>
      </c>
      <c r="GX241" s="2" t="s">
        <v>174</v>
      </c>
      <c r="GY241" s="2" t="s">
        <v>132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167</v>
      </c>
      <c r="HJ241" s="2" t="s">
        <v>129</v>
      </c>
      <c r="HK241" s="2" t="s">
        <v>132</v>
      </c>
      <c r="HL241" s="2" t="s">
        <v>132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174</v>
      </c>
      <c r="HW241" s="2" t="s">
        <v>1412</v>
      </c>
      <c r="HX241" s="2" t="s">
        <v>521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174</v>
      </c>
      <c r="II241" s="2" t="s">
        <v>132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173</v>
      </c>
      <c r="IT241" s="2" t="s">
        <v>174</v>
      </c>
      <c r="IU241" s="2" t="s">
        <v>132</v>
      </c>
      <c r="IV241" s="2" t="s">
        <v>132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167</v>
      </c>
      <c r="JF241" s="2" t="s">
        <v>129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132</v>
      </c>
      <c r="JR241" s="2" t="s">
        <v>132</v>
      </c>
      <c r="JS241" s="2" t="s">
        <v>132</v>
      </c>
      <c r="JT241" s="2" t="s">
        <v>132</v>
      </c>
      <c r="JU241" s="2" t="s">
        <v>132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174</v>
      </c>
      <c r="KE241" s="2" t="s">
        <v>837</v>
      </c>
      <c r="KF241" s="2" t="s">
        <v>132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167</v>
      </c>
      <c r="LN241" s="2" t="s">
        <v>174</v>
      </c>
      <c r="LO241" s="2" t="s">
        <v>132</v>
      </c>
      <c r="LP241" s="2" t="s">
        <v>132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174</v>
      </c>
      <c r="MM241" s="2" t="s">
        <v>1699</v>
      </c>
      <c r="MN241" s="2" t="s">
        <v>2843</v>
      </c>
      <c r="MO241" s="2" t="s">
        <v>144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174</v>
      </c>
      <c r="MY241" s="2" t="s">
        <v>132</v>
      </c>
      <c r="MZ241" s="2" t="s">
        <v>132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174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167</v>
      </c>
      <c r="OT241" s="2" t="s">
        <v>174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167</v>
      </c>
      <c r="PR241" s="2" t="s">
        <v>174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141</v>
      </c>
      <c r="QP241" s="2" t="s">
        <v>174</v>
      </c>
      <c r="QQ241" s="2" t="s">
        <v>837</v>
      </c>
      <c r="QR241" s="2" t="s">
        <v>132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174</v>
      </c>
      <c r="RC241" s="2" t="s">
        <v>132</v>
      </c>
      <c r="RD241" s="2" t="s">
        <v>132</v>
      </c>
      <c r="RE241" s="2" t="s">
        <v>144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162</v>
      </c>
      <c r="RN241" s="2" t="s">
        <v>174</v>
      </c>
      <c r="RO241" s="2" t="s">
        <v>132</v>
      </c>
      <c r="RP241" s="2" t="s">
        <v>132</v>
      </c>
      <c r="RQ241" s="2" t="s">
        <v>144</v>
      </c>
      <c r="RR241" s="2" t="s">
        <v>132</v>
      </c>
    </row>
    <row r="242">
      <c r="A242" s="2" t="s">
        <v>2844</v>
      </c>
      <c r="B242" s="2" t="s">
        <v>121</v>
      </c>
      <c r="C242" s="2" t="s">
        <v>2708</v>
      </c>
      <c r="D242" s="2" t="s">
        <v>954</v>
      </c>
      <c r="E242" s="2" t="s">
        <v>955</v>
      </c>
      <c r="F242" s="2" t="s">
        <v>2845</v>
      </c>
      <c r="G242" s="2" t="s">
        <v>132</v>
      </c>
      <c r="H242" s="2" t="s">
        <v>132</v>
      </c>
      <c r="I242" s="2" t="s">
        <v>2846</v>
      </c>
      <c r="J242" s="2" t="s">
        <v>127</v>
      </c>
      <c r="K242" s="2" t="s">
        <v>804</v>
      </c>
      <c r="L242" s="3">
        <v>30</v>
      </c>
      <c r="M242" s="3">
        <v>31.49</v>
      </c>
      <c r="N242" s="3">
        <v>59.99</v>
      </c>
      <c r="O242" s="2" t="s">
        <v>1656</v>
      </c>
      <c r="P242" s="2" t="s">
        <v>527</v>
      </c>
      <c r="Q242" s="2" t="s">
        <v>131</v>
      </c>
      <c r="R242" s="2" t="s">
        <v>132</v>
      </c>
      <c r="S242" s="2" t="s">
        <v>2847</v>
      </c>
      <c r="T242" s="2" t="s">
        <v>132</v>
      </c>
      <c r="U242" s="2" t="s">
        <v>306</v>
      </c>
      <c r="V242" s="2" t="s">
        <v>307</v>
      </c>
      <c r="W242" s="2" t="s">
        <v>136</v>
      </c>
      <c r="X242" s="2" t="s">
        <v>132</v>
      </c>
      <c r="Y242" s="2" t="s">
        <v>806</v>
      </c>
      <c r="Z242" s="4"/>
      <c r="AA242" s="4">
        <f>=ROUNDDOWN({0},0)</f>
      </c>
      <c r="AB242" s="5"/>
      <c r="AC242" s="2" t="s">
        <v>132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141</v>
      </c>
      <c r="BV242" s="2" t="s">
        <v>174</v>
      </c>
      <c r="BW242" s="2" t="s">
        <v>811</v>
      </c>
      <c r="BX242" s="2" t="s">
        <v>2848</v>
      </c>
      <c r="BY242" s="2" t="s">
        <v>177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129</v>
      </c>
      <c r="CI242" s="2" t="s">
        <v>132</v>
      </c>
      <c r="CJ242" s="2" t="s">
        <v>810</v>
      </c>
      <c r="CK242" s="2" t="s">
        <v>144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141</v>
      </c>
      <c r="CT242" s="2" t="s">
        <v>174</v>
      </c>
      <c r="CU242" s="2" t="s">
        <v>811</v>
      </c>
      <c r="CV242" s="2" t="s">
        <v>2849</v>
      </c>
      <c r="CW242" s="2" t="s">
        <v>144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162</v>
      </c>
      <c r="DF242" s="2" t="s">
        <v>129</v>
      </c>
      <c r="DG242" s="2" t="s">
        <v>132</v>
      </c>
      <c r="DH242" s="2" t="s">
        <v>132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141</v>
      </c>
      <c r="DR242" s="2" t="s">
        <v>174</v>
      </c>
      <c r="DS242" s="2" t="s">
        <v>815</v>
      </c>
      <c r="DT242" s="2" t="s">
        <v>2850</v>
      </c>
      <c r="DU242" s="2" t="s">
        <v>144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141</v>
      </c>
      <c r="ED242" s="2" t="s">
        <v>129</v>
      </c>
      <c r="EE242" s="2" t="s">
        <v>811</v>
      </c>
      <c r="EF242" s="2" t="s">
        <v>2851</v>
      </c>
      <c r="EG242" s="2" t="s">
        <v>144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174</v>
      </c>
      <c r="EQ242" s="2" t="s">
        <v>811</v>
      </c>
      <c r="ER242" s="2" t="s">
        <v>2852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167</v>
      </c>
      <c r="FB242" s="2" t="s">
        <v>129</v>
      </c>
      <c r="FC242" s="2" t="s">
        <v>132</v>
      </c>
      <c r="FD242" s="2" t="s">
        <v>132</v>
      </c>
      <c r="FE242" s="2" t="s">
        <v>144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141</v>
      </c>
      <c r="FN242" s="2" t="s">
        <v>174</v>
      </c>
      <c r="FO242" s="2" t="s">
        <v>821</v>
      </c>
      <c r="FP242" s="2" t="s">
        <v>2853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132</v>
      </c>
      <c r="FZ242" s="2" t="s">
        <v>132</v>
      </c>
      <c r="GA242" s="2" t="s">
        <v>132</v>
      </c>
      <c r="GB242" s="2" t="s">
        <v>132</v>
      </c>
      <c r="GC242" s="2" t="s">
        <v>132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141</v>
      </c>
      <c r="GL242" s="2" t="s">
        <v>174</v>
      </c>
      <c r="GM242" s="2" t="s">
        <v>811</v>
      </c>
      <c r="GN242" s="2" t="s">
        <v>2854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167</v>
      </c>
      <c r="GX242" s="2" t="s">
        <v>129</v>
      </c>
      <c r="GY242" s="2" t="s">
        <v>132</v>
      </c>
      <c r="GZ242" s="2" t="s">
        <v>132</v>
      </c>
      <c r="HA242" s="2" t="s">
        <v>144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167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174</v>
      </c>
      <c r="HW242" s="2" t="s">
        <v>826</v>
      </c>
      <c r="HX242" s="2" t="s">
        <v>1671</v>
      </c>
      <c r="HY242" s="2" t="s">
        <v>144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129</v>
      </c>
      <c r="II242" s="2" t="s">
        <v>132</v>
      </c>
      <c r="IJ242" s="2" t="s">
        <v>132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173</v>
      </c>
      <c r="IT242" s="2" t="s">
        <v>129</v>
      </c>
      <c r="IU242" s="2" t="s">
        <v>132</v>
      </c>
      <c r="IV242" s="2" t="s">
        <v>132</v>
      </c>
      <c r="IW242" s="2" t="s">
        <v>144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167</v>
      </c>
      <c r="JF242" s="2" t="s">
        <v>129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593</v>
      </c>
      <c r="JR242" s="2" t="s">
        <v>129</v>
      </c>
      <c r="JS242" s="2" t="s">
        <v>366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141</v>
      </c>
      <c r="KD242" s="2" t="s">
        <v>174</v>
      </c>
      <c r="KE242" s="2" t="s">
        <v>837</v>
      </c>
      <c r="KF242" s="2" t="s">
        <v>2855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132</v>
      </c>
      <c r="KP242" s="2" t="s">
        <v>132</v>
      </c>
      <c r="KQ242" s="2" t="s">
        <v>132</v>
      </c>
      <c r="KR242" s="2" t="s">
        <v>132</v>
      </c>
      <c r="KS242" s="2" t="s">
        <v>132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141</v>
      </c>
      <c r="LN242" s="2" t="s">
        <v>174</v>
      </c>
      <c r="LO242" s="2" t="s">
        <v>2856</v>
      </c>
      <c r="LP242" s="2" t="s">
        <v>2857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141</v>
      </c>
      <c r="ML242" s="2" t="s">
        <v>174</v>
      </c>
      <c r="MM242" s="2" t="s">
        <v>1766</v>
      </c>
      <c r="MN242" s="2" t="s">
        <v>2858</v>
      </c>
      <c r="MO242" s="2" t="s">
        <v>144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129</v>
      </c>
      <c r="MY242" s="2" t="s">
        <v>132</v>
      </c>
      <c r="MZ242" s="2" t="s">
        <v>132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173</v>
      </c>
      <c r="OH242" s="2" t="s">
        <v>129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167</v>
      </c>
      <c r="OT242" s="2" t="s">
        <v>174</v>
      </c>
      <c r="OU242" s="2" t="s">
        <v>132</v>
      </c>
      <c r="OV242" s="2" t="s">
        <v>132</v>
      </c>
      <c r="OW242" s="2" t="s">
        <v>144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167</v>
      </c>
      <c r="PR242" s="2" t="s">
        <v>129</v>
      </c>
      <c r="PS242" s="2" t="s">
        <v>132</v>
      </c>
      <c r="PT242" s="2" t="s">
        <v>132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141</v>
      </c>
      <c r="QP242" s="2" t="s">
        <v>174</v>
      </c>
      <c r="QQ242" s="2" t="s">
        <v>837</v>
      </c>
      <c r="QR242" s="2" t="s">
        <v>2859</v>
      </c>
      <c r="QS242" s="2" t="s">
        <v>144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173</v>
      </c>
      <c r="RB242" s="2" t="s">
        <v>129</v>
      </c>
      <c r="RC242" s="2" t="s">
        <v>132</v>
      </c>
      <c r="RD242" s="2" t="s">
        <v>132</v>
      </c>
      <c r="RE242" s="2" t="s">
        <v>144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174</v>
      </c>
      <c r="RO242" s="2" t="s">
        <v>2860</v>
      </c>
      <c r="RP242" s="2" t="s">
        <v>132</v>
      </c>
      <c r="RQ242" s="2" t="s">
        <v>144</v>
      </c>
      <c r="RR242" s="2" t="s">
        <v>132</v>
      </c>
    </row>
    <row r="243">
      <c r="A243" s="2" t="s">
        <v>2861</v>
      </c>
      <c r="B243" s="2" t="s">
        <v>121</v>
      </c>
      <c r="C243" s="2" t="s">
        <v>2708</v>
      </c>
      <c r="D243" s="2" t="s">
        <v>954</v>
      </c>
      <c r="E243" s="2" t="s">
        <v>710</v>
      </c>
      <c r="F243" s="2" t="s">
        <v>1646</v>
      </c>
      <c r="G243" s="2" t="s">
        <v>1646</v>
      </c>
      <c r="H243" s="2" t="s">
        <v>1646</v>
      </c>
      <c r="I243" s="2" t="s">
        <v>2862</v>
      </c>
      <c r="J243" s="2" t="s">
        <v>127</v>
      </c>
      <c r="K243" s="2" t="s">
        <v>342</v>
      </c>
      <c r="L243" s="3">
        <v>45.71</v>
      </c>
      <c r="M243" s="3">
        <v>48</v>
      </c>
      <c r="N243" s="3">
        <v>99.99</v>
      </c>
      <c r="O243" s="2" t="s">
        <v>129</v>
      </c>
      <c r="P243" s="2" t="s">
        <v>913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447</v>
      </c>
      <c r="V243" s="2" t="s">
        <v>914</v>
      </c>
      <c r="W243" s="2" t="s">
        <v>2799</v>
      </c>
      <c r="X243" s="2" t="s">
        <v>308</v>
      </c>
      <c r="Y243" s="2" t="s">
        <v>1516</v>
      </c>
      <c r="Z243" s="4">
        <v>87</v>
      </c>
      <c r="AA243" s="4">
        <f>=ROUNDDOWN(29,0)</f>
      </c>
      <c r="AB243" s="5">
        <v>3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7</v>
      </c>
      <c r="AQ243" s="8">
        <v>462.5</v>
      </c>
      <c r="AR243" s="4"/>
      <c r="AS243" s="8"/>
      <c r="AT243" s="7"/>
      <c r="AU243" s="7"/>
      <c r="AV243" s="4">
        <v>7</v>
      </c>
      <c r="AW243" s="8">
        <v>462.5</v>
      </c>
      <c r="AX243" s="4"/>
      <c r="AY243" s="8"/>
      <c r="AZ243" s="7"/>
      <c r="BA243" s="7"/>
      <c r="BB243" s="7">
        <v>1</v>
      </c>
      <c r="BC243" s="4">
        <v>7</v>
      </c>
      <c r="BD243" s="8">
        <v>462.5</v>
      </c>
      <c r="BE243" s="4"/>
      <c r="BF243" s="8"/>
      <c r="BG243" s="7"/>
      <c r="BH243" s="7"/>
      <c r="BI243" s="7">
        <v>1</v>
      </c>
      <c r="BJ243" s="4">
        <v>7</v>
      </c>
      <c r="BK243" s="8">
        <v>462.5</v>
      </c>
      <c r="BL243" s="2" t="s">
        <v>2863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141</v>
      </c>
      <c r="BV243" s="2" t="s">
        <v>129</v>
      </c>
      <c r="BW243" s="2" t="s">
        <v>1515</v>
      </c>
      <c r="BX243" s="2" t="s">
        <v>132</v>
      </c>
      <c r="BY243" s="2" t="s">
        <v>144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141</v>
      </c>
      <c r="CH243" s="2" t="s">
        <v>129</v>
      </c>
      <c r="CI243" s="2" t="s">
        <v>132</v>
      </c>
      <c r="CJ243" s="2" t="s">
        <v>132</v>
      </c>
      <c r="CK243" s="2" t="s">
        <v>144</v>
      </c>
      <c r="CL243" s="2" t="s">
        <v>132</v>
      </c>
      <c r="CM243" s="4">
        <v>4</v>
      </c>
      <c r="CN243" s="8">
        <v>233.09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1437</v>
      </c>
      <c r="CV243" s="2" t="s">
        <v>1437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532</v>
      </c>
      <c r="DF243" s="2" t="s">
        <v>129</v>
      </c>
      <c r="DG243" s="2" t="s">
        <v>132</v>
      </c>
      <c r="DH243" s="2" t="s">
        <v>132</v>
      </c>
      <c r="DI243" s="2" t="s">
        <v>144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162</v>
      </c>
      <c r="DR243" s="2" t="s">
        <v>129</v>
      </c>
      <c r="DS243" s="2" t="s">
        <v>132</v>
      </c>
      <c r="DT243" s="2" t="s">
        <v>132</v>
      </c>
      <c r="DU243" s="2" t="s">
        <v>144</v>
      </c>
      <c r="DV243" s="2" t="s">
        <v>132</v>
      </c>
      <c r="DW243" s="4">
        <v>1</v>
      </c>
      <c r="DX243" s="8">
        <v>52.8</v>
      </c>
      <c r="DY243" s="4"/>
      <c r="DZ243" s="8"/>
      <c r="EA243" s="7"/>
      <c r="EB243" s="7"/>
      <c r="EC243" s="2" t="s">
        <v>141</v>
      </c>
      <c r="ED243" s="2" t="s">
        <v>129</v>
      </c>
      <c r="EE243" s="2" t="s">
        <v>940</v>
      </c>
      <c r="EF243" s="2" t="s">
        <v>1289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161</v>
      </c>
      <c r="EP243" s="2" t="s">
        <v>129</v>
      </c>
      <c r="EQ243" s="2" t="s">
        <v>132</v>
      </c>
      <c r="ER243" s="2" t="s">
        <v>132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161</v>
      </c>
      <c r="FB243" s="2" t="s">
        <v>129</v>
      </c>
      <c r="FC243" s="2" t="s">
        <v>132</v>
      </c>
      <c r="FD243" s="2" t="s">
        <v>132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162</v>
      </c>
      <c r="FN243" s="2" t="s">
        <v>129</v>
      </c>
      <c r="FO243" s="2" t="s">
        <v>132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167</v>
      </c>
      <c r="FZ243" s="2" t="s">
        <v>129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>
        <v>1</v>
      </c>
      <c r="GF243" s="8">
        <v>124.77</v>
      </c>
      <c r="GG243" s="4"/>
      <c r="GH243" s="8"/>
      <c r="GI243" s="7"/>
      <c r="GJ243" s="7"/>
      <c r="GK243" s="2" t="s">
        <v>141</v>
      </c>
      <c r="GL243" s="2" t="s">
        <v>129</v>
      </c>
      <c r="GM243" s="2" t="s">
        <v>1437</v>
      </c>
      <c r="GN243" s="2" t="s">
        <v>168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161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129</v>
      </c>
      <c r="HW243" s="2" t="s">
        <v>924</v>
      </c>
      <c r="HX243" s="2" t="s">
        <v>132</v>
      </c>
      <c r="HY243" s="2" t="s">
        <v>144</v>
      </c>
      <c r="HZ243" s="2" t="s">
        <v>132</v>
      </c>
      <c r="IA243" s="4">
        <v>1</v>
      </c>
      <c r="IB243" s="8">
        <v>51.84</v>
      </c>
      <c r="IC243" s="4"/>
      <c r="ID243" s="8"/>
      <c r="IE243" s="7"/>
      <c r="IF243" s="7"/>
      <c r="IG243" s="2" t="s">
        <v>141</v>
      </c>
      <c r="IH243" s="2" t="s">
        <v>129</v>
      </c>
      <c r="II243" s="2" t="s">
        <v>1444</v>
      </c>
      <c r="IJ243" s="2" t="s">
        <v>872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173</v>
      </c>
      <c r="IT243" s="2" t="s">
        <v>129</v>
      </c>
      <c r="IU243" s="2" t="s">
        <v>132</v>
      </c>
      <c r="IV243" s="2" t="s">
        <v>132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212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926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167</v>
      </c>
      <c r="KD243" s="2" t="s">
        <v>129</v>
      </c>
      <c r="KE243" s="2" t="s">
        <v>132</v>
      </c>
      <c r="KF243" s="2" t="s">
        <v>132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167</v>
      </c>
      <c r="KP243" s="2" t="s">
        <v>129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141</v>
      </c>
      <c r="LB243" s="2" t="s">
        <v>129</v>
      </c>
      <c r="LC243" s="2" t="s">
        <v>168</v>
      </c>
      <c r="LD243" s="2" t="s">
        <v>132</v>
      </c>
      <c r="LE243" s="2" t="s">
        <v>144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129</v>
      </c>
      <c r="LO243" s="2" t="s">
        <v>132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129</v>
      </c>
      <c r="MY243" s="2" t="s">
        <v>132</v>
      </c>
      <c r="MZ243" s="2" t="s">
        <v>132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167</v>
      </c>
      <c r="NJ243" s="2" t="s">
        <v>129</v>
      </c>
      <c r="NK243" s="2" t="s">
        <v>132</v>
      </c>
      <c r="NL243" s="2" t="s">
        <v>132</v>
      </c>
      <c r="NM243" s="2" t="s">
        <v>144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173</v>
      </c>
      <c r="OH243" s="2" t="s">
        <v>129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167</v>
      </c>
      <c r="PF243" s="2" t="s">
        <v>129</v>
      </c>
      <c r="PG243" s="2" t="s">
        <v>132</v>
      </c>
      <c r="PH243" s="2" t="s">
        <v>132</v>
      </c>
      <c r="PI243" s="2" t="s">
        <v>144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167</v>
      </c>
      <c r="PR243" s="2" t="s">
        <v>129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129</v>
      </c>
      <c r="QE243" s="2" t="s">
        <v>132</v>
      </c>
      <c r="QF243" s="2" t="s">
        <v>132</v>
      </c>
      <c r="QG243" s="2" t="s">
        <v>144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173</v>
      </c>
      <c r="RB243" s="2" t="s">
        <v>129</v>
      </c>
      <c r="RC243" s="2" t="s">
        <v>132</v>
      </c>
      <c r="RD243" s="2" t="s">
        <v>132</v>
      </c>
      <c r="RE243" s="2" t="s">
        <v>144</v>
      </c>
      <c r="RF243" s="2" t="s">
        <v>177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174</v>
      </c>
      <c r="RO243" s="2" t="s">
        <v>1445</v>
      </c>
      <c r="RP243" s="2" t="s">
        <v>132</v>
      </c>
      <c r="RQ243" s="2" t="s">
        <v>144</v>
      </c>
      <c r="RR243" s="2" t="s">
        <v>132</v>
      </c>
    </row>
    <row r="244">
      <c r="A244" s="2" t="s">
        <v>2864</v>
      </c>
      <c r="B244" s="2" t="s">
        <v>121</v>
      </c>
      <c r="C244" s="2" t="s">
        <v>2708</v>
      </c>
      <c r="D244" s="2" t="s">
        <v>954</v>
      </c>
      <c r="E244" s="2" t="s">
        <v>710</v>
      </c>
      <c r="F244" s="2" t="s">
        <v>2865</v>
      </c>
      <c r="G244" s="2" t="s">
        <v>2865</v>
      </c>
      <c r="H244" s="2" t="s">
        <v>2865</v>
      </c>
      <c r="I244" s="2" t="s">
        <v>2866</v>
      </c>
      <c r="J244" s="2" t="s">
        <v>127</v>
      </c>
      <c r="K244" s="2" t="s">
        <v>1209</v>
      </c>
      <c r="L244" s="3">
        <v>47.61</v>
      </c>
      <c r="M244" s="3">
        <v>49.99</v>
      </c>
      <c r="N244" s="3">
        <v>99.99</v>
      </c>
      <c r="O244" s="2" t="s">
        <v>129</v>
      </c>
      <c r="P244" s="2" t="s">
        <v>913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2021</v>
      </c>
      <c r="W244" s="2" t="s">
        <v>136</v>
      </c>
      <c r="X244" s="2" t="s">
        <v>2760</v>
      </c>
      <c r="Y244" s="2" t="s">
        <v>1910</v>
      </c>
      <c r="Z244" s="4">
        <v>84</v>
      </c>
      <c r="AA244" s="4">
        <f>=ROUNDDOWN(28,0)</f>
      </c>
      <c r="AB244" s="5">
        <v>3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8</v>
      </c>
      <c r="AQ244" s="8">
        <v>448</v>
      </c>
      <c r="AR244" s="4"/>
      <c r="AS244" s="8"/>
      <c r="AT244" s="7"/>
      <c r="AU244" s="7"/>
      <c r="AV244" s="4">
        <v>8</v>
      </c>
      <c r="AW244" s="8">
        <v>448</v>
      </c>
      <c r="AX244" s="4"/>
      <c r="AY244" s="8"/>
      <c r="AZ244" s="7"/>
      <c r="BA244" s="7"/>
      <c r="BB244" s="7">
        <v>1</v>
      </c>
      <c r="BC244" s="4">
        <v>8</v>
      </c>
      <c r="BD244" s="8">
        <v>448</v>
      </c>
      <c r="BE244" s="4"/>
      <c r="BF244" s="8"/>
      <c r="BG244" s="7"/>
      <c r="BH244" s="7"/>
      <c r="BI244" s="7">
        <v>1</v>
      </c>
      <c r="BJ244" s="4">
        <v>8</v>
      </c>
      <c r="BK244" s="8">
        <v>448</v>
      </c>
      <c r="BL244" s="2" t="s">
        <v>1537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141</v>
      </c>
      <c r="BV244" s="2" t="s">
        <v>129</v>
      </c>
      <c r="BW244" s="2" t="s">
        <v>1912</v>
      </c>
      <c r="BX244" s="2" t="s">
        <v>132</v>
      </c>
      <c r="BY244" s="2" t="s">
        <v>144</v>
      </c>
      <c r="BZ244" s="2" t="s">
        <v>132</v>
      </c>
      <c r="CA244" s="4">
        <v>1</v>
      </c>
      <c r="CB244" s="8">
        <v>54.75</v>
      </c>
      <c r="CC244" s="4"/>
      <c r="CD244" s="8"/>
      <c r="CE244" s="7"/>
      <c r="CF244" s="7"/>
      <c r="CG244" s="2" t="s">
        <v>141</v>
      </c>
      <c r="CH244" s="2" t="s">
        <v>129</v>
      </c>
      <c r="CI244" s="2" t="s">
        <v>132</v>
      </c>
      <c r="CJ244" s="2" t="s">
        <v>920</v>
      </c>
      <c r="CK244" s="2" t="s">
        <v>144</v>
      </c>
      <c r="CL244" s="2" t="s">
        <v>132</v>
      </c>
      <c r="CM244" s="4">
        <v>5</v>
      </c>
      <c r="CN244" s="8">
        <v>288.27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1444</v>
      </c>
      <c r="CV244" s="2" t="s">
        <v>2867</v>
      </c>
      <c r="CW244" s="2" t="s">
        <v>144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167</v>
      </c>
      <c r="DF244" s="2" t="s">
        <v>129</v>
      </c>
      <c r="DG244" s="2" t="s">
        <v>132</v>
      </c>
      <c r="DH244" s="2" t="s">
        <v>132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162</v>
      </c>
      <c r="DR244" s="2" t="s">
        <v>129</v>
      </c>
      <c r="DS244" s="2" t="s">
        <v>132</v>
      </c>
      <c r="DT244" s="2" t="s">
        <v>132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1544</v>
      </c>
      <c r="EF244" s="2" t="s">
        <v>132</v>
      </c>
      <c r="EG244" s="2" t="s">
        <v>144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161</v>
      </c>
      <c r="EP244" s="2" t="s">
        <v>129</v>
      </c>
      <c r="EQ244" s="2" t="s">
        <v>132</v>
      </c>
      <c r="ER244" s="2" t="s">
        <v>132</v>
      </c>
      <c r="ES244" s="2" t="s">
        <v>144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161</v>
      </c>
      <c r="FB244" s="2" t="s">
        <v>129</v>
      </c>
      <c r="FC244" s="2" t="s">
        <v>132</v>
      </c>
      <c r="FD244" s="2" t="s">
        <v>132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162</v>
      </c>
      <c r="FN244" s="2" t="s">
        <v>129</v>
      </c>
      <c r="FO244" s="2" t="s">
        <v>132</v>
      </c>
      <c r="FP244" s="2" t="s">
        <v>132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167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1915</v>
      </c>
      <c r="GN244" s="2" t="s">
        <v>132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161</v>
      </c>
      <c r="GX244" s="2" t="s">
        <v>129</v>
      </c>
      <c r="GY244" s="2" t="s">
        <v>132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162</v>
      </c>
      <c r="HJ244" s="2" t="s">
        <v>129</v>
      </c>
      <c r="HK244" s="2" t="s">
        <v>132</v>
      </c>
      <c r="HL244" s="2" t="s">
        <v>132</v>
      </c>
      <c r="HM244" s="2" t="s">
        <v>144</v>
      </c>
      <c r="HN244" s="2" t="s">
        <v>132</v>
      </c>
      <c r="HO244" s="4">
        <v>2</v>
      </c>
      <c r="HP244" s="8">
        <v>104.98</v>
      </c>
      <c r="HQ244" s="4"/>
      <c r="HR244" s="8"/>
      <c r="HS244" s="7"/>
      <c r="HT244" s="7"/>
      <c r="HU244" s="2" t="s">
        <v>141</v>
      </c>
      <c r="HV244" s="2" t="s">
        <v>129</v>
      </c>
      <c r="HW244" s="2" t="s">
        <v>924</v>
      </c>
      <c r="HX244" s="2" t="s">
        <v>2868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141</v>
      </c>
      <c r="IH244" s="2" t="s">
        <v>129</v>
      </c>
      <c r="II244" s="2" t="s">
        <v>1330</v>
      </c>
      <c r="IJ244" s="2" t="s">
        <v>132</v>
      </c>
      <c r="IK244" s="2" t="s">
        <v>144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173</v>
      </c>
      <c r="IT244" s="2" t="s">
        <v>129</v>
      </c>
      <c r="IU244" s="2" t="s">
        <v>132</v>
      </c>
      <c r="IV244" s="2" t="s">
        <v>132</v>
      </c>
      <c r="IW244" s="2" t="s">
        <v>144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167</v>
      </c>
      <c r="JF244" s="2" t="s">
        <v>129</v>
      </c>
      <c r="JG244" s="2" t="s">
        <v>132</v>
      </c>
      <c r="JH244" s="2" t="s">
        <v>132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926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167</v>
      </c>
      <c r="KD244" s="2" t="s">
        <v>129</v>
      </c>
      <c r="KE244" s="2" t="s">
        <v>132</v>
      </c>
      <c r="KF244" s="2" t="s">
        <v>132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167</v>
      </c>
      <c r="KP244" s="2" t="s">
        <v>129</v>
      </c>
      <c r="KQ244" s="2" t="s">
        <v>132</v>
      </c>
      <c r="KR244" s="2" t="s">
        <v>132</v>
      </c>
      <c r="KS244" s="2" t="s">
        <v>144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141</v>
      </c>
      <c r="LB244" s="2" t="s">
        <v>129</v>
      </c>
      <c r="LC244" s="2" t="s">
        <v>168</v>
      </c>
      <c r="LD244" s="2" t="s">
        <v>132</v>
      </c>
      <c r="LE244" s="2" t="s">
        <v>144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129</v>
      </c>
      <c r="LO244" s="2" t="s">
        <v>132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129</v>
      </c>
      <c r="MY244" s="2" t="s">
        <v>132</v>
      </c>
      <c r="MZ244" s="2" t="s">
        <v>132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167</v>
      </c>
      <c r="NJ244" s="2" t="s">
        <v>129</v>
      </c>
      <c r="NK244" s="2" t="s">
        <v>132</v>
      </c>
      <c r="NL244" s="2" t="s">
        <v>132</v>
      </c>
      <c r="NM244" s="2" t="s">
        <v>144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129</v>
      </c>
      <c r="PG244" s="2" t="s">
        <v>132</v>
      </c>
      <c r="PH244" s="2" t="s">
        <v>132</v>
      </c>
      <c r="PI244" s="2" t="s">
        <v>144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129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167</v>
      </c>
      <c r="QD244" s="2" t="s">
        <v>129</v>
      </c>
      <c r="QE244" s="2" t="s">
        <v>132</v>
      </c>
      <c r="QF244" s="2" t="s">
        <v>132</v>
      </c>
      <c r="QG244" s="2" t="s">
        <v>144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144</v>
      </c>
      <c r="RF244" s="2" t="s">
        <v>177</v>
      </c>
      <c r="RG244" s="4"/>
      <c r="RH244" s="8"/>
      <c r="RI244" s="4"/>
      <c r="RJ244" s="8"/>
      <c r="RK244" s="7"/>
      <c r="RL244" s="7"/>
      <c r="RM244" s="2" t="s">
        <v>167</v>
      </c>
      <c r="RN244" s="2" t="s">
        <v>129</v>
      </c>
      <c r="RO244" s="2" t="s">
        <v>132</v>
      </c>
      <c r="RP244" s="2" t="s">
        <v>132</v>
      </c>
      <c r="RQ244" s="2" t="s">
        <v>144</v>
      </c>
      <c r="RR244" s="2" t="s">
        <v>132</v>
      </c>
    </row>
    <row r="245">
      <c r="A245" s="2" t="s">
        <v>2869</v>
      </c>
      <c r="B245" s="2" t="s">
        <v>121</v>
      </c>
      <c r="C245" s="2" t="s">
        <v>2708</v>
      </c>
      <c r="D245" s="2" t="s">
        <v>954</v>
      </c>
      <c r="E245" s="2" t="s">
        <v>710</v>
      </c>
      <c r="F245" s="2" t="s">
        <v>2870</v>
      </c>
      <c r="G245" s="2" t="s">
        <v>2870</v>
      </c>
      <c r="H245" s="2" t="s">
        <v>2870</v>
      </c>
      <c r="I245" s="2" t="s">
        <v>2871</v>
      </c>
      <c r="J245" s="2" t="s">
        <v>127</v>
      </c>
      <c r="K245" s="2" t="s">
        <v>275</v>
      </c>
      <c r="L245" s="3">
        <v>71.42</v>
      </c>
      <c r="M245" s="3">
        <v>74.99</v>
      </c>
      <c r="N245" s="3">
        <v>149.99</v>
      </c>
      <c r="O245" s="2" t="s">
        <v>129</v>
      </c>
      <c r="P245" s="2" t="s">
        <v>913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134</v>
      </c>
      <c r="V245" s="2" t="s">
        <v>307</v>
      </c>
      <c r="W245" s="2" t="s">
        <v>2760</v>
      </c>
      <c r="X245" s="2" t="s">
        <v>185</v>
      </c>
      <c r="Y245" s="2" t="s">
        <v>2044</v>
      </c>
      <c r="Z245" s="4">
        <v>90</v>
      </c>
      <c r="AA245" s="4">
        <f>=ROUNDDOWN(45,0)</f>
      </c>
      <c r="AB245" s="5">
        <v>2</v>
      </c>
      <c r="AC245" s="2" t="s">
        <v>132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2</v>
      </c>
      <c r="AQ245" s="8">
        <v>149.98</v>
      </c>
      <c r="AR245" s="4"/>
      <c r="AS245" s="8"/>
      <c r="AT245" s="7"/>
      <c r="AU245" s="7"/>
      <c r="AV245" s="4">
        <v>2</v>
      </c>
      <c r="AW245" s="8">
        <v>149.98</v>
      </c>
      <c r="AX245" s="4"/>
      <c r="AY245" s="8"/>
      <c r="AZ245" s="7"/>
      <c r="BA245" s="7"/>
      <c r="BB245" s="7">
        <v>1</v>
      </c>
      <c r="BC245" s="4">
        <v>2</v>
      </c>
      <c r="BD245" s="8">
        <v>149.98</v>
      </c>
      <c r="BE245" s="4"/>
      <c r="BF245" s="8"/>
      <c r="BG245" s="7"/>
      <c r="BH245" s="7"/>
      <c r="BI245" s="7">
        <v>1</v>
      </c>
      <c r="BJ245" s="4">
        <v>2</v>
      </c>
      <c r="BK245" s="8">
        <v>149.98</v>
      </c>
      <c r="BL245" s="2" t="s">
        <v>18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141</v>
      </c>
      <c r="BV245" s="2" t="s">
        <v>129</v>
      </c>
      <c r="BW245" s="2" t="s">
        <v>1913</v>
      </c>
      <c r="BX245" s="2" t="s">
        <v>132</v>
      </c>
      <c r="BY245" s="2" t="s">
        <v>144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141</v>
      </c>
      <c r="CH245" s="2" t="s">
        <v>129</v>
      </c>
      <c r="CI245" s="2" t="s">
        <v>132</v>
      </c>
      <c r="CJ245" s="2" t="s">
        <v>132</v>
      </c>
      <c r="CK245" s="2" t="s">
        <v>144</v>
      </c>
      <c r="CL245" s="2" t="s">
        <v>132</v>
      </c>
      <c r="CM245" s="4">
        <v>2</v>
      </c>
      <c r="CN245" s="8">
        <v>149.98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2044</v>
      </c>
      <c r="CV245" s="2" t="s">
        <v>1545</v>
      </c>
      <c r="CW245" s="2" t="s">
        <v>144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167</v>
      </c>
      <c r="DF245" s="2" t="s">
        <v>129</v>
      </c>
      <c r="DG245" s="2" t="s">
        <v>132</v>
      </c>
      <c r="DH245" s="2" t="s">
        <v>132</v>
      </c>
      <c r="DI245" s="2" t="s">
        <v>144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162</v>
      </c>
      <c r="DR245" s="2" t="s">
        <v>129</v>
      </c>
      <c r="DS245" s="2" t="s">
        <v>132</v>
      </c>
      <c r="DT245" s="2" t="s">
        <v>132</v>
      </c>
      <c r="DU245" s="2" t="s">
        <v>144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129</v>
      </c>
      <c r="EE245" s="2" t="s">
        <v>1904</v>
      </c>
      <c r="EF245" s="2" t="s">
        <v>132</v>
      </c>
      <c r="EG245" s="2" t="s">
        <v>144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161</v>
      </c>
      <c r="EP245" s="2" t="s">
        <v>129</v>
      </c>
      <c r="EQ245" s="2" t="s">
        <v>132</v>
      </c>
      <c r="ER245" s="2" t="s">
        <v>132</v>
      </c>
      <c r="ES245" s="2" t="s">
        <v>144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161</v>
      </c>
      <c r="FB245" s="2" t="s">
        <v>129</v>
      </c>
      <c r="FC245" s="2" t="s">
        <v>132</v>
      </c>
      <c r="FD245" s="2" t="s">
        <v>132</v>
      </c>
      <c r="FE245" s="2" t="s">
        <v>144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162</v>
      </c>
      <c r="FN245" s="2" t="s">
        <v>129</v>
      </c>
      <c r="FO245" s="2" t="s">
        <v>132</v>
      </c>
      <c r="FP245" s="2" t="s">
        <v>132</v>
      </c>
      <c r="FQ245" s="2" t="s">
        <v>144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167</v>
      </c>
      <c r="FZ245" s="2" t="s">
        <v>129</v>
      </c>
      <c r="GA245" s="2" t="s">
        <v>132</v>
      </c>
      <c r="GB245" s="2" t="s">
        <v>132</v>
      </c>
      <c r="GC245" s="2" t="s">
        <v>144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129</v>
      </c>
      <c r="GM245" s="2" t="s">
        <v>2044</v>
      </c>
      <c r="GN245" s="2" t="s">
        <v>132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161</v>
      </c>
      <c r="GX245" s="2" t="s">
        <v>129</v>
      </c>
      <c r="GY245" s="2" t="s">
        <v>132</v>
      </c>
      <c r="GZ245" s="2" t="s">
        <v>132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162</v>
      </c>
      <c r="HJ245" s="2" t="s">
        <v>129</v>
      </c>
      <c r="HK245" s="2" t="s">
        <v>132</v>
      </c>
      <c r="HL245" s="2" t="s">
        <v>132</v>
      </c>
      <c r="HM245" s="2" t="s">
        <v>144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129</v>
      </c>
      <c r="HW245" s="2" t="s">
        <v>924</v>
      </c>
      <c r="HX245" s="2" t="s">
        <v>132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141</v>
      </c>
      <c r="IH245" s="2" t="s">
        <v>129</v>
      </c>
      <c r="II245" s="2" t="s">
        <v>1330</v>
      </c>
      <c r="IJ245" s="2" t="s">
        <v>132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173</v>
      </c>
      <c r="IT245" s="2" t="s">
        <v>129</v>
      </c>
      <c r="IU245" s="2" t="s">
        <v>132</v>
      </c>
      <c r="IV245" s="2" t="s">
        <v>132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167</v>
      </c>
      <c r="JF245" s="2" t="s">
        <v>129</v>
      </c>
      <c r="JG245" s="2" t="s">
        <v>132</v>
      </c>
      <c r="JH245" s="2" t="s">
        <v>132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926</v>
      </c>
      <c r="JT245" s="2" t="s">
        <v>132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167</v>
      </c>
      <c r="KD245" s="2" t="s">
        <v>129</v>
      </c>
      <c r="KE245" s="2" t="s">
        <v>132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167</v>
      </c>
      <c r="KP245" s="2" t="s">
        <v>129</v>
      </c>
      <c r="KQ245" s="2" t="s">
        <v>132</v>
      </c>
      <c r="KR245" s="2" t="s">
        <v>132</v>
      </c>
      <c r="KS245" s="2" t="s">
        <v>144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141</v>
      </c>
      <c r="LB245" s="2" t="s">
        <v>129</v>
      </c>
      <c r="LC245" s="2" t="s">
        <v>168</v>
      </c>
      <c r="LD245" s="2" t="s">
        <v>132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129</v>
      </c>
      <c r="LO245" s="2" t="s">
        <v>132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167</v>
      </c>
      <c r="NJ245" s="2" t="s">
        <v>129</v>
      </c>
      <c r="NK245" s="2" t="s">
        <v>132</v>
      </c>
      <c r="NL245" s="2" t="s">
        <v>132</v>
      </c>
      <c r="NM245" s="2" t="s">
        <v>144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173</v>
      </c>
      <c r="OH245" s="2" t="s">
        <v>129</v>
      </c>
      <c r="OI245" s="2" t="s">
        <v>132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167</v>
      </c>
      <c r="PF245" s="2" t="s">
        <v>129</v>
      </c>
      <c r="PG245" s="2" t="s">
        <v>132</v>
      </c>
      <c r="PH245" s="2" t="s">
        <v>132</v>
      </c>
      <c r="PI245" s="2" t="s">
        <v>144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167</v>
      </c>
      <c r="PR245" s="2" t="s">
        <v>129</v>
      </c>
      <c r="PS245" s="2" t="s">
        <v>132</v>
      </c>
      <c r="PT245" s="2" t="s">
        <v>132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167</v>
      </c>
      <c r="QD245" s="2" t="s">
        <v>129</v>
      </c>
      <c r="QE245" s="2" t="s">
        <v>132</v>
      </c>
      <c r="QF245" s="2" t="s">
        <v>132</v>
      </c>
      <c r="QG245" s="2" t="s">
        <v>144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173</v>
      </c>
      <c r="RB245" s="2" t="s">
        <v>129</v>
      </c>
      <c r="RC245" s="2" t="s">
        <v>132</v>
      </c>
      <c r="RD245" s="2" t="s">
        <v>132</v>
      </c>
      <c r="RE245" s="2" t="s">
        <v>144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167</v>
      </c>
      <c r="RN245" s="2" t="s">
        <v>129</v>
      </c>
      <c r="RO245" s="2" t="s">
        <v>132</v>
      </c>
      <c r="RP245" s="2" t="s">
        <v>132</v>
      </c>
      <c r="RQ245" s="2" t="s">
        <v>144</v>
      </c>
      <c r="RR245" s="2" t="s">
        <v>132</v>
      </c>
    </row>
    <row r="246">
      <c r="A246" s="2" t="s">
        <v>2872</v>
      </c>
      <c r="B246" s="2" t="s">
        <v>121</v>
      </c>
      <c r="C246" s="2" t="s">
        <v>2708</v>
      </c>
      <c r="D246" s="2" t="s">
        <v>123</v>
      </c>
      <c r="E246" s="2" t="s">
        <v>124</v>
      </c>
      <c r="F246" s="2" t="s">
        <v>2873</v>
      </c>
      <c r="G246" s="2" t="s">
        <v>2873</v>
      </c>
      <c r="H246" s="2" t="s">
        <v>2873</v>
      </c>
      <c r="I246" s="2" t="s">
        <v>2874</v>
      </c>
      <c r="J246" s="2" t="s">
        <v>127</v>
      </c>
      <c r="K246" s="2" t="s">
        <v>1209</v>
      </c>
      <c r="L246" s="3">
        <v>22.24</v>
      </c>
      <c r="M246" s="3">
        <v>23.35</v>
      </c>
      <c r="N246" s="3">
        <v>50.99</v>
      </c>
      <c r="O246" s="2" t="s">
        <v>129</v>
      </c>
      <c r="P246" s="2" t="s">
        <v>250</v>
      </c>
      <c r="Q246" s="2" t="s">
        <v>131</v>
      </c>
      <c r="R246" s="2" t="s">
        <v>132</v>
      </c>
      <c r="S246" s="2" t="s">
        <v>2875</v>
      </c>
      <c r="T246" s="2" t="s">
        <v>132</v>
      </c>
      <c r="U246" s="2" t="s">
        <v>447</v>
      </c>
      <c r="V246" s="2" t="s">
        <v>2150</v>
      </c>
      <c r="W246" s="2" t="s">
        <v>2717</v>
      </c>
      <c r="X246" s="2" t="s">
        <v>132</v>
      </c>
      <c r="Y246" s="2" t="s">
        <v>1658</v>
      </c>
      <c r="Z246" s="4">
        <v>303</v>
      </c>
      <c r="AA246" s="4">
        <f>=ROUNDDOWN(17.8235294117647,0)</f>
      </c>
      <c r="AB246" s="5">
        <v>17</v>
      </c>
      <c r="AC246" s="2" t="s">
        <v>132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130</v>
      </c>
      <c r="AQ246" s="8">
        <v>3395.89</v>
      </c>
      <c r="AR246" s="4"/>
      <c r="AS246" s="8"/>
      <c r="AT246" s="7"/>
      <c r="AU246" s="7"/>
      <c r="AV246" s="4">
        <v>130</v>
      </c>
      <c r="AW246" s="8">
        <v>3395.89</v>
      </c>
      <c r="AX246" s="4"/>
      <c r="AY246" s="8"/>
      <c r="AZ246" s="7"/>
      <c r="BA246" s="7"/>
      <c r="BB246" s="7">
        <v>1</v>
      </c>
      <c r="BC246" s="4">
        <v>130</v>
      </c>
      <c r="BD246" s="8">
        <v>3395.89</v>
      </c>
      <c r="BE246" s="4"/>
      <c r="BF246" s="8"/>
      <c r="BG246" s="7"/>
      <c r="BH246" s="7"/>
      <c r="BI246" s="7">
        <v>1</v>
      </c>
      <c r="BJ246" s="4">
        <v>130</v>
      </c>
      <c r="BK246" s="8">
        <v>3395.89</v>
      </c>
      <c r="BL246" s="2" t="s">
        <v>2876</v>
      </c>
      <c r="BM246" s="7">
        <v>1</v>
      </c>
      <c r="BN246" s="7">
        <v>1</v>
      </c>
      <c r="BO246" s="4">
        <v>15</v>
      </c>
      <c r="BP246" s="8">
        <v>308.84</v>
      </c>
      <c r="BQ246" s="4"/>
      <c r="BR246" s="8"/>
      <c r="BS246" s="7"/>
      <c r="BT246" s="7"/>
      <c r="BU246" s="2" t="s">
        <v>141</v>
      </c>
      <c r="BV246" s="2" t="s">
        <v>129</v>
      </c>
      <c r="BW246" s="2" t="s">
        <v>346</v>
      </c>
      <c r="BX246" s="2" t="s">
        <v>1493</v>
      </c>
      <c r="BY246" s="2" t="s">
        <v>144</v>
      </c>
      <c r="BZ246" s="2" t="s">
        <v>132</v>
      </c>
      <c r="CA246" s="4">
        <v>26</v>
      </c>
      <c r="CB246" s="8">
        <v>744.64</v>
      </c>
      <c r="CC246" s="4"/>
      <c r="CD246" s="8"/>
      <c r="CE246" s="7"/>
      <c r="CF246" s="7"/>
      <c r="CG246" s="2" t="s">
        <v>141</v>
      </c>
      <c r="CH246" s="2" t="s">
        <v>129</v>
      </c>
      <c r="CI246" s="2" t="s">
        <v>132</v>
      </c>
      <c r="CJ246" s="2" t="s">
        <v>1711</v>
      </c>
      <c r="CK246" s="2" t="s">
        <v>144</v>
      </c>
      <c r="CL246" s="2" t="s">
        <v>132</v>
      </c>
      <c r="CM246" s="4">
        <v>13</v>
      </c>
      <c r="CN246" s="8">
        <v>339.37</v>
      </c>
      <c r="CO246" s="4"/>
      <c r="CP246" s="8"/>
      <c r="CQ246" s="7"/>
      <c r="CR246" s="7"/>
      <c r="CS246" s="2" t="s">
        <v>141</v>
      </c>
      <c r="CT246" s="2" t="s">
        <v>129</v>
      </c>
      <c r="CU246" s="2" t="s">
        <v>2392</v>
      </c>
      <c r="CV246" s="2" t="s">
        <v>839</v>
      </c>
      <c r="CW246" s="2" t="s">
        <v>144</v>
      </c>
      <c r="CX246" s="2" t="s">
        <v>132</v>
      </c>
      <c r="CY246" s="4">
        <v>31</v>
      </c>
      <c r="CZ246" s="8">
        <v>837.62</v>
      </c>
      <c r="DA246" s="4"/>
      <c r="DB246" s="8"/>
      <c r="DC246" s="7"/>
      <c r="DD246" s="7"/>
      <c r="DE246" s="2" t="s">
        <v>141</v>
      </c>
      <c r="DF246" s="2" t="s">
        <v>129</v>
      </c>
      <c r="DG246" s="2" t="s">
        <v>544</v>
      </c>
      <c r="DH246" s="2" t="s">
        <v>1131</v>
      </c>
      <c r="DI246" s="2" t="s">
        <v>144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141</v>
      </c>
      <c r="DR246" s="2" t="s">
        <v>129</v>
      </c>
      <c r="DS246" s="2" t="s">
        <v>352</v>
      </c>
      <c r="DT246" s="2" t="s">
        <v>427</v>
      </c>
      <c r="DU246" s="2" t="s">
        <v>144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141</v>
      </c>
      <c r="ED246" s="2" t="s">
        <v>129</v>
      </c>
      <c r="EE246" s="2" t="s">
        <v>2877</v>
      </c>
      <c r="EF246" s="2" t="s">
        <v>2878</v>
      </c>
      <c r="EG246" s="2" t="s">
        <v>144</v>
      </c>
      <c r="EH246" s="2" t="s">
        <v>132</v>
      </c>
      <c r="EI246" s="4">
        <v>38</v>
      </c>
      <c r="EJ246" s="8">
        <v>995.98</v>
      </c>
      <c r="EK246" s="4"/>
      <c r="EL246" s="8"/>
      <c r="EM246" s="7"/>
      <c r="EN246" s="7"/>
      <c r="EO246" s="2" t="s">
        <v>141</v>
      </c>
      <c r="EP246" s="2" t="s">
        <v>129</v>
      </c>
      <c r="EQ246" s="2" t="s">
        <v>346</v>
      </c>
      <c r="ER246" s="2" t="s">
        <v>2879</v>
      </c>
      <c r="ES246" s="2" t="s">
        <v>144</v>
      </c>
      <c r="ET246" s="2" t="s">
        <v>132</v>
      </c>
      <c r="EU246" s="4">
        <v>2</v>
      </c>
      <c r="EV246" s="8">
        <v>50.44</v>
      </c>
      <c r="EW246" s="4"/>
      <c r="EX246" s="8"/>
      <c r="EY246" s="7"/>
      <c r="EZ246" s="7"/>
      <c r="FA246" s="2" t="s">
        <v>141</v>
      </c>
      <c r="FB246" s="2" t="s">
        <v>129</v>
      </c>
      <c r="FC246" s="2" t="s">
        <v>850</v>
      </c>
      <c r="FD246" s="2" t="s">
        <v>825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174</v>
      </c>
      <c r="FO246" s="2" t="s">
        <v>355</v>
      </c>
      <c r="FP246" s="2" t="s">
        <v>1405</v>
      </c>
      <c r="FQ246" s="2" t="s">
        <v>144</v>
      </c>
      <c r="FR246" s="2" t="s">
        <v>132</v>
      </c>
      <c r="FS246" s="4">
        <v>4</v>
      </c>
      <c r="FT246" s="8">
        <v>93.4</v>
      </c>
      <c r="FU246" s="4"/>
      <c r="FV246" s="8"/>
      <c r="FW246" s="7"/>
      <c r="FX246" s="7"/>
      <c r="FY246" s="2" t="s">
        <v>141</v>
      </c>
      <c r="FZ246" s="2" t="s">
        <v>129</v>
      </c>
      <c r="GA246" s="2" t="s">
        <v>326</v>
      </c>
      <c r="GB246" s="2" t="s">
        <v>2233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2392</v>
      </c>
      <c r="GN246" s="2" t="s">
        <v>1047</v>
      </c>
      <c r="GO246" s="2" t="s">
        <v>144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141</v>
      </c>
      <c r="GX246" s="2" t="s">
        <v>129</v>
      </c>
      <c r="GY246" s="2" t="s">
        <v>359</v>
      </c>
      <c r="GZ246" s="2" t="s">
        <v>1221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162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>
        <v>1</v>
      </c>
      <c r="HP246" s="8">
        <v>25.6</v>
      </c>
      <c r="HQ246" s="4"/>
      <c r="HR246" s="8"/>
      <c r="HS246" s="7"/>
      <c r="HT246" s="7"/>
      <c r="HU246" s="2" t="s">
        <v>141</v>
      </c>
      <c r="HV246" s="2" t="s">
        <v>129</v>
      </c>
      <c r="HW246" s="2" t="s">
        <v>361</v>
      </c>
      <c r="HX246" s="2" t="s">
        <v>2880</v>
      </c>
      <c r="HY246" s="2" t="s">
        <v>144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141</v>
      </c>
      <c r="IH246" s="2" t="s">
        <v>129</v>
      </c>
      <c r="II246" s="2" t="s">
        <v>578</v>
      </c>
      <c r="IJ246" s="2" t="s">
        <v>651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141</v>
      </c>
      <c r="IT246" s="2" t="s">
        <v>129</v>
      </c>
      <c r="IU246" s="2" t="s">
        <v>620</v>
      </c>
      <c r="IV246" s="2" t="s">
        <v>717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212</v>
      </c>
      <c r="JF246" s="2" t="s">
        <v>129</v>
      </c>
      <c r="JG246" s="2" t="s">
        <v>132</v>
      </c>
      <c r="JH246" s="2" t="s">
        <v>132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366</v>
      </c>
      <c r="JT246" s="2" t="s">
        <v>868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167</v>
      </c>
      <c r="KD246" s="2" t="s">
        <v>129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141</v>
      </c>
      <c r="LB246" s="2" t="s">
        <v>129</v>
      </c>
      <c r="LC246" s="2" t="s">
        <v>168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129</v>
      </c>
      <c r="LO246" s="2" t="s">
        <v>132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141</v>
      </c>
      <c r="ML246" s="2" t="s">
        <v>174</v>
      </c>
      <c r="MM246" s="2" t="s">
        <v>347</v>
      </c>
      <c r="MN246" s="2" t="s">
        <v>1059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129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167</v>
      </c>
      <c r="NJ246" s="2" t="s">
        <v>129</v>
      </c>
      <c r="NK246" s="2" t="s">
        <v>132</v>
      </c>
      <c r="NL246" s="2" t="s">
        <v>132</v>
      </c>
      <c r="NM246" s="2" t="s">
        <v>144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167</v>
      </c>
      <c r="OH246" s="2" t="s">
        <v>129</v>
      </c>
      <c r="OI246" s="2" t="s">
        <v>132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167</v>
      </c>
      <c r="OT246" s="2" t="s">
        <v>174</v>
      </c>
      <c r="OU246" s="2" t="s">
        <v>132</v>
      </c>
      <c r="OV246" s="2" t="s">
        <v>132</v>
      </c>
      <c r="OW246" s="2" t="s">
        <v>144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174</v>
      </c>
      <c r="PS246" s="2" t="s">
        <v>559</v>
      </c>
      <c r="PT246" s="2" t="s">
        <v>2881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162</v>
      </c>
      <c r="QP246" s="2" t="s">
        <v>174</v>
      </c>
      <c r="QQ246" s="2" t="s">
        <v>132</v>
      </c>
      <c r="QR246" s="2" t="s">
        <v>132</v>
      </c>
      <c r="QS246" s="2" t="s">
        <v>144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144</v>
      </c>
      <c r="RF246" s="2" t="s">
        <v>177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174</v>
      </c>
      <c r="RO246" s="2" t="s">
        <v>2746</v>
      </c>
      <c r="RP246" s="2" t="s">
        <v>2882</v>
      </c>
      <c r="RQ246" s="2" t="s">
        <v>144</v>
      </c>
      <c r="RR246" s="2" t="s">
        <v>132</v>
      </c>
    </row>
    <row r="247">
      <c r="A247" s="2" t="s">
        <v>2883</v>
      </c>
      <c r="B247" s="2" t="s">
        <v>121</v>
      </c>
      <c r="C247" s="2" t="s">
        <v>2708</v>
      </c>
      <c r="D247" s="2" t="s">
        <v>123</v>
      </c>
      <c r="E247" s="2" t="s">
        <v>124</v>
      </c>
      <c r="F247" s="2" t="s">
        <v>2884</v>
      </c>
      <c r="G247" s="2" t="s">
        <v>2884</v>
      </c>
      <c r="H247" s="2" t="s">
        <v>2884</v>
      </c>
      <c r="I247" s="2" t="s">
        <v>2885</v>
      </c>
      <c r="J247" s="2" t="s">
        <v>127</v>
      </c>
      <c r="K247" s="2" t="s">
        <v>445</v>
      </c>
      <c r="L247" s="3">
        <v>66.56</v>
      </c>
      <c r="M247" s="3">
        <v>69.89</v>
      </c>
      <c r="N247" s="3">
        <v>144.49</v>
      </c>
      <c r="O247" s="2" t="s">
        <v>129</v>
      </c>
      <c r="P247" s="2" t="s">
        <v>250</v>
      </c>
      <c r="Q247" s="2" t="s">
        <v>131</v>
      </c>
      <c r="R247" s="2" t="s">
        <v>132</v>
      </c>
      <c r="S247" s="2" t="s">
        <v>2886</v>
      </c>
      <c r="T247" s="2" t="s">
        <v>132</v>
      </c>
      <c r="U247" s="2" t="s">
        <v>447</v>
      </c>
      <c r="V247" s="2" t="s">
        <v>2150</v>
      </c>
      <c r="W247" s="2" t="s">
        <v>136</v>
      </c>
      <c r="X247" s="2" t="s">
        <v>132</v>
      </c>
      <c r="Y247" s="2" t="s">
        <v>2887</v>
      </c>
      <c r="Z247" s="4">
        <v>132</v>
      </c>
      <c r="AA247" s="4">
        <f>=ROUNDDOWN(22,0)</f>
      </c>
      <c r="AB247" s="5">
        <v>6</v>
      </c>
      <c r="AC247" s="2" t="s">
        <v>627</v>
      </c>
      <c r="AD247" s="4">
        <v>150</v>
      </c>
      <c r="AE247" s="4">
        <v>150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33</v>
      </c>
      <c r="AQ247" s="8">
        <v>2494.67</v>
      </c>
      <c r="AR247" s="4"/>
      <c r="AS247" s="8"/>
      <c r="AT247" s="7"/>
      <c r="AU247" s="7"/>
      <c r="AV247" s="4">
        <v>33</v>
      </c>
      <c r="AW247" s="8">
        <v>2494.67</v>
      </c>
      <c r="AX247" s="4"/>
      <c r="AY247" s="8"/>
      <c r="AZ247" s="7"/>
      <c r="BA247" s="7"/>
      <c r="BB247" s="7">
        <v>1</v>
      </c>
      <c r="BC247" s="4">
        <v>33</v>
      </c>
      <c r="BD247" s="8">
        <v>2494.67</v>
      </c>
      <c r="BE247" s="4"/>
      <c r="BF247" s="8"/>
      <c r="BG247" s="7"/>
      <c r="BH247" s="7"/>
      <c r="BI247" s="7">
        <v>1</v>
      </c>
      <c r="BJ247" s="4">
        <v>33</v>
      </c>
      <c r="BK247" s="8">
        <v>2494.67</v>
      </c>
      <c r="BL247" s="2" t="s">
        <v>2888</v>
      </c>
      <c r="BM247" s="7">
        <v>1</v>
      </c>
      <c r="BN247" s="7">
        <v>1</v>
      </c>
      <c r="BO247" s="4">
        <v>1</v>
      </c>
      <c r="BP247" s="8">
        <v>63.72</v>
      </c>
      <c r="BQ247" s="4"/>
      <c r="BR247" s="8"/>
      <c r="BS247" s="7"/>
      <c r="BT247" s="7"/>
      <c r="BU247" s="2" t="s">
        <v>141</v>
      </c>
      <c r="BV247" s="2" t="s">
        <v>129</v>
      </c>
      <c r="BW247" s="2" t="s">
        <v>811</v>
      </c>
      <c r="BX247" s="2" t="s">
        <v>2751</v>
      </c>
      <c r="BY247" s="2" t="s">
        <v>144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313</v>
      </c>
      <c r="CH247" s="2" t="s">
        <v>174</v>
      </c>
      <c r="CI247" s="2" t="s">
        <v>2889</v>
      </c>
      <c r="CJ247" s="2" t="s">
        <v>2890</v>
      </c>
      <c r="CK247" s="2" t="s">
        <v>144</v>
      </c>
      <c r="CL247" s="2" t="s">
        <v>132</v>
      </c>
      <c r="CM247" s="4">
        <v>11</v>
      </c>
      <c r="CN247" s="8">
        <v>860.5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811</v>
      </c>
      <c r="CV247" s="2" t="s">
        <v>2891</v>
      </c>
      <c r="CW247" s="2" t="s">
        <v>144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174</v>
      </c>
      <c r="DG247" s="2" t="s">
        <v>544</v>
      </c>
      <c r="DH247" s="2" t="s">
        <v>1131</v>
      </c>
      <c r="DI247" s="2" t="s">
        <v>144</v>
      </c>
      <c r="DJ247" s="2" t="s">
        <v>132</v>
      </c>
      <c r="DK247" s="4">
        <v>1</v>
      </c>
      <c r="DL247" s="8">
        <v>108</v>
      </c>
      <c r="DM247" s="4"/>
      <c r="DN247" s="8"/>
      <c r="DO247" s="7"/>
      <c r="DP247" s="7"/>
      <c r="DQ247" s="2" t="s">
        <v>141</v>
      </c>
      <c r="DR247" s="2" t="s">
        <v>129</v>
      </c>
      <c r="DS247" s="2" t="s">
        <v>1049</v>
      </c>
      <c r="DT247" s="2" t="s">
        <v>2080</v>
      </c>
      <c r="DU247" s="2" t="s">
        <v>144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129</v>
      </c>
      <c r="EE247" s="2" t="s">
        <v>808</v>
      </c>
      <c r="EF247" s="2" t="s">
        <v>2892</v>
      </c>
      <c r="EG247" s="2" t="s">
        <v>144</v>
      </c>
      <c r="EH247" s="2" t="s">
        <v>132</v>
      </c>
      <c r="EI247" s="4">
        <v>2</v>
      </c>
      <c r="EJ247" s="8">
        <v>165.3</v>
      </c>
      <c r="EK247" s="4"/>
      <c r="EL247" s="8"/>
      <c r="EM247" s="7"/>
      <c r="EN247" s="7"/>
      <c r="EO247" s="2" t="s">
        <v>141</v>
      </c>
      <c r="EP247" s="2" t="s">
        <v>129</v>
      </c>
      <c r="EQ247" s="2" t="s">
        <v>811</v>
      </c>
      <c r="ER247" s="2" t="s">
        <v>2893</v>
      </c>
      <c r="ES247" s="2" t="s">
        <v>144</v>
      </c>
      <c r="ET247" s="2" t="s">
        <v>132</v>
      </c>
      <c r="EU247" s="4">
        <v>6</v>
      </c>
      <c r="EV247" s="8">
        <v>452.88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1277</v>
      </c>
      <c r="FD247" s="2" t="s">
        <v>152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174</v>
      </c>
      <c r="FO247" s="2" t="s">
        <v>1765</v>
      </c>
      <c r="FP247" s="2" t="s">
        <v>2831</v>
      </c>
      <c r="FQ247" s="2" t="s">
        <v>144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141</v>
      </c>
      <c r="FZ247" s="2" t="s">
        <v>129</v>
      </c>
      <c r="GA247" s="2" t="s">
        <v>326</v>
      </c>
      <c r="GB247" s="2" t="s">
        <v>401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811</v>
      </c>
      <c r="GN247" s="2" t="s">
        <v>2894</v>
      </c>
      <c r="GO247" s="2" t="s">
        <v>144</v>
      </c>
      <c r="GP247" s="2" t="s">
        <v>132</v>
      </c>
      <c r="GQ247" s="4">
        <v>11</v>
      </c>
      <c r="GR247" s="8">
        <v>768.79</v>
      </c>
      <c r="GS247" s="4"/>
      <c r="GT247" s="8"/>
      <c r="GU247" s="7"/>
      <c r="GV247" s="7"/>
      <c r="GW247" s="2" t="s">
        <v>141</v>
      </c>
      <c r="GX247" s="2" t="s">
        <v>129</v>
      </c>
      <c r="GY247" s="2" t="s">
        <v>289</v>
      </c>
      <c r="GZ247" s="2" t="s">
        <v>1065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162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141</v>
      </c>
      <c r="HV247" s="2" t="s">
        <v>129</v>
      </c>
      <c r="HW247" s="2" t="s">
        <v>1412</v>
      </c>
      <c r="HX247" s="2" t="s">
        <v>2443</v>
      </c>
      <c r="HY247" s="2" t="s">
        <v>144</v>
      </c>
      <c r="HZ247" s="2" t="s">
        <v>132</v>
      </c>
      <c r="IA247" s="4">
        <v>1</v>
      </c>
      <c r="IB247" s="8">
        <v>75.48</v>
      </c>
      <c r="IC247" s="4"/>
      <c r="ID247" s="8"/>
      <c r="IE247" s="7"/>
      <c r="IF247" s="7"/>
      <c r="IG247" s="2" t="s">
        <v>141</v>
      </c>
      <c r="IH247" s="2" t="s">
        <v>129</v>
      </c>
      <c r="II247" s="2" t="s">
        <v>2509</v>
      </c>
      <c r="IJ247" s="2" t="s">
        <v>2895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141</v>
      </c>
      <c r="IT247" s="2" t="s">
        <v>129</v>
      </c>
      <c r="IU247" s="2" t="s">
        <v>830</v>
      </c>
      <c r="IV247" s="2" t="s">
        <v>904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174</v>
      </c>
      <c r="JG247" s="2" t="s">
        <v>2228</v>
      </c>
      <c r="JH247" s="2" t="s">
        <v>132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1118</v>
      </c>
      <c r="JT247" s="2" t="s">
        <v>314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141</v>
      </c>
      <c r="LB247" s="2" t="s">
        <v>129</v>
      </c>
      <c r="LC247" s="2" t="s">
        <v>168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129</v>
      </c>
      <c r="LO247" s="2" t="s">
        <v>132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141</v>
      </c>
      <c r="ML247" s="2" t="s">
        <v>170</v>
      </c>
      <c r="MM247" s="2" t="s">
        <v>835</v>
      </c>
      <c r="MN247" s="2" t="s">
        <v>2078</v>
      </c>
      <c r="MO247" s="2" t="s">
        <v>144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167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167</v>
      </c>
      <c r="OH247" s="2" t="s">
        <v>129</v>
      </c>
      <c r="OI247" s="2" t="s">
        <v>132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167</v>
      </c>
      <c r="OT247" s="2" t="s">
        <v>174</v>
      </c>
      <c r="OU247" s="2" t="s">
        <v>132</v>
      </c>
      <c r="OV247" s="2" t="s">
        <v>132</v>
      </c>
      <c r="OW247" s="2" t="s">
        <v>144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174</v>
      </c>
      <c r="PS247" s="2" t="s">
        <v>559</v>
      </c>
      <c r="PT247" s="2" t="s">
        <v>132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162</v>
      </c>
      <c r="QP247" s="2" t="s">
        <v>174</v>
      </c>
      <c r="QQ247" s="2" t="s">
        <v>132</v>
      </c>
      <c r="QR247" s="2" t="s">
        <v>132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173</v>
      </c>
      <c r="RB247" s="2" t="s">
        <v>129</v>
      </c>
      <c r="RC247" s="2" t="s">
        <v>132</v>
      </c>
      <c r="RD247" s="2" t="s">
        <v>132</v>
      </c>
      <c r="RE247" s="2" t="s">
        <v>144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174</v>
      </c>
      <c r="RO247" s="2" t="s">
        <v>2896</v>
      </c>
      <c r="RP247" s="2" t="s">
        <v>1458</v>
      </c>
      <c r="RQ247" s="2" t="s">
        <v>144</v>
      </c>
      <c r="RR247" s="2" t="s">
        <v>132</v>
      </c>
    </row>
    <row r="248">
      <c r="A248" s="2" t="s">
        <v>2897</v>
      </c>
      <c r="B248" s="2" t="s">
        <v>121</v>
      </c>
      <c r="C248" s="2" t="s">
        <v>2708</v>
      </c>
      <c r="D248" s="2" t="s">
        <v>123</v>
      </c>
      <c r="E248" s="2" t="s">
        <v>124</v>
      </c>
      <c r="F248" s="2" t="s">
        <v>2898</v>
      </c>
      <c r="G248" s="2" t="s">
        <v>2898</v>
      </c>
      <c r="H248" s="2" t="s">
        <v>2898</v>
      </c>
      <c r="I248" s="2" t="s">
        <v>2899</v>
      </c>
      <c r="J248" s="2" t="s">
        <v>127</v>
      </c>
      <c r="K248" s="2" t="s">
        <v>445</v>
      </c>
      <c r="L248" s="3">
        <v>37.19</v>
      </c>
      <c r="M248" s="3">
        <v>39.05</v>
      </c>
      <c r="N248" s="3">
        <v>78.19</v>
      </c>
      <c r="O248" s="2" t="s">
        <v>129</v>
      </c>
      <c r="P248" s="2" t="s">
        <v>374</v>
      </c>
      <c r="Q248" s="2" t="s">
        <v>131</v>
      </c>
      <c r="R248" s="2" t="s">
        <v>132</v>
      </c>
      <c r="S248" s="2" t="s">
        <v>2900</v>
      </c>
      <c r="T248" s="2" t="s">
        <v>132</v>
      </c>
      <c r="U248" s="2" t="s">
        <v>447</v>
      </c>
      <c r="V248" s="2" t="s">
        <v>2150</v>
      </c>
      <c r="W248" s="2" t="s">
        <v>2717</v>
      </c>
      <c r="X248" s="2" t="s">
        <v>132</v>
      </c>
      <c r="Y248" s="2" t="s">
        <v>344</v>
      </c>
      <c r="Z248" s="4">
        <v>162</v>
      </c>
      <c r="AA248" s="4">
        <f>=ROUNDDOWN(28.9285714285714,0)</f>
      </c>
      <c r="AB248" s="5">
        <v>5.6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38</v>
      </c>
      <c r="AQ248" s="8">
        <v>1659.64</v>
      </c>
      <c r="AR248" s="4"/>
      <c r="AS248" s="8"/>
      <c r="AT248" s="7"/>
      <c r="AU248" s="7"/>
      <c r="AV248" s="4">
        <v>38</v>
      </c>
      <c r="AW248" s="8">
        <v>1659.64</v>
      </c>
      <c r="AX248" s="4"/>
      <c r="AY248" s="8"/>
      <c r="AZ248" s="7"/>
      <c r="BA248" s="7"/>
      <c r="BB248" s="7">
        <v>1</v>
      </c>
      <c r="BC248" s="4">
        <v>38</v>
      </c>
      <c r="BD248" s="8">
        <v>1659.64</v>
      </c>
      <c r="BE248" s="4"/>
      <c r="BF248" s="8"/>
      <c r="BG248" s="7"/>
      <c r="BH248" s="7"/>
      <c r="BI248" s="7">
        <v>1</v>
      </c>
      <c r="BJ248" s="4">
        <v>38</v>
      </c>
      <c r="BK248" s="8">
        <v>1659.64</v>
      </c>
      <c r="BL248" s="2" t="s">
        <v>2901</v>
      </c>
      <c r="BM248" s="7">
        <v>1</v>
      </c>
      <c r="BN248" s="7">
        <v>1</v>
      </c>
      <c r="BO248" s="4">
        <v>1</v>
      </c>
      <c r="BP248" s="8">
        <v>41.17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346</v>
      </c>
      <c r="BX248" s="2" t="s">
        <v>1485</v>
      </c>
      <c r="BY248" s="2" t="s">
        <v>144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593</v>
      </c>
      <c r="CH248" s="2" t="s">
        <v>174</v>
      </c>
      <c r="CI248" s="2" t="s">
        <v>132</v>
      </c>
      <c r="CJ248" s="2" t="s">
        <v>2902</v>
      </c>
      <c r="CK248" s="2" t="s">
        <v>144</v>
      </c>
      <c r="CL248" s="2" t="s">
        <v>132</v>
      </c>
      <c r="CM248" s="4">
        <v>16</v>
      </c>
      <c r="CN248" s="8">
        <v>742.67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2392</v>
      </c>
      <c r="CV248" s="2" t="s">
        <v>350</v>
      </c>
      <c r="CW248" s="2" t="s">
        <v>144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141</v>
      </c>
      <c r="DF248" s="2" t="s">
        <v>129</v>
      </c>
      <c r="DG248" s="2" t="s">
        <v>544</v>
      </c>
      <c r="DH248" s="2" t="s">
        <v>2903</v>
      </c>
      <c r="DI248" s="2" t="s">
        <v>144</v>
      </c>
      <c r="DJ248" s="2" t="s">
        <v>132</v>
      </c>
      <c r="DK248" s="4">
        <v>1</v>
      </c>
      <c r="DL248" s="8">
        <v>55</v>
      </c>
      <c r="DM248" s="4"/>
      <c r="DN248" s="8"/>
      <c r="DO248" s="7"/>
      <c r="DP248" s="7"/>
      <c r="DQ248" s="2" t="s">
        <v>141</v>
      </c>
      <c r="DR248" s="2" t="s">
        <v>129</v>
      </c>
      <c r="DS248" s="2" t="s">
        <v>352</v>
      </c>
      <c r="DT248" s="2" t="s">
        <v>317</v>
      </c>
      <c r="DU248" s="2" t="s">
        <v>144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141</v>
      </c>
      <c r="ED248" s="2" t="s">
        <v>129</v>
      </c>
      <c r="EE248" s="2" t="s">
        <v>2839</v>
      </c>
      <c r="EF248" s="2" t="s">
        <v>1160</v>
      </c>
      <c r="EG248" s="2" t="s">
        <v>144</v>
      </c>
      <c r="EH248" s="2" t="s">
        <v>132</v>
      </c>
      <c r="EI248" s="4">
        <v>1</v>
      </c>
      <c r="EJ248" s="8">
        <v>50.77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346</v>
      </c>
      <c r="ER248" s="2" t="s">
        <v>1559</v>
      </c>
      <c r="ES248" s="2" t="s">
        <v>144</v>
      </c>
      <c r="ET248" s="2" t="s">
        <v>132</v>
      </c>
      <c r="EU248" s="4">
        <v>1</v>
      </c>
      <c r="EV248" s="8">
        <v>42.17</v>
      </c>
      <c r="EW248" s="4"/>
      <c r="EX248" s="8"/>
      <c r="EY248" s="7"/>
      <c r="EZ248" s="7"/>
      <c r="FA248" s="2" t="s">
        <v>141</v>
      </c>
      <c r="FB248" s="2" t="s">
        <v>129</v>
      </c>
      <c r="FC248" s="2" t="s">
        <v>850</v>
      </c>
      <c r="FD248" s="2" t="s">
        <v>992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141</v>
      </c>
      <c r="FN248" s="2" t="s">
        <v>174</v>
      </c>
      <c r="FO248" s="2" t="s">
        <v>355</v>
      </c>
      <c r="FP248" s="2" t="s">
        <v>2904</v>
      </c>
      <c r="FQ248" s="2" t="s">
        <v>144</v>
      </c>
      <c r="FR248" s="2" t="s">
        <v>132</v>
      </c>
      <c r="FS248" s="4">
        <v>8</v>
      </c>
      <c r="FT248" s="8">
        <v>312.4</v>
      </c>
      <c r="FU248" s="4"/>
      <c r="FV248" s="8"/>
      <c r="FW248" s="7"/>
      <c r="FX248" s="7"/>
      <c r="FY248" s="2" t="s">
        <v>141</v>
      </c>
      <c r="FZ248" s="2" t="s">
        <v>129</v>
      </c>
      <c r="GA248" s="2" t="s">
        <v>326</v>
      </c>
      <c r="GB248" s="2" t="s">
        <v>2016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129</v>
      </c>
      <c r="GM248" s="2" t="s">
        <v>2392</v>
      </c>
      <c r="GN248" s="2" t="s">
        <v>521</v>
      </c>
      <c r="GO248" s="2" t="s">
        <v>144</v>
      </c>
      <c r="GP248" s="2" t="s">
        <v>132</v>
      </c>
      <c r="GQ248" s="4">
        <v>2</v>
      </c>
      <c r="GR248" s="8">
        <v>78.1</v>
      </c>
      <c r="GS248" s="4"/>
      <c r="GT248" s="8"/>
      <c r="GU248" s="7"/>
      <c r="GV248" s="7"/>
      <c r="GW248" s="2" t="s">
        <v>141</v>
      </c>
      <c r="GX248" s="2" t="s">
        <v>129</v>
      </c>
      <c r="GY248" s="2" t="s">
        <v>359</v>
      </c>
      <c r="GZ248" s="2" t="s">
        <v>2012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162</v>
      </c>
      <c r="HJ248" s="2" t="s">
        <v>129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515</v>
      </c>
      <c r="HX248" s="2" t="s">
        <v>1775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141</v>
      </c>
      <c r="IH248" s="2" t="s">
        <v>129</v>
      </c>
      <c r="II248" s="2" t="s">
        <v>578</v>
      </c>
      <c r="IJ248" s="2" t="s">
        <v>769</v>
      </c>
      <c r="IK248" s="2" t="s">
        <v>144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129</v>
      </c>
      <c r="IU248" s="2" t="s">
        <v>267</v>
      </c>
      <c r="IV248" s="2" t="s">
        <v>2102</v>
      </c>
      <c r="IW248" s="2" t="s">
        <v>144</v>
      </c>
      <c r="IX248" s="2" t="s">
        <v>132</v>
      </c>
      <c r="IY248" s="4">
        <v>8</v>
      </c>
      <c r="IZ248" s="8">
        <v>337.36</v>
      </c>
      <c r="JA248" s="4"/>
      <c r="JB248" s="8"/>
      <c r="JC248" s="7"/>
      <c r="JD248" s="7"/>
      <c r="JE248" s="2" t="s">
        <v>141</v>
      </c>
      <c r="JF248" s="2" t="s">
        <v>129</v>
      </c>
      <c r="JG248" s="2" t="s">
        <v>2228</v>
      </c>
      <c r="JH248" s="2" t="s">
        <v>1414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366</v>
      </c>
      <c r="JT248" s="2" t="s">
        <v>1430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167</v>
      </c>
      <c r="KD248" s="2" t="s">
        <v>129</v>
      </c>
      <c r="KE248" s="2" t="s">
        <v>132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141</v>
      </c>
      <c r="LB248" s="2" t="s">
        <v>129</v>
      </c>
      <c r="LC248" s="2" t="s">
        <v>168</v>
      </c>
      <c r="LD248" s="2" t="s">
        <v>132</v>
      </c>
      <c r="LE248" s="2" t="s">
        <v>144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129</v>
      </c>
      <c r="LO248" s="2" t="s">
        <v>132</v>
      </c>
      <c r="LP248" s="2" t="s">
        <v>132</v>
      </c>
      <c r="LQ248" s="2" t="s">
        <v>144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141</v>
      </c>
      <c r="ML248" s="2" t="s">
        <v>170</v>
      </c>
      <c r="MM248" s="2" t="s">
        <v>347</v>
      </c>
      <c r="MN248" s="2" t="s">
        <v>2271</v>
      </c>
      <c r="MO248" s="2" t="s">
        <v>144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129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167</v>
      </c>
      <c r="NJ248" s="2" t="s">
        <v>129</v>
      </c>
      <c r="NK248" s="2" t="s">
        <v>132</v>
      </c>
      <c r="NL248" s="2" t="s">
        <v>132</v>
      </c>
      <c r="NM248" s="2" t="s">
        <v>144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167</v>
      </c>
      <c r="OH248" s="2" t="s">
        <v>129</v>
      </c>
      <c r="OI248" s="2" t="s">
        <v>132</v>
      </c>
      <c r="OJ248" s="2" t="s">
        <v>132</v>
      </c>
      <c r="OK248" s="2" t="s">
        <v>144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167</v>
      </c>
      <c r="OT248" s="2" t="s">
        <v>174</v>
      </c>
      <c r="OU248" s="2" t="s">
        <v>132</v>
      </c>
      <c r="OV248" s="2" t="s">
        <v>132</v>
      </c>
      <c r="OW248" s="2" t="s">
        <v>144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141</v>
      </c>
      <c r="PR248" s="2" t="s">
        <v>174</v>
      </c>
      <c r="PS248" s="2" t="s">
        <v>559</v>
      </c>
      <c r="PT248" s="2" t="s">
        <v>702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162</v>
      </c>
      <c r="QP248" s="2" t="s">
        <v>174</v>
      </c>
      <c r="QQ248" s="2" t="s">
        <v>132</v>
      </c>
      <c r="QR248" s="2" t="s">
        <v>132</v>
      </c>
      <c r="QS248" s="2" t="s">
        <v>144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144</v>
      </c>
      <c r="RF248" s="2" t="s">
        <v>177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174</v>
      </c>
      <c r="RO248" s="2" t="s">
        <v>2746</v>
      </c>
      <c r="RP248" s="2" t="s">
        <v>234</v>
      </c>
      <c r="RQ248" s="2" t="s">
        <v>144</v>
      </c>
      <c r="RR248" s="2" t="s">
        <v>132</v>
      </c>
    </row>
    <row r="249">
      <c r="A249" s="2" t="s">
        <v>2905</v>
      </c>
      <c r="B249" s="2" t="s">
        <v>121</v>
      </c>
      <c r="C249" s="2" t="s">
        <v>2708</v>
      </c>
      <c r="D249" s="2" t="s">
        <v>123</v>
      </c>
      <c r="E249" s="2" t="s">
        <v>124</v>
      </c>
      <c r="F249" s="2" t="s">
        <v>2906</v>
      </c>
      <c r="G249" s="2" t="s">
        <v>2906</v>
      </c>
      <c r="H249" s="2" t="s">
        <v>2906</v>
      </c>
      <c r="I249" s="2" t="s">
        <v>2907</v>
      </c>
      <c r="J249" s="2" t="s">
        <v>127</v>
      </c>
      <c r="K249" s="2" t="s">
        <v>2768</v>
      </c>
      <c r="L249" s="3">
        <v>35.58</v>
      </c>
      <c r="M249" s="3">
        <v>37.36</v>
      </c>
      <c r="N249" s="3">
        <v>76.49</v>
      </c>
      <c r="O249" s="2" t="s">
        <v>129</v>
      </c>
      <c r="P249" s="2" t="s">
        <v>527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447</v>
      </c>
      <c r="V249" s="2" t="s">
        <v>2150</v>
      </c>
      <c r="W249" s="2" t="s">
        <v>2717</v>
      </c>
      <c r="X249" s="2" t="s">
        <v>132</v>
      </c>
      <c r="Y249" s="2" t="s">
        <v>1658</v>
      </c>
      <c r="Z249" s="4">
        <v>60</v>
      </c>
      <c r="AA249" s="4">
        <f>=ROUNDDOWN(15,0)</f>
      </c>
      <c r="AB249" s="5">
        <v>4</v>
      </c>
      <c r="AC249" s="2" t="s">
        <v>132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40</v>
      </c>
      <c r="AQ249" s="8">
        <v>1439.31</v>
      </c>
      <c r="AR249" s="4"/>
      <c r="AS249" s="8"/>
      <c r="AT249" s="7"/>
      <c r="AU249" s="7"/>
      <c r="AV249" s="4">
        <v>40</v>
      </c>
      <c r="AW249" s="8">
        <v>1439.31</v>
      </c>
      <c r="AX249" s="4"/>
      <c r="AY249" s="8"/>
      <c r="AZ249" s="7"/>
      <c r="BA249" s="7"/>
      <c r="BB249" s="7">
        <v>1</v>
      </c>
      <c r="BC249" s="4">
        <v>40</v>
      </c>
      <c r="BD249" s="8">
        <v>1439.31</v>
      </c>
      <c r="BE249" s="4"/>
      <c r="BF249" s="8"/>
      <c r="BG249" s="7"/>
      <c r="BH249" s="7"/>
      <c r="BI249" s="7">
        <v>1</v>
      </c>
      <c r="BJ249" s="4">
        <v>40</v>
      </c>
      <c r="BK249" s="8">
        <v>1439.31</v>
      </c>
      <c r="BL249" s="2" t="s">
        <v>2908</v>
      </c>
      <c r="BM249" s="7">
        <v>1</v>
      </c>
      <c r="BN249" s="7">
        <v>1</v>
      </c>
      <c r="BO249" s="4">
        <v>19</v>
      </c>
      <c r="BP249" s="8">
        <v>589.57</v>
      </c>
      <c r="BQ249" s="4"/>
      <c r="BR249" s="8"/>
      <c r="BS249" s="7"/>
      <c r="BT249" s="7"/>
      <c r="BU249" s="2" t="s">
        <v>141</v>
      </c>
      <c r="BV249" s="2" t="s">
        <v>129</v>
      </c>
      <c r="BW249" s="2" t="s">
        <v>1413</v>
      </c>
      <c r="BX249" s="2" t="s">
        <v>2727</v>
      </c>
      <c r="BY249" s="2" t="s">
        <v>144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313</v>
      </c>
      <c r="CH249" s="2" t="s">
        <v>174</v>
      </c>
      <c r="CI249" s="2" t="s">
        <v>132</v>
      </c>
      <c r="CJ249" s="2" t="s">
        <v>2909</v>
      </c>
      <c r="CK249" s="2" t="s">
        <v>144</v>
      </c>
      <c r="CL249" s="2" t="s">
        <v>132</v>
      </c>
      <c r="CM249" s="4">
        <v>7</v>
      </c>
      <c r="CN249" s="8">
        <v>274.03</v>
      </c>
      <c r="CO249" s="4"/>
      <c r="CP249" s="8"/>
      <c r="CQ249" s="7"/>
      <c r="CR249" s="7"/>
      <c r="CS249" s="2" t="s">
        <v>141</v>
      </c>
      <c r="CT249" s="2" t="s">
        <v>129</v>
      </c>
      <c r="CU249" s="2" t="s">
        <v>1785</v>
      </c>
      <c r="CV249" s="2" t="s">
        <v>2910</v>
      </c>
      <c r="CW249" s="2" t="s">
        <v>144</v>
      </c>
      <c r="CX249" s="2" t="s">
        <v>132</v>
      </c>
      <c r="CY249" s="4">
        <v>10</v>
      </c>
      <c r="CZ249" s="8">
        <v>409.7</v>
      </c>
      <c r="DA249" s="4"/>
      <c r="DB249" s="8"/>
      <c r="DC249" s="7"/>
      <c r="DD249" s="7"/>
      <c r="DE249" s="2" t="s">
        <v>141</v>
      </c>
      <c r="DF249" s="2" t="s">
        <v>129</v>
      </c>
      <c r="DG249" s="2" t="s">
        <v>544</v>
      </c>
      <c r="DH249" s="2" t="s">
        <v>317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141</v>
      </c>
      <c r="DR249" s="2" t="s">
        <v>129</v>
      </c>
      <c r="DS249" s="2" t="s">
        <v>352</v>
      </c>
      <c r="DT249" s="2" t="s">
        <v>2541</v>
      </c>
      <c r="DU249" s="2" t="s">
        <v>144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141</v>
      </c>
      <c r="ED249" s="2" t="s">
        <v>129</v>
      </c>
      <c r="EE249" s="2" t="s">
        <v>1686</v>
      </c>
      <c r="EF249" s="2" t="s">
        <v>2911</v>
      </c>
      <c r="EG249" s="2" t="s">
        <v>144</v>
      </c>
      <c r="EH249" s="2" t="s">
        <v>132</v>
      </c>
      <c r="EI249" s="4">
        <v>2</v>
      </c>
      <c r="EJ249" s="8">
        <v>88.3</v>
      </c>
      <c r="EK249" s="4"/>
      <c r="EL249" s="8"/>
      <c r="EM249" s="7"/>
      <c r="EN249" s="7"/>
      <c r="EO249" s="2" t="s">
        <v>141</v>
      </c>
      <c r="EP249" s="2" t="s">
        <v>129</v>
      </c>
      <c r="EQ249" s="2" t="s">
        <v>2912</v>
      </c>
      <c r="ER249" s="2" t="s">
        <v>2913</v>
      </c>
      <c r="ES249" s="2" t="s">
        <v>144</v>
      </c>
      <c r="ET249" s="2" t="s">
        <v>132</v>
      </c>
      <c r="EU249" s="4">
        <v>1</v>
      </c>
      <c r="EV249" s="8">
        <v>40.35</v>
      </c>
      <c r="EW249" s="4"/>
      <c r="EX249" s="8"/>
      <c r="EY249" s="7"/>
      <c r="EZ249" s="7"/>
      <c r="FA249" s="2" t="s">
        <v>141</v>
      </c>
      <c r="FB249" s="2" t="s">
        <v>129</v>
      </c>
      <c r="FC249" s="2" t="s">
        <v>2914</v>
      </c>
      <c r="FD249" s="2" t="s">
        <v>660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141</v>
      </c>
      <c r="FN249" s="2" t="s">
        <v>174</v>
      </c>
      <c r="FO249" s="2" t="s">
        <v>2440</v>
      </c>
      <c r="FP249" s="2" t="s">
        <v>1033</v>
      </c>
      <c r="FQ249" s="2" t="s">
        <v>144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141</v>
      </c>
      <c r="FZ249" s="2" t="s">
        <v>129</v>
      </c>
      <c r="GA249" s="2" t="s">
        <v>142</v>
      </c>
      <c r="GB249" s="2" t="s">
        <v>240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174</v>
      </c>
      <c r="GM249" s="2" t="s">
        <v>1785</v>
      </c>
      <c r="GN249" s="2" t="s">
        <v>2910</v>
      </c>
      <c r="GO249" s="2" t="s">
        <v>144</v>
      </c>
      <c r="GP249" s="2" t="s">
        <v>132</v>
      </c>
      <c r="GQ249" s="4">
        <v>1</v>
      </c>
      <c r="GR249" s="8">
        <v>37.36</v>
      </c>
      <c r="GS249" s="4"/>
      <c r="GT249" s="8"/>
      <c r="GU249" s="7"/>
      <c r="GV249" s="7"/>
      <c r="GW249" s="2" t="s">
        <v>141</v>
      </c>
      <c r="GX249" s="2" t="s">
        <v>129</v>
      </c>
      <c r="GY249" s="2" t="s">
        <v>359</v>
      </c>
      <c r="GZ249" s="2" t="s">
        <v>290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162</v>
      </c>
      <c r="HJ249" s="2" t="s">
        <v>129</v>
      </c>
      <c r="HK249" s="2" t="s">
        <v>132</v>
      </c>
      <c r="HL249" s="2" t="s">
        <v>132</v>
      </c>
      <c r="HM249" s="2" t="s">
        <v>144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1060</v>
      </c>
      <c r="HX249" s="2" t="s">
        <v>1494</v>
      </c>
      <c r="HY249" s="2" t="s">
        <v>144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141</v>
      </c>
      <c r="IH249" s="2" t="s">
        <v>129</v>
      </c>
      <c r="II249" s="2" t="s">
        <v>578</v>
      </c>
      <c r="IJ249" s="2" t="s">
        <v>2200</v>
      </c>
      <c r="IK249" s="2" t="s">
        <v>144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141</v>
      </c>
      <c r="IT249" s="2" t="s">
        <v>129</v>
      </c>
      <c r="IU249" s="2" t="s">
        <v>267</v>
      </c>
      <c r="IV249" s="2" t="s">
        <v>265</v>
      </c>
      <c r="IW249" s="2" t="s">
        <v>144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129</v>
      </c>
      <c r="JG249" s="2" t="s">
        <v>1133</v>
      </c>
      <c r="JH249" s="2" t="s">
        <v>2407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129</v>
      </c>
      <c r="JS249" s="2" t="s">
        <v>996</v>
      </c>
      <c r="JT249" s="2" t="s">
        <v>2404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167</v>
      </c>
      <c r="KD249" s="2" t="s">
        <v>129</v>
      </c>
      <c r="KE249" s="2" t="s">
        <v>132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141</v>
      </c>
      <c r="LB249" s="2" t="s">
        <v>174</v>
      </c>
      <c r="LC249" s="2" t="s">
        <v>168</v>
      </c>
      <c r="LD249" s="2" t="s">
        <v>132</v>
      </c>
      <c r="LE249" s="2" t="s">
        <v>144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162</v>
      </c>
      <c r="LN249" s="2" t="s">
        <v>129</v>
      </c>
      <c r="LO249" s="2" t="s">
        <v>132</v>
      </c>
      <c r="LP249" s="2" t="s">
        <v>132</v>
      </c>
      <c r="LQ249" s="2" t="s">
        <v>144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141</v>
      </c>
      <c r="ML249" s="2" t="s">
        <v>170</v>
      </c>
      <c r="MM249" s="2" t="s">
        <v>2915</v>
      </c>
      <c r="MN249" s="2" t="s">
        <v>1424</v>
      </c>
      <c r="MO249" s="2" t="s">
        <v>144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129</v>
      </c>
      <c r="MY249" s="2" t="s">
        <v>132</v>
      </c>
      <c r="MZ249" s="2" t="s">
        <v>132</v>
      </c>
      <c r="NA249" s="2" t="s">
        <v>144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167</v>
      </c>
      <c r="NJ249" s="2" t="s">
        <v>129</v>
      </c>
      <c r="NK249" s="2" t="s">
        <v>132</v>
      </c>
      <c r="NL249" s="2" t="s">
        <v>132</v>
      </c>
      <c r="NM249" s="2" t="s">
        <v>144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173</v>
      </c>
      <c r="OH249" s="2" t="s">
        <v>129</v>
      </c>
      <c r="OI249" s="2" t="s">
        <v>132</v>
      </c>
      <c r="OJ249" s="2" t="s">
        <v>132</v>
      </c>
      <c r="OK249" s="2" t="s">
        <v>144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167</v>
      </c>
      <c r="OT249" s="2" t="s">
        <v>174</v>
      </c>
      <c r="OU249" s="2" t="s">
        <v>132</v>
      </c>
      <c r="OV249" s="2" t="s">
        <v>132</v>
      </c>
      <c r="OW249" s="2" t="s">
        <v>144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141</v>
      </c>
      <c r="PR249" s="2" t="s">
        <v>174</v>
      </c>
      <c r="PS249" s="2" t="s">
        <v>175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162</v>
      </c>
      <c r="QP249" s="2" t="s">
        <v>174</v>
      </c>
      <c r="QQ249" s="2" t="s">
        <v>132</v>
      </c>
      <c r="QR249" s="2" t="s">
        <v>132</v>
      </c>
      <c r="QS249" s="2" t="s">
        <v>144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129</v>
      </c>
      <c r="RC249" s="2" t="s">
        <v>132</v>
      </c>
      <c r="RD249" s="2" t="s">
        <v>132</v>
      </c>
      <c r="RE249" s="2" t="s">
        <v>144</v>
      </c>
      <c r="RF249" s="2" t="s">
        <v>177</v>
      </c>
      <c r="RG249" s="4"/>
      <c r="RH249" s="8"/>
      <c r="RI249" s="4"/>
      <c r="RJ249" s="8"/>
      <c r="RK249" s="7"/>
      <c r="RL249" s="7"/>
      <c r="RM249" s="2" t="s">
        <v>141</v>
      </c>
      <c r="RN249" s="2" t="s">
        <v>174</v>
      </c>
      <c r="RO249" s="2" t="s">
        <v>2746</v>
      </c>
      <c r="RP249" s="2" t="s">
        <v>258</v>
      </c>
      <c r="RQ249" s="2" t="s">
        <v>144</v>
      </c>
      <c r="RR249" s="2" t="s">
        <v>132</v>
      </c>
    </row>
    <row r="250">
      <c r="A250" s="2" t="s">
        <v>2916</v>
      </c>
      <c r="B250" s="2" t="s">
        <v>121</v>
      </c>
      <c r="C250" s="2" t="s">
        <v>2708</v>
      </c>
      <c r="D250" s="2" t="s">
        <v>123</v>
      </c>
      <c r="E250" s="2" t="s">
        <v>124</v>
      </c>
      <c r="F250" s="2" t="s">
        <v>2917</v>
      </c>
      <c r="G250" s="2" t="s">
        <v>2917</v>
      </c>
      <c r="H250" s="2" t="s">
        <v>2917</v>
      </c>
      <c r="I250" s="2" t="s">
        <v>2918</v>
      </c>
      <c r="J250" s="2" t="s">
        <v>127</v>
      </c>
      <c r="K250" s="2" t="s">
        <v>713</v>
      </c>
      <c r="L250" s="3">
        <v>52.38</v>
      </c>
      <c r="M250" s="3">
        <v>55</v>
      </c>
      <c r="N250" s="3">
        <v>109.99</v>
      </c>
      <c r="O250" s="2" t="s">
        <v>129</v>
      </c>
      <c r="P250" s="2" t="s">
        <v>913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447</v>
      </c>
      <c r="V250" s="2" t="s">
        <v>846</v>
      </c>
      <c r="W250" s="2" t="s">
        <v>136</v>
      </c>
      <c r="X250" s="2" t="s">
        <v>2760</v>
      </c>
      <c r="Y250" s="2" t="s">
        <v>1910</v>
      </c>
      <c r="Z250" s="4">
        <v>77</v>
      </c>
      <c r="AA250" s="4">
        <f>=ROUNDDOWN(38.5,0)</f>
      </c>
      <c r="AB250" s="5">
        <v>2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6</v>
      </c>
      <c r="AQ250" s="8">
        <v>348.33</v>
      </c>
      <c r="AR250" s="4"/>
      <c r="AS250" s="8"/>
      <c r="AT250" s="7"/>
      <c r="AU250" s="7"/>
      <c r="AV250" s="4">
        <v>6</v>
      </c>
      <c r="AW250" s="8">
        <v>348.33</v>
      </c>
      <c r="AX250" s="4"/>
      <c r="AY250" s="8"/>
      <c r="AZ250" s="7"/>
      <c r="BA250" s="7"/>
      <c r="BB250" s="7">
        <v>1</v>
      </c>
      <c r="BC250" s="4">
        <v>6</v>
      </c>
      <c r="BD250" s="8">
        <v>348.33</v>
      </c>
      <c r="BE250" s="4"/>
      <c r="BF250" s="8"/>
      <c r="BG250" s="7"/>
      <c r="BH250" s="7"/>
      <c r="BI250" s="7">
        <v>1</v>
      </c>
      <c r="BJ250" s="4">
        <v>6</v>
      </c>
      <c r="BK250" s="8">
        <v>348.33</v>
      </c>
      <c r="BL250" s="2" t="s">
        <v>18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141</v>
      </c>
      <c r="BV250" s="2" t="s">
        <v>129</v>
      </c>
      <c r="BW250" s="2" t="s">
        <v>923</v>
      </c>
      <c r="BX250" s="2" t="s">
        <v>132</v>
      </c>
      <c r="BY250" s="2" t="s">
        <v>144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162</v>
      </c>
      <c r="CH250" s="2" t="s">
        <v>129</v>
      </c>
      <c r="CI250" s="2" t="s">
        <v>132</v>
      </c>
      <c r="CJ250" s="2" t="s">
        <v>132</v>
      </c>
      <c r="CK250" s="2" t="s">
        <v>144</v>
      </c>
      <c r="CL250" s="2" t="s">
        <v>132</v>
      </c>
      <c r="CM250" s="4">
        <v>6</v>
      </c>
      <c r="CN250" s="8">
        <v>348.33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434</v>
      </c>
      <c r="CV250" s="2" t="s">
        <v>923</v>
      </c>
      <c r="CW250" s="2" t="s">
        <v>144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167</v>
      </c>
      <c r="DF250" s="2" t="s">
        <v>129</v>
      </c>
      <c r="DG250" s="2" t="s">
        <v>132</v>
      </c>
      <c r="DH250" s="2" t="s">
        <v>132</v>
      </c>
      <c r="DI250" s="2" t="s">
        <v>144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162</v>
      </c>
      <c r="DR250" s="2" t="s">
        <v>129</v>
      </c>
      <c r="DS250" s="2" t="s">
        <v>132</v>
      </c>
      <c r="DT250" s="2" t="s">
        <v>132</v>
      </c>
      <c r="DU250" s="2" t="s">
        <v>144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141</v>
      </c>
      <c r="ED250" s="2" t="s">
        <v>129</v>
      </c>
      <c r="EE250" s="2" t="s">
        <v>853</v>
      </c>
      <c r="EF250" s="2" t="s">
        <v>132</v>
      </c>
      <c r="EG250" s="2" t="s">
        <v>144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161</v>
      </c>
      <c r="EP250" s="2" t="s">
        <v>129</v>
      </c>
      <c r="EQ250" s="2" t="s">
        <v>132</v>
      </c>
      <c r="ER250" s="2" t="s">
        <v>132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161</v>
      </c>
      <c r="FB250" s="2" t="s">
        <v>129</v>
      </c>
      <c r="FC250" s="2" t="s">
        <v>132</v>
      </c>
      <c r="FD250" s="2" t="s">
        <v>132</v>
      </c>
      <c r="FE250" s="2" t="s">
        <v>144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162</v>
      </c>
      <c r="FN250" s="2" t="s">
        <v>129</v>
      </c>
      <c r="FO250" s="2" t="s">
        <v>132</v>
      </c>
      <c r="FP250" s="2" t="s">
        <v>132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167</v>
      </c>
      <c r="FZ250" s="2" t="s">
        <v>129</v>
      </c>
      <c r="GA250" s="2" t="s">
        <v>132</v>
      </c>
      <c r="GB250" s="2" t="s">
        <v>132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434</v>
      </c>
      <c r="GN250" s="2" t="s">
        <v>132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161</v>
      </c>
      <c r="GX250" s="2" t="s">
        <v>129</v>
      </c>
      <c r="GY250" s="2" t="s">
        <v>132</v>
      </c>
      <c r="GZ250" s="2" t="s">
        <v>132</v>
      </c>
      <c r="HA250" s="2" t="s">
        <v>144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162</v>
      </c>
      <c r="HJ250" s="2" t="s">
        <v>129</v>
      </c>
      <c r="HK250" s="2" t="s">
        <v>132</v>
      </c>
      <c r="HL250" s="2" t="s">
        <v>132</v>
      </c>
      <c r="HM250" s="2" t="s">
        <v>144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141</v>
      </c>
      <c r="HV250" s="2" t="s">
        <v>129</v>
      </c>
      <c r="HW250" s="2" t="s">
        <v>924</v>
      </c>
      <c r="HX250" s="2" t="s">
        <v>132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141</v>
      </c>
      <c r="IH250" s="2" t="s">
        <v>129</v>
      </c>
      <c r="II250" s="2" t="s">
        <v>1330</v>
      </c>
      <c r="IJ250" s="2" t="s">
        <v>132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173</v>
      </c>
      <c r="IT250" s="2" t="s">
        <v>129</v>
      </c>
      <c r="IU250" s="2" t="s">
        <v>132</v>
      </c>
      <c r="IV250" s="2" t="s">
        <v>132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167</v>
      </c>
      <c r="JF250" s="2" t="s">
        <v>129</v>
      </c>
      <c r="JG250" s="2" t="s">
        <v>132</v>
      </c>
      <c r="JH250" s="2" t="s">
        <v>132</v>
      </c>
      <c r="JI250" s="2" t="s">
        <v>144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162</v>
      </c>
      <c r="JR250" s="2" t="s">
        <v>129</v>
      </c>
      <c r="JS250" s="2" t="s">
        <v>132</v>
      </c>
      <c r="JT250" s="2" t="s">
        <v>132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167</v>
      </c>
      <c r="KD250" s="2" t="s">
        <v>129</v>
      </c>
      <c r="KE250" s="2" t="s">
        <v>132</v>
      </c>
      <c r="KF250" s="2" t="s">
        <v>132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167</v>
      </c>
      <c r="KP250" s="2" t="s">
        <v>129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141</v>
      </c>
      <c r="LB250" s="2" t="s">
        <v>129</v>
      </c>
      <c r="LC250" s="2" t="s">
        <v>168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162</v>
      </c>
      <c r="LN250" s="2" t="s">
        <v>129</v>
      </c>
      <c r="LO250" s="2" t="s">
        <v>132</v>
      </c>
      <c r="LP250" s="2" t="s">
        <v>132</v>
      </c>
      <c r="LQ250" s="2" t="s">
        <v>144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167</v>
      </c>
      <c r="LZ250" s="2" t="s">
        <v>129</v>
      </c>
      <c r="MA250" s="2" t="s">
        <v>132</v>
      </c>
      <c r="MB250" s="2" t="s">
        <v>132</v>
      </c>
      <c r="MC250" s="2" t="s">
        <v>144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167</v>
      </c>
      <c r="MX250" s="2" t="s">
        <v>129</v>
      </c>
      <c r="MY250" s="2" t="s">
        <v>132</v>
      </c>
      <c r="MZ250" s="2" t="s">
        <v>132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129</v>
      </c>
      <c r="NK250" s="2" t="s">
        <v>132</v>
      </c>
      <c r="NL250" s="2" t="s">
        <v>132</v>
      </c>
      <c r="NM250" s="2" t="s">
        <v>144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173</v>
      </c>
      <c r="OH250" s="2" t="s">
        <v>129</v>
      </c>
      <c r="OI250" s="2" t="s">
        <v>132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167</v>
      </c>
      <c r="OT250" s="2" t="s">
        <v>129</v>
      </c>
      <c r="OU250" s="2" t="s">
        <v>132</v>
      </c>
      <c r="OV250" s="2" t="s">
        <v>132</v>
      </c>
      <c r="OW250" s="2" t="s">
        <v>144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167</v>
      </c>
      <c r="PF250" s="2" t="s">
        <v>129</v>
      </c>
      <c r="PG250" s="2" t="s">
        <v>132</v>
      </c>
      <c r="PH250" s="2" t="s">
        <v>132</v>
      </c>
      <c r="PI250" s="2" t="s">
        <v>144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167</v>
      </c>
      <c r="PR250" s="2" t="s">
        <v>129</v>
      </c>
      <c r="PS250" s="2" t="s">
        <v>132</v>
      </c>
      <c r="PT250" s="2" t="s">
        <v>132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167</v>
      </c>
      <c r="QD250" s="2" t="s">
        <v>129</v>
      </c>
      <c r="QE250" s="2" t="s">
        <v>132</v>
      </c>
      <c r="QF250" s="2" t="s">
        <v>132</v>
      </c>
      <c r="QG250" s="2" t="s">
        <v>144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173</v>
      </c>
      <c r="RB250" s="2" t="s">
        <v>129</v>
      </c>
      <c r="RC250" s="2" t="s">
        <v>132</v>
      </c>
      <c r="RD250" s="2" t="s">
        <v>132</v>
      </c>
      <c r="RE250" s="2" t="s">
        <v>144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167</v>
      </c>
      <c r="RN250" s="2" t="s">
        <v>129</v>
      </c>
      <c r="RO250" s="2" t="s">
        <v>132</v>
      </c>
      <c r="RP250" s="2" t="s">
        <v>132</v>
      </c>
      <c r="RQ250" s="2" t="s">
        <v>144</v>
      </c>
      <c r="RR250" s="2" t="s">
        <v>132</v>
      </c>
    </row>
    <row r="251">
      <c r="A251" s="2" t="s">
        <v>2919</v>
      </c>
      <c r="B251" s="2" t="s">
        <v>121</v>
      </c>
      <c r="C251" s="2" t="s">
        <v>2708</v>
      </c>
      <c r="D251" s="2" t="s">
        <v>123</v>
      </c>
      <c r="E251" s="2" t="s">
        <v>882</v>
      </c>
      <c r="F251" s="2" t="s">
        <v>2920</v>
      </c>
      <c r="G251" s="2" t="s">
        <v>2920</v>
      </c>
      <c r="H251" s="2" t="s">
        <v>2920</v>
      </c>
      <c r="I251" s="2" t="s">
        <v>2921</v>
      </c>
      <c r="J251" s="2" t="s">
        <v>127</v>
      </c>
      <c r="K251" s="2" t="s">
        <v>713</v>
      </c>
      <c r="L251" s="3">
        <v>52.62</v>
      </c>
      <c r="M251" s="3">
        <v>55.25</v>
      </c>
      <c r="N251" s="3">
        <v>110.49</v>
      </c>
      <c r="O251" s="2" t="s">
        <v>129</v>
      </c>
      <c r="P251" s="2" t="s">
        <v>374</v>
      </c>
      <c r="Q251" s="2" t="s">
        <v>131</v>
      </c>
      <c r="R251" s="2" t="s">
        <v>132</v>
      </c>
      <c r="S251" s="2" t="s">
        <v>2922</v>
      </c>
      <c r="T251" s="2" t="s">
        <v>132</v>
      </c>
      <c r="U251" s="2" t="s">
        <v>447</v>
      </c>
      <c r="V251" s="2" t="s">
        <v>420</v>
      </c>
      <c r="W251" s="2" t="s">
        <v>2770</v>
      </c>
      <c r="X251" s="2" t="s">
        <v>132</v>
      </c>
      <c r="Y251" s="2" t="s">
        <v>155</v>
      </c>
      <c r="Z251" s="4">
        <v>56</v>
      </c>
      <c r="AA251" s="4">
        <f>=ROUNDDOWN(10.1818181818182,0)</f>
      </c>
      <c r="AB251" s="5">
        <v>5.5</v>
      </c>
      <c r="AC251" s="2" t="s">
        <v>393</v>
      </c>
      <c r="AD251" s="4">
        <v>100</v>
      </c>
      <c r="AE251" s="4">
        <v>200</v>
      </c>
      <c r="AF251" s="6">
        <v>65</v>
      </c>
      <c r="AG251" s="6"/>
      <c r="AH251" s="7">
        <v>0.8254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44</v>
      </c>
      <c r="AQ251" s="8">
        <v>2835.15</v>
      </c>
      <c r="AR251" s="4"/>
      <c r="AS251" s="8"/>
      <c r="AT251" s="7"/>
      <c r="AU251" s="7"/>
      <c r="AV251" s="4">
        <v>44</v>
      </c>
      <c r="AW251" s="8">
        <v>2835.15</v>
      </c>
      <c r="AX251" s="4"/>
      <c r="AY251" s="8"/>
      <c r="AZ251" s="7"/>
      <c r="BA251" s="7"/>
      <c r="BB251" s="7">
        <v>1</v>
      </c>
      <c r="BC251" s="4">
        <v>44</v>
      </c>
      <c r="BD251" s="8">
        <v>2835.15</v>
      </c>
      <c r="BE251" s="4"/>
      <c r="BF251" s="8"/>
      <c r="BG251" s="7"/>
      <c r="BH251" s="7"/>
      <c r="BI251" s="7">
        <v>1</v>
      </c>
      <c r="BJ251" s="4">
        <v>44</v>
      </c>
      <c r="BK251" s="8">
        <v>2835.15</v>
      </c>
      <c r="BL251" s="2" t="s">
        <v>2923</v>
      </c>
      <c r="BM251" s="7">
        <v>1</v>
      </c>
      <c r="BN251" s="7">
        <v>1</v>
      </c>
      <c r="BO251" s="4">
        <v>10</v>
      </c>
      <c r="BP251" s="8">
        <v>537.03</v>
      </c>
      <c r="BQ251" s="4"/>
      <c r="BR251" s="8"/>
      <c r="BS251" s="7"/>
      <c r="BT251" s="7"/>
      <c r="BU251" s="2" t="s">
        <v>141</v>
      </c>
      <c r="BV251" s="2" t="s">
        <v>129</v>
      </c>
      <c r="BW251" s="2" t="s">
        <v>2570</v>
      </c>
      <c r="BX251" s="2" t="s">
        <v>491</v>
      </c>
      <c r="BY251" s="2" t="s">
        <v>144</v>
      </c>
      <c r="BZ251" s="2" t="s">
        <v>132</v>
      </c>
      <c r="CA251" s="4">
        <v>6</v>
      </c>
      <c r="CB251" s="8">
        <v>363.06</v>
      </c>
      <c r="CC251" s="4"/>
      <c r="CD251" s="8"/>
      <c r="CE251" s="7"/>
      <c r="CF251" s="7"/>
      <c r="CG251" s="2" t="s">
        <v>141</v>
      </c>
      <c r="CH251" s="2" t="s">
        <v>129</v>
      </c>
      <c r="CI251" s="2" t="s">
        <v>132</v>
      </c>
      <c r="CJ251" s="2" t="s">
        <v>1913</v>
      </c>
      <c r="CK251" s="2" t="s">
        <v>144</v>
      </c>
      <c r="CL251" s="2" t="s">
        <v>132</v>
      </c>
      <c r="CM251" s="4">
        <v>9</v>
      </c>
      <c r="CN251" s="8">
        <v>606</v>
      </c>
      <c r="CO251" s="4"/>
      <c r="CP251" s="8"/>
      <c r="CQ251" s="7"/>
      <c r="CR251" s="7"/>
      <c r="CS251" s="2" t="s">
        <v>141</v>
      </c>
      <c r="CT251" s="2" t="s">
        <v>129</v>
      </c>
      <c r="CU251" s="2" t="s">
        <v>754</v>
      </c>
      <c r="CV251" s="2" t="s">
        <v>2524</v>
      </c>
      <c r="CW251" s="2" t="s">
        <v>144</v>
      </c>
      <c r="CX251" s="2" t="s">
        <v>132</v>
      </c>
      <c r="CY251" s="4">
        <v>7</v>
      </c>
      <c r="CZ251" s="8">
        <v>477.68</v>
      </c>
      <c r="DA251" s="4"/>
      <c r="DB251" s="8"/>
      <c r="DC251" s="7"/>
      <c r="DD251" s="7"/>
      <c r="DE251" s="2" t="s">
        <v>141</v>
      </c>
      <c r="DF251" s="2" t="s">
        <v>129</v>
      </c>
      <c r="DG251" s="2" t="s">
        <v>147</v>
      </c>
      <c r="DH251" s="2" t="s">
        <v>2924</v>
      </c>
      <c r="DI251" s="2" t="s">
        <v>144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129</v>
      </c>
      <c r="DS251" s="2" t="s">
        <v>397</v>
      </c>
      <c r="DT251" s="2" t="s">
        <v>1544</v>
      </c>
      <c r="DU251" s="2" t="s">
        <v>144</v>
      </c>
      <c r="DV251" s="2" t="s">
        <v>132</v>
      </c>
      <c r="DW251" s="4">
        <v>10</v>
      </c>
      <c r="DX251" s="8">
        <v>714.9</v>
      </c>
      <c r="DY251" s="4"/>
      <c r="DZ251" s="8"/>
      <c r="EA251" s="7"/>
      <c r="EB251" s="7"/>
      <c r="EC251" s="2" t="s">
        <v>141</v>
      </c>
      <c r="ED251" s="2" t="s">
        <v>129</v>
      </c>
      <c r="EE251" s="2" t="s">
        <v>155</v>
      </c>
      <c r="EF251" s="2" t="s">
        <v>437</v>
      </c>
      <c r="EG251" s="2" t="s">
        <v>144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2171</v>
      </c>
      <c r="ER251" s="2" t="s">
        <v>2060</v>
      </c>
      <c r="ES251" s="2" t="s">
        <v>144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161</v>
      </c>
      <c r="FB251" s="2" t="s">
        <v>129</v>
      </c>
      <c r="FC251" s="2" t="s">
        <v>132</v>
      </c>
      <c r="FD251" s="2" t="s">
        <v>132</v>
      </c>
      <c r="FE251" s="2" t="s">
        <v>144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141</v>
      </c>
      <c r="FN251" s="2" t="s">
        <v>129</v>
      </c>
      <c r="FO251" s="2" t="s">
        <v>937</v>
      </c>
      <c r="FP251" s="2" t="s">
        <v>1576</v>
      </c>
      <c r="FQ251" s="2" t="s">
        <v>144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167</v>
      </c>
      <c r="FZ251" s="2" t="s">
        <v>129</v>
      </c>
      <c r="GA251" s="2" t="s">
        <v>132</v>
      </c>
      <c r="GB251" s="2" t="s">
        <v>132</v>
      </c>
      <c r="GC251" s="2" t="s">
        <v>144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129</v>
      </c>
      <c r="GM251" s="2" t="s">
        <v>754</v>
      </c>
      <c r="GN251" s="2" t="s">
        <v>132</v>
      </c>
      <c r="GO251" s="2" t="s">
        <v>144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161</v>
      </c>
      <c r="GX251" s="2" t="s">
        <v>129</v>
      </c>
      <c r="GY251" s="2" t="s">
        <v>132</v>
      </c>
      <c r="GZ251" s="2" t="s">
        <v>132</v>
      </c>
      <c r="HA251" s="2" t="s">
        <v>144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162</v>
      </c>
      <c r="HJ251" s="2" t="s">
        <v>129</v>
      </c>
      <c r="HK251" s="2" t="s">
        <v>132</v>
      </c>
      <c r="HL251" s="2" t="s">
        <v>132</v>
      </c>
      <c r="HM251" s="2" t="s">
        <v>144</v>
      </c>
      <c r="HN251" s="2" t="s">
        <v>132</v>
      </c>
      <c r="HO251" s="4">
        <v>2</v>
      </c>
      <c r="HP251" s="8">
        <v>136.48</v>
      </c>
      <c r="HQ251" s="4"/>
      <c r="HR251" s="8"/>
      <c r="HS251" s="7"/>
      <c r="HT251" s="7"/>
      <c r="HU251" s="2" t="s">
        <v>141</v>
      </c>
      <c r="HV251" s="2" t="s">
        <v>129</v>
      </c>
      <c r="HW251" s="2" t="s">
        <v>406</v>
      </c>
      <c r="HX251" s="2" t="s">
        <v>1440</v>
      </c>
      <c r="HY251" s="2" t="s">
        <v>144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141</v>
      </c>
      <c r="IH251" s="2" t="s">
        <v>129</v>
      </c>
      <c r="II251" s="2" t="s">
        <v>1444</v>
      </c>
      <c r="IJ251" s="2" t="s">
        <v>132</v>
      </c>
      <c r="IK251" s="2" t="s">
        <v>144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162</v>
      </c>
      <c r="IT251" s="2" t="s">
        <v>129</v>
      </c>
      <c r="IU251" s="2" t="s">
        <v>132</v>
      </c>
      <c r="IV251" s="2" t="s">
        <v>132</v>
      </c>
      <c r="IW251" s="2" t="s">
        <v>144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212</v>
      </c>
      <c r="JF251" s="2" t="s">
        <v>129</v>
      </c>
      <c r="JG251" s="2" t="s">
        <v>132</v>
      </c>
      <c r="JH251" s="2" t="s">
        <v>132</v>
      </c>
      <c r="JI251" s="2" t="s">
        <v>144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141</v>
      </c>
      <c r="JR251" s="2" t="s">
        <v>129</v>
      </c>
      <c r="JS251" s="2" t="s">
        <v>940</v>
      </c>
      <c r="JT251" s="2" t="s">
        <v>708</v>
      </c>
      <c r="JU251" s="2" t="s">
        <v>144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167</v>
      </c>
      <c r="KD251" s="2" t="s">
        <v>129</v>
      </c>
      <c r="KE251" s="2" t="s">
        <v>132</v>
      </c>
      <c r="KF251" s="2" t="s">
        <v>132</v>
      </c>
      <c r="KG251" s="2" t="s">
        <v>144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167</v>
      </c>
      <c r="KP251" s="2" t="s">
        <v>129</v>
      </c>
      <c r="KQ251" s="2" t="s">
        <v>132</v>
      </c>
      <c r="KR251" s="2" t="s">
        <v>132</v>
      </c>
      <c r="KS251" s="2" t="s">
        <v>144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141</v>
      </c>
      <c r="LB251" s="2" t="s">
        <v>129</v>
      </c>
      <c r="LC251" s="2" t="s">
        <v>168</v>
      </c>
      <c r="LD251" s="2" t="s">
        <v>132</v>
      </c>
      <c r="LE251" s="2" t="s">
        <v>144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162</v>
      </c>
      <c r="LN251" s="2" t="s">
        <v>129</v>
      </c>
      <c r="LO251" s="2" t="s">
        <v>132</v>
      </c>
      <c r="LP251" s="2" t="s">
        <v>132</v>
      </c>
      <c r="LQ251" s="2" t="s">
        <v>144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162</v>
      </c>
      <c r="ML251" s="2" t="s">
        <v>129</v>
      </c>
      <c r="MM251" s="2" t="s">
        <v>132</v>
      </c>
      <c r="MN251" s="2" t="s">
        <v>132</v>
      </c>
      <c r="MO251" s="2" t="s">
        <v>144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167</v>
      </c>
      <c r="MX251" s="2" t="s">
        <v>129</v>
      </c>
      <c r="MY251" s="2" t="s">
        <v>132</v>
      </c>
      <c r="MZ251" s="2" t="s">
        <v>132</v>
      </c>
      <c r="NA251" s="2" t="s">
        <v>144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167</v>
      </c>
      <c r="NJ251" s="2" t="s">
        <v>129</v>
      </c>
      <c r="NK251" s="2" t="s">
        <v>132</v>
      </c>
      <c r="NL251" s="2" t="s">
        <v>132</v>
      </c>
      <c r="NM251" s="2" t="s">
        <v>144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167</v>
      </c>
      <c r="OH251" s="2" t="s">
        <v>129</v>
      </c>
      <c r="OI251" s="2" t="s">
        <v>132</v>
      </c>
      <c r="OJ251" s="2" t="s">
        <v>132</v>
      </c>
      <c r="OK251" s="2" t="s">
        <v>144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167</v>
      </c>
      <c r="PF251" s="2" t="s">
        <v>129</v>
      </c>
      <c r="PG251" s="2" t="s">
        <v>132</v>
      </c>
      <c r="PH251" s="2" t="s">
        <v>132</v>
      </c>
      <c r="PI251" s="2" t="s">
        <v>144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167</v>
      </c>
      <c r="PR251" s="2" t="s">
        <v>129</v>
      </c>
      <c r="PS251" s="2" t="s">
        <v>132</v>
      </c>
      <c r="PT251" s="2" t="s">
        <v>132</v>
      </c>
      <c r="PU251" s="2" t="s">
        <v>144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167</v>
      </c>
      <c r="QD251" s="2" t="s">
        <v>129</v>
      </c>
      <c r="QE251" s="2" t="s">
        <v>132</v>
      </c>
      <c r="QF251" s="2" t="s">
        <v>132</v>
      </c>
      <c r="QG251" s="2" t="s">
        <v>144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173</v>
      </c>
      <c r="RB251" s="2" t="s">
        <v>129</v>
      </c>
      <c r="RC251" s="2" t="s">
        <v>132</v>
      </c>
      <c r="RD251" s="2" t="s">
        <v>132</v>
      </c>
      <c r="RE251" s="2" t="s">
        <v>144</v>
      </c>
      <c r="RF251" s="2" t="s">
        <v>177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174</v>
      </c>
      <c r="RO251" s="2" t="s">
        <v>754</v>
      </c>
      <c r="RP251" s="2" t="s">
        <v>132</v>
      </c>
      <c r="RQ251" s="2" t="s">
        <v>144</v>
      </c>
      <c r="RR251" s="2" t="s">
        <v>132</v>
      </c>
    </row>
    <row r="252">
      <c r="A252" s="2" t="s">
        <v>2925</v>
      </c>
      <c r="B252" s="2" t="s">
        <v>121</v>
      </c>
      <c r="C252" s="2" t="s">
        <v>2708</v>
      </c>
      <c r="D252" s="2" t="s">
        <v>123</v>
      </c>
      <c r="E252" s="2" t="s">
        <v>882</v>
      </c>
      <c r="F252" s="2" t="s">
        <v>1097</v>
      </c>
      <c r="G252" s="2" t="s">
        <v>1097</v>
      </c>
      <c r="H252" s="2" t="s">
        <v>1097</v>
      </c>
      <c r="I252" s="2" t="s">
        <v>2926</v>
      </c>
      <c r="J252" s="2" t="s">
        <v>127</v>
      </c>
      <c r="K252" s="2" t="s">
        <v>1097</v>
      </c>
      <c r="L252" s="3">
        <v>95.23</v>
      </c>
      <c r="M252" s="3">
        <v>99.99</v>
      </c>
      <c r="N252" s="3">
        <v>199.99</v>
      </c>
      <c r="O252" s="2" t="s">
        <v>129</v>
      </c>
      <c r="P252" s="2" t="s">
        <v>1097</v>
      </c>
      <c r="Q252" s="2" t="s">
        <v>131</v>
      </c>
      <c r="R252" s="2" t="s">
        <v>18</v>
      </c>
      <c r="S252" s="2" t="s">
        <v>132</v>
      </c>
      <c r="T252" s="2" t="s">
        <v>132</v>
      </c>
      <c r="U252" s="2" t="s">
        <v>1477</v>
      </c>
      <c r="V252" s="2" t="s">
        <v>914</v>
      </c>
      <c r="W252" s="2" t="s">
        <v>132</v>
      </c>
      <c r="X252" s="2" t="s">
        <v>132</v>
      </c>
      <c r="Y252" s="2" t="s">
        <v>132</v>
      </c>
      <c r="Z252" s="4"/>
      <c r="AA252" s="4">
        <f>=ROUNDDOWN({0},0)</f>
      </c>
      <c r="AB252" s="5"/>
      <c r="AC252" s="2" t="s">
        <v>132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132</v>
      </c>
      <c r="BM252" s="7"/>
      <c r="BN252" s="7"/>
      <c r="BO252" s="4"/>
      <c r="BP252" s="8"/>
      <c r="BQ252" s="4"/>
      <c r="BR252" s="8"/>
      <c r="BS252" s="7"/>
      <c r="BT252" s="7"/>
      <c r="BU252" s="2" t="s">
        <v>132</v>
      </c>
      <c r="BV252" s="2" t="s">
        <v>132</v>
      </c>
      <c r="BW252" s="2" t="s">
        <v>132</v>
      </c>
      <c r="BX252" s="2" t="s">
        <v>132</v>
      </c>
      <c r="BY252" s="2" t="s">
        <v>132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132</v>
      </c>
      <c r="CH252" s="2" t="s">
        <v>132</v>
      </c>
      <c r="CI252" s="2" t="s">
        <v>132</v>
      </c>
      <c r="CJ252" s="2" t="s">
        <v>132</v>
      </c>
      <c r="CK252" s="2" t="s">
        <v>132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141</v>
      </c>
      <c r="CT252" s="2" t="s">
        <v>129</v>
      </c>
      <c r="CU252" s="2" t="s">
        <v>132</v>
      </c>
      <c r="CV252" s="2" t="s">
        <v>132</v>
      </c>
      <c r="CW252" s="2" t="s">
        <v>144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132</v>
      </c>
      <c r="DF252" s="2" t="s">
        <v>132</v>
      </c>
      <c r="DG252" s="2" t="s">
        <v>132</v>
      </c>
      <c r="DH252" s="2" t="s">
        <v>132</v>
      </c>
      <c r="DI252" s="2" t="s">
        <v>132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132</v>
      </c>
      <c r="DR252" s="2" t="s">
        <v>132</v>
      </c>
      <c r="DS252" s="2" t="s">
        <v>132</v>
      </c>
      <c r="DT252" s="2" t="s">
        <v>132</v>
      </c>
      <c r="DU252" s="2" t="s">
        <v>132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132</v>
      </c>
      <c r="ED252" s="2" t="s">
        <v>132</v>
      </c>
      <c r="EE252" s="2" t="s">
        <v>132</v>
      </c>
      <c r="EF252" s="2" t="s">
        <v>132</v>
      </c>
      <c r="EG252" s="2" t="s">
        <v>132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132</v>
      </c>
      <c r="EP252" s="2" t="s">
        <v>132</v>
      </c>
      <c r="EQ252" s="2" t="s">
        <v>132</v>
      </c>
      <c r="ER252" s="2" t="s">
        <v>132</v>
      </c>
      <c r="ES252" s="2" t="s">
        <v>132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132</v>
      </c>
      <c r="FB252" s="2" t="s">
        <v>132</v>
      </c>
      <c r="FC252" s="2" t="s">
        <v>132</v>
      </c>
      <c r="FD252" s="2" t="s">
        <v>132</v>
      </c>
      <c r="FE252" s="2" t="s">
        <v>132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132</v>
      </c>
      <c r="FN252" s="2" t="s">
        <v>132</v>
      </c>
      <c r="FO252" s="2" t="s">
        <v>132</v>
      </c>
      <c r="FP252" s="2" t="s">
        <v>132</v>
      </c>
      <c r="FQ252" s="2" t="s">
        <v>132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132</v>
      </c>
      <c r="FZ252" s="2" t="s">
        <v>132</v>
      </c>
      <c r="GA252" s="2" t="s">
        <v>132</v>
      </c>
      <c r="GB252" s="2" t="s">
        <v>132</v>
      </c>
      <c r="GC252" s="2" t="s">
        <v>132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132</v>
      </c>
      <c r="GL252" s="2" t="s">
        <v>132</v>
      </c>
      <c r="GM252" s="2" t="s">
        <v>132</v>
      </c>
      <c r="GN252" s="2" t="s">
        <v>132</v>
      </c>
      <c r="GO252" s="2" t="s">
        <v>132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132</v>
      </c>
      <c r="GX252" s="2" t="s">
        <v>132</v>
      </c>
      <c r="GY252" s="2" t="s">
        <v>132</v>
      </c>
      <c r="GZ252" s="2" t="s">
        <v>132</v>
      </c>
      <c r="HA252" s="2" t="s">
        <v>132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132</v>
      </c>
      <c r="HJ252" s="2" t="s">
        <v>132</v>
      </c>
      <c r="HK252" s="2" t="s">
        <v>132</v>
      </c>
      <c r="HL252" s="2" t="s">
        <v>132</v>
      </c>
      <c r="HM252" s="2" t="s">
        <v>132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132</v>
      </c>
      <c r="HV252" s="2" t="s">
        <v>132</v>
      </c>
      <c r="HW252" s="2" t="s">
        <v>132</v>
      </c>
      <c r="HX252" s="2" t="s">
        <v>132</v>
      </c>
      <c r="HY252" s="2" t="s">
        <v>132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132</v>
      </c>
      <c r="IH252" s="2" t="s">
        <v>132</v>
      </c>
      <c r="II252" s="2" t="s">
        <v>132</v>
      </c>
      <c r="IJ252" s="2" t="s">
        <v>132</v>
      </c>
      <c r="IK252" s="2" t="s">
        <v>132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132</v>
      </c>
      <c r="IT252" s="2" t="s">
        <v>132</v>
      </c>
      <c r="IU252" s="2" t="s">
        <v>132</v>
      </c>
      <c r="IV252" s="2" t="s">
        <v>132</v>
      </c>
      <c r="IW252" s="2" t="s">
        <v>132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132</v>
      </c>
      <c r="JF252" s="2" t="s">
        <v>132</v>
      </c>
      <c r="JG252" s="2" t="s">
        <v>132</v>
      </c>
      <c r="JH252" s="2" t="s">
        <v>132</v>
      </c>
      <c r="JI252" s="2" t="s">
        <v>132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132</v>
      </c>
      <c r="JR252" s="2" t="s">
        <v>132</v>
      </c>
      <c r="JS252" s="2" t="s">
        <v>132</v>
      </c>
      <c r="JT252" s="2" t="s">
        <v>132</v>
      </c>
      <c r="JU252" s="2" t="s">
        <v>132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132</v>
      </c>
      <c r="KD252" s="2" t="s">
        <v>132</v>
      </c>
      <c r="KE252" s="2" t="s">
        <v>132</v>
      </c>
      <c r="KF252" s="2" t="s">
        <v>132</v>
      </c>
      <c r="KG252" s="2" t="s">
        <v>132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132</v>
      </c>
      <c r="KP252" s="2" t="s">
        <v>132</v>
      </c>
      <c r="KQ252" s="2" t="s">
        <v>132</v>
      </c>
      <c r="KR252" s="2" t="s">
        <v>132</v>
      </c>
      <c r="KS252" s="2" t="s">
        <v>132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132</v>
      </c>
      <c r="LB252" s="2" t="s">
        <v>132</v>
      </c>
      <c r="LC252" s="2" t="s">
        <v>132</v>
      </c>
      <c r="LD252" s="2" t="s">
        <v>132</v>
      </c>
      <c r="LE252" s="2" t="s">
        <v>132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132</v>
      </c>
      <c r="PR252" s="2" t="s">
        <v>132</v>
      </c>
      <c r="PS252" s="2" t="s">
        <v>132</v>
      </c>
      <c r="PT252" s="2" t="s">
        <v>132</v>
      </c>
      <c r="PU252" s="2" t="s">
        <v>132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132</v>
      </c>
      <c r="RN252" s="2" t="s">
        <v>132</v>
      </c>
      <c r="RO252" s="2" t="s">
        <v>132</v>
      </c>
      <c r="RP252" s="2" t="s">
        <v>132</v>
      </c>
      <c r="RQ252" s="2" t="s">
        <v>132</v>
      </c>
      <c r="RR252" s="2" t="s">
        <v>132</v>
      </c>
    </row>
    <row r="253">
      <c r="A253" s="2" t="s">
        <v>2927</v>
      </c>
      <c r="B253" s="2" t="s">
        <v>121</v>
      </c>
      <c r="C253" s="2" t="s">
        <v>2708</v>
      </c>
      <c r="D253" s="2" t="s">
        <v>2113</v>
      </c>
      <c r="E253" s="2" t="s">
        <v>2154</v>
      </c>
      <c r="F253" s="2" t="s">
        <v>2928</v>
      </c>
      <c r="G253" s="2" t="s">
        <v>2928</v>
      </c>
      <c r="H253" s="2" t="s">
        <v>2928</v>
      </c>
      <c r="I253" s="2" t="s">
        <v>2929</v>
      </c>
      <c r="J253" s="2" t="s">
        <v>127</v>
      </c>
      <c r="K253" s="2" t="s">
        <v>445</v>
      </c>
      <c r="L253" s="3">
        <v>59.52</v>
      </c>
      <c r="M253" s="3">
        <v>62.5</v>
      </c>
      <c r="N253" s="3">
        <v>124.99</v>
      </c>
      <c r="O253" s="2" t="s">
        <v>129</v>
      </c>
      <c r="P253" s="2" t="s">
        <v>374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447</v>
      </c>
      <c r="V253" s="2" t="s">
        <v>914</v>
      </c>
      <c r="W253" s="2" t="s">
        <v>421</v>
      </c>
      <c r="X253" s="2" t="s">
        <v>137</v>
      </c>
      <c r="Y253" s="2" t="s">
        <v>476</v>
      </c>
      <c r="Z253" s="4">
        <v>75</v>
      </c>
      <c r="AA253" s="4">
        <f>=ROUNDDOWN(5.35714285714286,0)</f>
      </c>
      <c r="AB253" s="5">
        <v>14</v>
      </c>
      <c r="AC253" s="2" t="s">
        <v>464</v>
      </c>
      <c r="AD253" s="4">
        <v>280</v>
      </c>
      <c r="AE253" s="4">
        <v>280</v>
      </c>
      <c r="AF253" s="6">
        <v>63</v>
      </c>
      <c r="AG253" s="6"/>
      <c r="AH253" s="7">
        <v>0.8413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65</v>
      </c>
      <c r="AQ253" s="8">
        <v>4413.58</v>
      </c>
      <c r="AR253" s="4"/>
      <c r="AS253" s="8"/>
      <c r="AT253" s="7"/>
      <c r="AU253" s="7"/>
      <c r="AV253" s="4">
        <v>65</v>
      </c>
      <c r="AW253" s="8">
        <v>4413.58</v>
      </c>
      <c r="AX253" s="4"/>
      <c r="AY253" s="8"/>
      <c r="AZ253" s="7"/>
      <c r="BA253" s="7"/>
      <c r="BB253" s="7">
        <v>1</v>
      </c>
      <c r="BC253" s="4">
        <v>65</v>
      </c>
      <c r="BD253" s="8">
        <v>4413.58</v>
      </c>
      <c r="BE253" s="4"/>
      <c r="BF253" s="8"/>
      <c r="BG253" s="7"/>
      <c r="BH253" s="7"/>
      <c r="BI253" s="7">
        <v>1</v>
      </c>
      <c r="BJ253" s="4">
        <v>65</v>
      </c>
      <c r="BK253" s="8">
        <v>4413.58</v>
      </c>
      <c r="BL253" s="2" t="s">
        <v>2930</v>
      </c>
      <c r="BM253" s="7">
        <v>1</v>
      </c>
      <c r="BN253" s="7">
        <v>1</v>
      </c>
      <c r="BO253" s="4">
        <v>5</v>
      </c>
      <c r="BP253" s="8">
        <v>306.25</v>
      </c>
      <c r="BQ253" s="4"/>
      <c r="BR253" s="8"/>
      <c r="BS253" s="7"/>
      <c r="BT253" s="7"/>
      <c r="BU253" s="2" t="s">
        <v>141</v>
      </c>
      <c r="BV253" s="2" t="s">
        <v>129</v>
      </c>
      <c r="BW253" s="2" t="s">
        <v>2616</v>
      </c>
      <c r="BX253" s="2" t="s">
        <v>2172</v>
      </c>
      <c r="BY253" s="2" t="s">
        <v>144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162</v>
      </c>
      <c r="CH253" s="2" t="s">
        <v>129</v>
      </c>
      <c r="CI253" s="2" t="s">
        <v>132</v>
      </c>
      <c r="CJ253" s="2" t="s">
        <v>132</v>
      </c>
      <c r="CK253" s="2" t="s">
        <v>144</v>
      </c>
      <c r="CL253" s="2" t="s">
        <v>132</v>
      </c>
      <c r="CM253" s="4">
        <v>17</v>
      </c>
      <c r="CN253" s="8">
        <v>1186.82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406</v>
      </c>
      <c r="CV253" s="2" t="s">
        <v>2169</v>
      </c>
      <c r="CW253" s="2" t="s">
        <v>144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532</v>
      </c>
      <c r="DF253" s="2" t="s">
        <v>129</v>
      </c>
      <c r="DG253" s="2" t="s">
        <v>132</v>
      </c>
      <c r="DH253" s="2" t="s">
        <v>132</v>
      </c>
      <c r="DI253" s="2" t="s">
        <v>144</v>
      </c>
      <c r="DJ253" s="2" t="s">
        <v>132</v>
      </c>
      <c r="DK253" s="4">
        <v>25</v>
      </c>
      <c r="DL253" s="8">
        <v>1819.75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406</v>
      </c>
      <c r="DT253" s="2" t="s">
        <v>549</v>
      </c>
      <c r="DU253" s="2" t="s">
        <v>144</v>
      </c>
      <c r="DV253" s="2" t="s">
        <v>132</v>
      </c>
      <c r="DW253" s="4">
        <v>17</v>
      </c>
      <c r="DX253" s="8">
        <v>1033.26</v>
      </c>
      <c r="DY253" s="4"/>
      <c r="DZ253" s="8"/>
      <c r="EA253" s="7"/>
      <c r="EB253" s="7"/>
      <c r="EC253" s="2" t="s">
        <v>141</v>
      </c>
      <c r="ED253" s="2" t="s">
        <v>129</v>
      </c>
      <c r="EE253" s="2" t="s">
        <v>2169</v>
      </c>
      <c r="EF253" s="2" t="s">
        <v>202</v>
      </c>
      <c r="EG253" s="2" t="s">
        <v>144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161</v>
      </c>
      <c r="EP253" s="2" t="s">
        <v>129</v>
      </c>
      <c r="EQ253" s="2" t="s">
        <v>132</v>
      </c>
      <c r="ER253" s="2" t="s">
        <v>132</v>
      </c>
      <c r="ES253" s="2" t="s">
        <v>144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161</v>
      </c>
      <c r="FB253" s="2" t="s">
        <v>129</v>
      </c>
      <c r="FC253" s="2" t="s">
        <v>132</v>
      </c>
      <c r="FD253" s="2" t="s">
        <v>132</v>
      </c>
      <c r="FE253" s="2" t="s">
        <v>144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162</v>
      </c>
      <c r="FN253" s="2" t="s">
        <v>129</v>
      </c>
      <c r="FO253" s="2" t="s">
        <v>132</v>
      </c>
      <c r="FP253" s="2" t="s">
        <v>132</v>
      </c>
      <c r="FQ253" s="2" t="s">
        <v>144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167</v>
      </c>
      <c r="FZ253" s="2" t="s">
        <v>129</v>
      </c>
      <c r="GA253" s="2" t="s">
        <v>132</v>
      </c>
      <c r="GB253" s="2" t="s">
        <v>132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406</v>
      </c>
      <c r="GN253" s="2" t="s">
        <v>398</v>
      </c>
      <c r="GO253" s="2" t="s">
        <v>144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161</v>
      </c>
      <c r="GX253" s="2" t="s">
        <v>129</v>
      </c>
      <c r="GY253" s="2" t="s">
        <v>132</v>
      </c>
      <c r="GZ253" s="2" t="s">
        <v>132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162</v>
      </c>
      <c r="HJ253" s="2" t="s">
        <v>129</v>
      </c>
      <c r="HK253" s="2" t="s">
        <v>132</v>
      </c>
      <c r="HL253" s="2" t="s">
        <v>132</v>
      </c>
      <c r="HM253" s="2" t="s">
        <v>144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532</v>
      </c>
      <c r="HV253" s="2" t="s">
        <v>129</v>
      </c>
      <c r="HW253" s="2" t="s">
        <v>132</v>
      </c>
      <c r="HX253" s="2" t="s">
        <v>132</v>
      </c>
      <c r="HY253" s="2" t="s">
        <v>144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161</v>
      </c>
      <c r="IH253" s="2" t="s">
        <v>129</v>
      </c>
      <c r="II253" s="2" t="s">
        <v>132</v>
      </c>
      <c r="IJ253" s="2" t="s">
        <v>132</v>
      </c>
      <c r="IK253" s="2" t="s">
        <v>144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162</v>
      </c>
      <c r="IT253" s="2" t="s">
        <v>129</v>
      </c>
      <c r="IU253" s="2" t="s">
        <v>132</v>
      </c>
      <c r="IV253" s="2" t="s">
        <v>132</v>
      </c>
      <c r="IW253" s="2" t="s">
        <v>144</v>
      </c>
      <c r="IX253" s="2" t="s">
        <v>132</v>
      </c>
      <c r="IY253" s="4">
        <v>1</v>
      </c>
      <c r="IZ253" s="8">
        <v>67.5</v>
      </c>
      <c r="JA253" s="4"/>
      <c r="JB253" s="8"/>
      <c r="JC253" s="7"/>
      <c r="JD253" s="7"/>
      <c r="JE253" s="2" t="s">
        <v>141</v>
      </c>
      <c r="JF253" s="2" t="s">
        <v>129</v>
      </c>
      <c r="JG253" s="2" t="s">
        <v>2172</v>
      </c>
      <c r="JH253" s="2" t="s">
        <v>1523</v>
      </c>
      <c r="JI253" s="2" t="s">
        <v>144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940</v>
      </c>
      <c r="JT253" s="2" t="s">
        <v>132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167</v>
      </c>
      <c r="KD253" s="2" t="s">
        <v>129</v>
      </c>
      <c r="KE253" s="2" t="s">
        <v>132</v>
      </c>
      <c r="KF253" s="2" t="s">
        <v>132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167</v>
      </c>
      <c r="KP253" s="2" t="s">
        <v>129</v>
      </c>
      <c r="KQ253" s="2" t="s">
        <v>132</v>
      </c>
      <c r="KR253" s="2" t="s">
        <v>132</v>
      </c>
      <c r="KS253" s="2" t="s">
        <v>144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141</v>
      </c>
      <c r="LB253" s="2" t="s">
        <v>129</v>
      </c>
      <c r="LC253" s="2" t="s">
        <v>968</v>
      </c>
      <c r="LD253" s="2" t="s">
        <v>132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129</v>
      </c>
      <c r="LO253" s="2" t="s">
        <v>132</v>
      </c>
      <c r="LP253" s="2" t="s">
        <v>132</v>
      </c>
      <c r="LQ253" s="2" t="s">
        <v>144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162</v>
      </c>
      <c r="ML253" s="2" t="s">
        <v>129</v>
      </c>
      <c r="MM253" s="2" t="s">
        <v>132</v>
      </c>
      <c r="MN253" s="2" t="s">
        <v>132</v>
      </c>
      <c r="MO253" s="2" t="s">
        <v>144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167</v>
      </c>
      <c r="MX253" s="2" t="s">
        <v>129</v>
      </c>
      <c r="MY253" s="2" t="s">
        <v>132</v>
      </c>
      <c r="MZ253" s="2" t="s">
        <v>132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167</v>
      </c>
      <c r="NJ253" s="2" t="s">
        <v>129</v>
      </c>
      <c r="NK253" s="2" t="s">
        <v>132</v>
      </c>
      <c r="NL253" s="2" t="s">
        <v>132</v>
      </c>
      <c r="NM253" s="2" t="s">
        <v>144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167</v>
      </c>
      <c r="OH253" s="2" t="s">
        <v>129</v>
      </c>
      <c r="OI253" s="2" t="s">
        <v>132</v>
      </c>
      <c r="OJ253" s="2" t="s">
        <v>132</v>
      </c>
      <c r="OK253" s="2" t="s">
        <v>144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167</v>
      </c>
      <c r="PR253" s="2" t="s">
        <v>129</v>
      </c>
      <c r="PS253" s="2" t="s">
        <v>132</v>
      </c>
      <c r="PT253" s="2" t="s">
        <v>132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167</v>
      </c>
      <c r="QD253" s="2" t="s">
        <v>129</v>
      </c>
      <c r="QE253" s="2" t="s">
        <v>132</v>
      </c>
      <c r="QF253" s="2" t="s">
        <v>132</v>
      </c>
      <c r="QG253" s="2" t="s">
        <v>144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173</v>
      </c>
      <c r="RB253" s="2" t="s">
        <v>129</v>
      </c>
      <c r="RC253" s="2" t="s">
        <v>132</v>
      </c>
      <c r="RD253" s="2" t="s">
        <v>132</v>
      </c>
      <c r="RE253" s="2" t="s">
        <v>144</v>
      </c>
      <c r="RF253" s="2" t="s">
        <v>177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174</v>
      </c>
      <c r="RO253" s="2" t="s">
        <v>458</v>
      </c>
      <c r="RP253" s="2" t="s">
        <v>132</v>
      </c>
      <c r="RQ253" s="2" t="s">
        <v>144</v>
      </c>
      <c r="RR253" s="2" t="s">
        <v>132</v>
      </c>
    </row>
    <row r="254">
      <c r="A254" s="2" t="s">
        <v>2931</v>
      </c>
      <c r="B254" s="2" t="s">
        <v>121</v>
      </c>
      <c r="C254" s="2" t="s">
        <v>2708</v>
      </c>
      <c r="D254" s="2" t="s">
        <v>2113</v>
      </c>
      <c r="E254" s="2" t="s">
        <v>2154</v>
      </c>
      <c r="F254" s="2" t="s">
        <v>2932</v>
      </c>
      <c r="G254" s="2" t="s">
        <v>2932</v>
      </c>
      <c r="H254" s="2" t="s">
        <v>2932</v>
      </c>
      <c r="I254" s="2" t="s">
        <v>2933</v>
      </c>
      <c r="J254" s="2" t="s">
        <v>127</v>
      </c>
      <c r="K254" s="2" t="s">
        <v>445</v>
      </c>
      <c r="L254" s="3">
        <v>76.9</v>
      </c>
      <c r="M254" s="3">
        <v>80.74</v>
      </c>
      <c r="N254" s="3">
        <v>161.49</v>
      </c>
      <c r="O254" s="2" t="s">
        <v>129</v>
      </c>
      <c r="P254" s="2" t="s">
        <v>658</v>
      </c>
      <c r="Q254" s="2" t="s">
        <v>131</v>
      </c>
      <c r="R254" s="2" t="s">
        <v>132</v>
      </c>
      <c r="S254" s="2" t="s">
        <v>132</v>
      </c>
      <c r="T254" s="2" t="s">
        <v>132</v>
      </c>
      <c r="U254" s="2" t="s">
        <v>447</v>
      </c>
      <c r="V254" s="2" t="s">
        <v>914</v>
      </c>
      <c r="W254" s="2" t="s">
        <v>421</v>
      </c>
      <c r="X254" s="2" t="s">
        <v>136</v>
      </c>
      <c r="Y254" s="2" t="s">
        <v>757</v>
      </c>
      <c r="Z254" s="4">
        <v>44</v>
      </c>
      <c r="AA254" s="4">
        <f>=ROUNDDOWN(22,0)</f>
      </c>
      <c r="AB254" s="5">
        <v>2</v>
      </c>
      <c r="AC254" s="2" t="s">
        <v>132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13</v>
      </c>
      <c r="AQ254" s="8">
        <v>1167.61</v>
      </c>
      <c r="AR254" s="4"/>
      <c r="AS254" s="8"/>
      <c r="AT254" s="7"/>
      <c r="AU254" s="7"/>
      <c r="AV254" s="4">
        <v>13</v>
      </c>
      <c r="AW254" s="8">
        <v>1167.61</v>
      </c>
      <c r="AX254" s="4"/>
      <c r="AY254" s="8"/>
      <c r="AZ254" s="7"/>
      <c r="BA254" s="7"/>
      <c r="BB254" s="7">
        <v>1</v>
      </c>
      <c r="BC254" s="4">
        <v>13</v>
      </c>
      <c r="BD254" s="8">
        <v>1167.61</v>
      </c>
      <c r="BE254" s="4"/>
      <c r="BF254" s="8"/>
      <c r="BG254" s="7"/>
      <c r="BH254" s="7"/>
      <c r="BI254" s="7">
        <v>1</v>
      </c>
      <c r="BJ254" s="4">
        <v>13</v>
      </c>
      <c r="BK254" s="8">
        <v>1167.61</v>
      </c>
      <c r="BL254" s="2" t="s">
        <v>2934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141</v>
      </c>
      <c r="BV254" s="2" t="s">
        <v>129</v>
      </c>
      <c r="BW254" s="2" t="s">
        <v>2167</v>
      </c>
      <c r="BX254" s="2" t="s">
        <v>2867</v>
      </c>
      <c r="BY254" s="2" t="s">
        <v>144</v>
      </c>
      <c r="BZ254" s="2" t="s">
        <v>132</v>
      </c>
      <c r="CA254" s="4">
        <v>6</v>
      </c>
      <c r="CB254" s="8">
        <v>530.64</v>
      </c>
      <c r="CC254" s="4"/>
      <c r="CD254" s="8"/>
      <c r="CE254" s="7"/>
      <c r="CF254" s="7"/>
      <c r="CG254" s="2" t="s">
        <v>141</v>
      </c>
      <c r="CH254" s="2" t="s">
        <v>129</v>
      </c>
      <c r="CI254" s="2" t="s">
        <v>132</v>
      </c>
      <c r="CJ254" s="2" t="s">
        <v>1392</v>
      </c>
      <c r="CK254" s="2" t="s">
        <v>144</v>
      </c>
      <c r="CL254" s="2" t="s">
        <v>132</v>
      </c>
      <c r="CM254" s="4">
        <v>1</v>
      </c>
      <c r="CN254" s="8">
        <v>113.77</v>
      </c>
      <c r="CO254" s="4"/>
      <c r="CP254" s="8"/>
      <c r="CQ254" s="7"/>
      <c r="CR254" s="7"/>
      <c r="CS254" s="2" t="s">
        <v>141</v>
      </c>
      <c r="CT254" s="2" t="s">
        <v>129</v>
      </c>
      <c r="CU254" s="2" t="s">
        <v>757</v>
      </c>
      <c r="CV254" s="2" t="s">
        <v>1454</v>
      </c>
      <c r="CW254" s="2" t="s">
        <v>144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167</v>
      </c>
      <c r="DF254" s="2" t="s">
        <v>129</v>
      </c>
      <c r="DG254" s="2" t="s">
        <v>132</v>
      </c>
      <c r="DH254" s="2" t="s">
        <v>132</v>
      </c>
      <c r="DI254" s="2" t="s">
        <v>144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129</v>
      </c>
      <c r="DS254" s="2" t="s">
        <v>397</v>
      </c>
      <c r="DT254" s="2" t="s">
        <v>2935</v>
      </c>
      <c r="DU254" s="2" t="s">
        <v>144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141</v>
      </c>
      <c r="ED254" s="2" t="s">
        <v>129</v>
      </c>
      <c r="EE254" s="2" t="s">
        <v>323</v>
      </c>
      <c r="EF254" s="2" t="s">
        <v>2617</v>
      </c>
      <c r="EG254" s="2" t="s">
        <v>144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161</v>
      </c>
      <c r="EP254" s="2" t="s">
        <v>129</v>
      </c>
      <c r="EQ254" s="2" t="s">
        <v>132</v>
      </c>
      <c r="ER254" s="2" t="s">
        <v>132</v>
      </c>
      <c r="ES254" s="2" t="s">
        <v>144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161</v>
      </c>
      <c r="FB254" s="2" t="s">
        <v>129</v>
      </c>
      <c r="FC254" s="2" t="s">
        <v>132</v>
      </c>
      <c r="FD254" s="2" t="s">
        <v>132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162</v>
      </c>
      <c r="FN254" s="2" t="s">
        <v>129</v>
      </c>
      <c r="FO254" s="2" t="s">
        <v>132</v>
      </c>
      <c r="FP254" s="2" t="s">
        <v>132</v>
      </c>
      <c r="FQ254" s="2" t="s">
        <v>144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167</v>
      </c>
      <c r="FZ254" s="2" t="s">
        <v>129</v>
      </c>
      <c r="GA254" s="2" t="s">
        <v>132</v>
      </c>
      <c r="GB254" s="2" t="s">
        <v>132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757</v>
      </c>
      <c r="GN254" s="2" t="s">
        <v>1174</v>
      </c>
      <c r="GO254" s="2" t="s">
        <v>144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161</v>
      </c>
      <c r="GX254" s="2" t="s">
        <v>129</v>
      </c>
      <c r="GY254" s="2" t="s">
        <v>132</v>
      </c>
      <c r="GZ254" s="2" t="s">
        <v>132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162</v>
      </c>
      <c r="HJ254" s="2" t="s">
        <v>129</v>
      </c>
      <c r="HK254" s="2" t="s">
        <v>132</v>
      </c>
      <c r="HL254" s="2" t="s">
        <v>132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406</v>
      </c>
      <c r="HX254" s="2" t="s">
        <v>1576</v>
      </c>
      <c r="HY254" s="2" t="s">
        <v>144</v>
      </c>
      <c r="HZ254" s="2" t="s">
        <v>132</v>
      </c>
      <c r="IA254" s="4">
        <v>5</v>
      </c>
      <c r="IB254" s="8">
        <v>436</v>
      </c>
      <c r="IC254" s="4"/>
      <c r="ID254" s="8"/>
      <c r="IE254" s="7"/>
      <c r="IF254" s="7"/>
      <c r="IG254" s="2" t="s">
        <v>141</v>
      </c>
      <c r="IH254" s="2" t="s">
        <v>129</v>
      </c>
      <c r="II254" s="2" t="s">
        <v>1444</v>
      </c>
      <c r="IJ254" s="2" t="s">
        <v>1137</v>
      </c>
      <c r="IK254" s="2" t="s">
        <v>144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167</v>
      </c>
      <c r="IT254" s="2" t="s">
        <v>129</v>
      </c>
      <c r="IU254" s="2" t="s">
        <v>132</v>
      </c>
      <c r="IV254" s="2" t="s">
        <v>132</v>
      </c>
      <c r="IW254" s="2" t="s">
        <v>144</v>
      </c>
      <c r="IX254" s="2" t="s">
        <v>132</v>
      </c>
      <c r="IY254" s="4">
        <v>1</v>
      </c>
      <c r="IZ254" s="8">
        <v>87.2</v>
      </c>
      <c r="JA254" s="4"/>
      <c r="JB254" s="8"/>
      <c r="JC254" s="7"/>
      <c r="JD254" s="7"/>
      <c r="JE254" s="2" t="s">
        <v>141</v>
      </c>
      <c r="JF254" s="2" t="s">
        <v>129</v>
      </c>
      <c r="JG254" s="2" t="s">
        <v>2172</v>
      </c>
      <c r="JH254" s="2" t="s">
        <v>2697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141</v>
      </c>
      <c r="JR254" s="2" t="s">
        <v>129</v>
      </c>
      <c r="JS254" s="2" t="s">
        <v>940</v>
      </c>
      <c r="JT254" s="2" t="s">
        <v>132</v>
      </c>
      <c r="JU254" s="2" t="s">
        <v>144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167</v>
      </c>
      <c r="KD254" s="2" t="s">
        <v>129</v>
      </c>
      <c r="KE254" s="2" t="s">
        <v>132</v>
      </c>
      <c r="KF254" s="2" t="s">
        <v>132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167</v>
      </c>
      <c r="KP254" s="2" t="s">
        <v>129</v>
      </c>
      <c r="KQ254" s="2" t="s">
        <v>132</v>
      </c>
      <c r="KR254" s="2" t="s">
        <v>132</v>
      </c>
      <c r="KS254" s="2" t="s">
        <v>144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141</v>
      </c>
      <c r="LB254" s="2" t="s">
        <v>129</v>
      </c>
      <c r="LC254" s="2" t="s">
        <v>168</v>
      </c>
      <c r="LD254" s="2" t="s">
        <v>132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129</v>
      </c>
      <c r="LO254" s="2" t="s">
        <v>132</v>
      </c>
      <c r="LP254" s="2" t="s">
        <v>132</v>
      </c>
      <c r="LQ254" s="2" t="s">
        <v>144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162</v>
      </c>
      <c r="ML254" s="2" t="s">
        <v>129</v>
      </c>
      <c r="MM254" s="2" t="s">
        <v>132</v>
      </c>
      <c r="MN254" s="2" t="s">
        <v>132</v>
      </c>
      <c r="MO254" s="2" t="s">
        <v>144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167</v>
      </c>
      <c r="MX254" s="2" t="s">
        <v>129</v>
      </c>
      <c r="MY254" s="2" t="s">
        <v>132</v>
      </c>
      <c r="MZ254" s="2" t="s">
        <v>132</v>
      </c>
      <c r="NA254" s="2" t="s">
        <v>144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167</v>
      </c>
      <c r="NJ254" s="2" t="s">
        <v>129</v>
      </c>
      <c r="NK254" s="2" t="s">
        <v>132</v>
      </c>
      <c r="NL254" s="2" t="s">
        <v>132</v>
      </c>
      <c r="NM254" s="2" t="s">
        <v>144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167</v>
      </c>
      <c r="OH254" s="2" t="s">
        <v>129</v>
      </c>
      <c r="OI254" s="2" t="s">
        <v>132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167</v>
      </c>
      <c r="PR254" s="2" t="s">
        <v>129</v>
      </c>
      <c r="PS254" s="2" t="s">
        <v>132</v>
      </c>
      <c r="PT254" s="2" t="s">
        <v>132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167</v>
      </c>
      <c r="QD254" s="2" t="s">
        <v>129</v>
      </c>
      <c r="QE254" s="2" t="s">
        <v>132</v>
      </c>
      <c r="QF254" s="2" t="s">
        <v>132</v>
      </c>
      <c r="QG254" s="2" t="s">
        <v>144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167</v>
      </c>
      <c r="RB254" s="2" t="s">
        <v>129</v>
      </c>
      <c r="RC254" s="2" t="s">
        <v>132</v>
      </c>
      <c r="RD254" s="2" t="s">
        <v>132</v>
      </c>
      <c r="RE254" s="2" t="s">
        <v>144</v>
      </c>
      <c r="RF254" s="2" t="s">
        <v>177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174</v>
      </c>
      <c r="RO254" s="2" t="s">
        <v>2173</v>
      </c>
      <c r="RP254" s="2" t="s">
        <v>132</v>
      </c>
      <c r="RQ254" s="2" t="s">
        <v>144</v>
      </c>
      <c r="RR254" s="2" t="s">
        <v>132</v>
      </c>
    </row>
    <row r="255">
      <c r="A255" s="2" t="s">
        <v>2936</v>
      </c>
      <c r="B255" s="2" t="s">
        <v>121</v>
      </c>
      <c r="C255" s="2" t="s">
        <v>2708</v>
      </c>
      <c r="D255" s="2" t="s">
        <v>1959</v>
      </c>
      <c r="E255" s="2" t="s">
        <v>710</v>
      </c>
      <c r="F255" s="2" t="s">
        <v>2937</v>
      </c>
      <c r="G255" s="2" t="s">
        <v>2937</v>
      </c>
      <c r="H255" s="2" t="s">
        <v>2937</v>
      </c>
      <c r="I255" s="2" t="s">
        <v>2938</v>
      </c>
      <c r="J255" s="2" t="s">
        <v>127</v>
      </c>
      <c r="K255" s="2" t="s">
        <v>2939</v>
      </c>
      <c r="L255" s="3">
        <v>50</v>
      </c>
      <c r="M255" s="3">
        <v>52.5</v>
      </c>
      <c r="N255" s="3">
        <v>104.99</v>
      </c>
      <c r="O255" s="2" t="s">
        <v>129</v>
      </c>
      <c r="P255" s="2" t="s">
        <v>913</v>
      </c>
      <c r="Q255" s="2" t="s">
        <v>131</v>
      </c>
      <c r="R255" s="2" t="s">
        <v>132</v>
      </c>
      <c r="S255" s="2" t="s">
        <v>132</v>
      </c>
      <c r="T255" s="2" t="s">
        <v>132</v>
      </c>
      <c r="U255" s="2" t="s">
        <v>134</v>
      </c>
      <c r="V255" s="2" t="s">
        <v>914</v>
      </c>
      <c r="W255" s="2" t="s">
        <v>2940</v>
      </c>
      <c r="X255" s="2" t="s">
        <v>132</v>
      </c>
      <c r="Y255" s="2" t="s">
        <v>1516</v>
      </c>
      <c r="Z255" s="4">
        <v>70</v>
      </c>
      <c r="AA255" s="4">
        <f>=ROUNDDOWN(35,0)</f>
      </c>
      <c r="AB255" s="5">
        <v>2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10</v>
      </c>
      <c r="AQ255" s="8">
        <v>577.5</v>
      </c>
      <c r="AR255" s="4"/>
      <c r="AS255" s="8"/>
      <c r="AT255" s="7"/>
      <c r="AU255" s="7"/>
      <c r="AV255" s="4">
        <v>10</v>
      </c>
      <c r="AW255" s="8">
        <v>577.5</v>
      </c>
      <c r="AX255" s="4"/>
      <c r="AY255" s="8"/>
      <c r="AZ255" s="7"/>
      <c r="BA255" s="7"/>
      <c r="BB255" s="7">
        <v>1</v>
      </c>
      <c r="BC255" s="4">
        <v>10</v>
      </c>
      <c r="BD255" s="8">
        <v>577.5</v>
      </c>
      <c r="BE255" s="4"/>
      <c r="BF255" s="8"/>
      <c r="BG255" s="7"/>
      <c r="BH255" s="7"/>
      <c r="BI255" s="7">
        <v>1</v>
      </c>
      <c r="BJ255" s="4">
        <v>10</v>
      </c>
      <c r="BK255" s="8">
        <v>577.5</v>
      </c>
      <c r="BL255" s="2" t="s">
        <v>2941</v>
      </c>
      <c r="BM255" s="7">
        <v>1</v>
      </c>
      <c r="BN255" s="7">
        <v>1</v>
      </c>
      <c r="BO255" s="4">
        <v>1</v>
      </c>
      <c r="BP255" s="8">
        <v>52.5</v>
      </c>
      <c r="BQ255" s="4"/>
      <c r="BR255" s="8"/>
      <c r="BS255" s="7"/>
      <c r="BT255" s="7"/>
      <c r="BU255" s="2" t="s">
        <v>141</v>
      </c>
      <c r="BV255" s="2" t="s">
        <v>129</v>
      </c>
      <c r="BW255" s="2" t="s">
        <v>1515</v>
      </c>
      <c r="BX255" s="2" t="s">
        <v>2942</v>
      </c>
      <c r="BY255" s="2" t="s">
        <v>144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162</v>
      </c>
      <c r="CH255" s="2" t="s">
        <v>129</v>
      </c>
      <c r="CI255" s="2" t="s">
        <v>132</v>
      </c>
      <c r="CJ255" s="2" t="s">
        <v>132</v>
      </c>
      <c r="CK255" s="2" t="s">
        <v>144</v>
      </c>
      <c r="CL255" s="2" t="s">
        <v>132</v>
      </c>
      <c r="CM255" s="4">
        <v>7</v>
      </c>
      <c r="CN255" s="8">
        <v>411.6</v>
      </c>
      <c r="CO255" s="4"/>
      <c r="CP255" s="8"/>
      <c r="CQ255" s="7"/>
      <c r="CR255" s="7"/>
      <c r="CS255" s="2" t="s">
        <v>141</v>
      </c>
      <c r="CT255" s="2" t="s">
        <v>129</v>
      </c>
      <c r="CU255" s="2" t="s">
        <v>1437</v>
      </c>
      <c r="CV255" s="2" t="s">
        <v>1516</v>
      </c>
      <c r="CW255" s="2" t="s">
        <v>144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532</v>
      </c>
      <c r="DF255" s="2" t="s">
        <v>129</v>
      </c>
      <c r="DG255" s="2" t="s">
        <v>132</v>
      </c>
      <c r="DH255" s="2" t="s">
        <v>132</v>
      </c>
      <c r="DI255" s="2" t="s">
        <v>144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162</v>
      </c>
      <c r="DR255" s="2" t="s">
        <v>129</v>
      </c>
      <c r="DS255" s="2" t="s">
        <v>132</v>
      </c>
      <c r="DT255" s="2" t="s">
        <v>132</v>
      </c>
      <c r="DU255" s="2" t="s">
        <v>144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141</v>
      </c>
      <c r="ED255" s="2" t="s">
        <v>129</v>
      </c>
      <c r="EE255" s="2" t="s">
        <v>940</v>
      </c>
      <c r="EF255" s="2" t="s">
        <v>629</v>
      </c>
      <c r="EG255" s="2" t="s">
        <v>144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161</v>
      </c>
      <c r="EP255" s="2" t="s">
        <v>129</v>
      </c>
      <c r="EQ255" s="2" t="s">
        <v>132</v>
      </c>
      <c r="ER255" s="2" t="s">
        <v>132</v>
      </c>
      <c r="ES255" s="2" t="s">
        <v>144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161</v>
      </c>
      <c r="FB255" s="2" t="s">
        <v>129</v>
      </c>
      <c r="FC255" s="2" t="s">
        <v>132</v>
      </c>
      <c r="FD255" s="2" t="s">
        <v>132</v>
      </c>
      <c r="FE255" s="2" t="s">
        <v>144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162</v>
      </c>
      <c r="FN255" s="2" t="s">
        <v>129</v>
      </c>
      <c r="FO255" s="2" t="s">
        <v>132</v>
      </c>
      <c r="FP255" s="2" t="s">
        <v>132</v>
      </c>
      <c r="FQ255" s="2" t="s">
        <v>144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167</v>
      </c>
      <c r="FZ255" s="2" t="s">
        <v>129</v>
      </c>
      <c r="GA255" s="2" t="s">
        <v>132</v>
      </c>
      <c r="GB255" s="2" t="s">
        <v>132</v>
      </c>
      <c r="GC255" s="2" t="s">
        <v>144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129</v>
      </c>
      <c r="GM255" s="2" t="s">
        <v>1437</v>
      </c>
      <c r="GN255" s="2" t="s">
        <v>2571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161</v>
      </c>
      <c r="GX255" s="2" t="s">
        <v>129</v>
      </c>
      <c r="GY255" s="2" t="s">
        <v>132</v>
      </c>
      <c r="GZ255" s="2" t="s">
        <v>132</v>
      </c>
      <c r="HA255" s="2" t="s">
        <v>144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162</v>
      </c>
      <c r="HJ255" s="2" t="s">
        <v>129</v>
      </c>
      <c r="HK255" s="2" t="s">
        <v>132</v>
      </c>
      <c r="HL255" s="2" t="s">
        <v>132</v>
      </c>
      <c r="HM255" s="2" t="s">
        <v>144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129</v>
      </c>
      <c r="HW255" s="2" t="s">
        <v>924</v>
      </c>
      <c r="HX255" s="2" t="s">
        <v>132</v>
      </c>
      <c r="HY255" s="2" t="s">
        <v>144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141</v>
      </c>
      <c r="IH255" s="2" t="s">
        <v>129</v>
      </c>
      <c r="II255" s="2" t="s">
        <v>1444</v>
      </c>
      <c r="IJ255" s="2" t="s">
        <v>132</v>
      </c>
      <c r="IK255" s="2" t="s">
        <v>144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173</v>
      </c>
      <c r="IT255" s="2" t="s">
        <v>129</v>
      </c>
      <c r="IU255" s="2" t="s">
        <v>132</v>
      </c>
      <c r="IV255" s="2" t="s">
        <v>132</v>
      </c>
      <c r="IW255" s="2" t="s">
        <v>144</v>
      </c>
      <c r="IX255" s="2" t="s">
        <v>132</v>
      </c>
      <c r="IY255" s="4">
        <v>2</v>
      </c>
      <c r="IZ255" s="8">
        <v>113.4</v>
      </c>
      <c r="JA255" s="4"/>
      <c r="JB255" s="8"/>
      <c r="JC255" s="7"/>
      <c r="JD255" s="7"/>
      <c r="JE255" s="2" t="s">
        <v>141</v>
      </c>
      <c r="JF255" s="2" t="s">
        <v>129</v>
      </c>
      <c r="JG255" s="2" t="s">
        <v>168</v>
      </c>
      <c r="JH255" s="2" t="s">
        <v>1065</v>
      </c>
      <c r="JI255" s="2" t="s">
        <v>144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129</v>
      </c>
      <c r="JS255" s="2" t="s">
        <v>926</v>
      </c>
      <c r="JT255" s="2" t="s">
        <v>132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167</v>
      </c>
      <c r="KD255" s="2" t="s">
        <v>129</v>
      </c>
      <c r="KE255" s="2" t="s">
        <v>132</v>
      </c>
      <c r="KF255" s="2" t="s">
        <v>132</v>
      </c>
      <c r="KG255" s="2" t="s">
        <v>144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167</v>
      </c>
      <c r="KP255" s="2" t="s">
        <v>129</v>
      </c>
      <c r="KQ255" s="2" t="s">
        <v>132</v>
      </c>
      <c r="KR255" s="2" t="s">
        <v>132</v>
      </c>
      <c r="KS255" s="2" t="s">
        <v>144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141</v>
      </c>
      <c r="LB255" s="2" t="s">
        <v>129</v>
      </c>
      <c r="LC255" s="2" t="s">
        <v>168</v>
      </c>
      <c r="LD255" s="2" t="s">
        <v>132</v>
      </c>
      <c r="LE255" s="2" t="s">
        <v>144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162</v>
      </c>
      <c r="LN255" s="2" t="s">
        <v>129</v>
      </c>
      <c r="LO255" s="2" t="s">
        <v>132</v>
      </c>
      <c r="LP255" s="2" t="s">
        <v>132</v>
      </c>
      <c r="LQ255" s="2" t="s">
        <v>144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129</v>
      </c>
      <c r="MY255" s="2" t="s">
        <v>132</v>
      </c>
      <c r="MZ255" s="2" t="s">
        <v>132</v>
      </c>
      <c r="NA255" s="2" t="s">
        <v>144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167</v>
      </c>
      <c r="NJ255" s="2" t="s">
        <v>129</v>
      </c>
      <c r="NK255" s="2" t="s">
        <v>132</v>
      </c>
      <c r="NL255" s="2" t="s">
        <v>132</v>
      </c>
      <c r="NM255" s="2" t="s">
        <v>144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173</v>
      </c>
      <c r="OH255" s="2" t="s">
        <v>129</v>
      </c>
      <c r="OI255" s="2" t="s">
        <v>132</v>
      </c>
      <c r="OJ255" s="2" t="s">
        <v>132</v>
      </c>
      <c r="OK255" s="2" t="s">
        <v>144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167</v>
      </c>
      <c r="PF255" s="2" t="s">
        <v>129</v>
      </c>
      <c r="PG255" s="2" t="s">
        <v>132</v>
      </c>
      <c r="PH255" s="2" t="s">
        <v>132</v>
      </c>
      <c r="PI255" s="2" t="s">
        <v>144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167</v>
      </c>
      <c r="PR255" s="2" t="s">
        <v>129</v>
      </c>
      <c r="PS255" s="2" t="s">
        <v>132</v>
      </c>
      <c r="PT255" s="2" t="s">
        <v>132</v>
      </c>
      <c r="PU255" s="2" t="s">
        <v>144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167</v>
      </c>
      <c r="QD255" s="2" t="s">
        <v>129</v>
      </c>
      <c r="QE255" s="2" t="s">
        <v>132</v>
      </c>
      <c r="QF255" s="2" t="s">
        <v>132</v>
      </c>
      <c r="QG255" s="2" t="s">
        <v>144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144</v>
      </c>
      <c r="RF255" s="2" t="s">
        <v>177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174</v>
      </c>
      <c r="RO255" s="2" t="s">
        <v>1445</v>
      </c>
      <c r="RP255" s="2" t="s">
        <v>132</v>
      </c>
      <c r="RQ255" s="2" t="s">
        <v>144</v>
      </c>
      <c r="RR255" s="2" t="s">
        <v>132</v>
      </c>
    </row>
    <row r="256">
      <c r="A256" s="2" t="s">
        <v>2943</v>
      </c>
      <c r="B256" s="2" t="s">
        <v>121</v>
      </c>
      <c r="C256" s="2" t="s">
        <v>2708</v>
      </c>
      <c r="D256" s="2" t="s">
        <v>2385</v>
      </c>
      <c r="E256" s="2" t="s">
        <v>2386</v>
      </c>
      <c r="F256" s="2" t="s">
        <v>2944</v>
      </c>
      <c r="G256" s="2" t="s">
        <v>132</v>
      </c>
      <c r="H256" s="2" t="s">
        <v>132</v>
      </c>
      <c r="I256" s="2" t="s">
        <v>2945</v>
      </c>
      <c r="J256" s="2" t="s">
        <v>127</v>
      </c>
      <c r="K256" s="2" t="s">
        <v>1209</v>
      </c>
      <c r="L256" s="3">
        <v>52.32</v>
      </c>
      <c r="M256" s="3">
        <v>54.94</v>
      </c>
      <c r="N256" s="3">
        <v>109</v>
      </c>
      <c r="O256" s="2" t="s">
        <v>1656</v>
      </c>
      <c r="P256" s="2" t="s">
        <v>527</v>
      </c>
      <c r="Q256" s="2" t="s">
        <v>131</v>
      </c>
      <c r="R256" s="2" t="s">
        <v>132</v>
      </c>
      <c r="S256" s="2" t="s">
        <v>2946</v>
      </c>
      <c r="T256" s="2" t="s">
        <v>132</v>
      </c>
      <c r="U256" s="2" t="s">
        <v>132</v>
      </c>
      <c r="V256" s="2" t="s">
        <v>2150</v>
      </c>
      <c r="W256" s="2" t="s">
        <v>2717</v>
      </c>
      <c r="X256" s="2" t="s">
        <v>132</v>
      </c>
      <c r="Y256" s="2" t="s">
        <v>1492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141</v>
      </c>
      <c r="BV256" s="2" t="s">
        <v>174</v>
      </c>
      <c r="BW256" s="2" t="s">
        <v>2947</v>
      </c>
      <c r="BX256" s="2" t="s">
        <v>2948</v>
      </c>
      <c r="BY256" s="2" t="s">
        <v>144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129</v>
      </c>
      <c r="CI256" s="2" t="s">
        <v>132</v>
      </c>
      <c r="CJ256" s="2" t="s">
        <v>1711</v>
      </c>
      <c r="CK256" s="2" t="s">
        <v>144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141</v>
      </c>
      <c r="CT256" s="2" t="s">
        <v>174</v>
      </c>
      <c r="CU256" s="2" t="s">
        <v>2949</v>
      </c>
      <c r="CV256" s="2" t="s">
        <v>505</v>
      </c>
      <c r="CW256" s="2" t="s">
        <v>144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167</v>
      </c>
      <c r="DF256" s="2" t="s">
        <v>129</v>
      </c>
      <c r="DG256" s="2" t="s">
        <v>132</v>
      </c>
      <c r="DH256" s="2" t="s">
        <v>132</v>
      </c>
      <c r="DI256" s="2" t="s">
        <v>144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167</v>
      </c>
      <c r="DR256" s="2" t="s">
        <v>129</v>
      </c>
      <c r="DS256" s="2" t="s">
        <v>132</v>
      </c>
      <c r="DT256" s="2" t="s">
        <v>132</v>
      </c>
      <c r="DU256" s="2" t="s">
        <v>144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141</v>
      </c>
      <c r="ED256" s="2" t="s">
        <v>174</v>
      </c>
      <c r="EE256" s="2" t="s">
        <v>2950</v>
      </c>
      <c r="EF256" s="2" t="s">
        <v>1778</v>
      </c>
      <c r="EG256" s="2" t="s">
        <v>144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212</v>
      </c>
      <c r="EP256" s="2" t="s">
        <v>129</v>
      </c>
      <c r="EQ256" s="2" t="s">
        <v>132</v>
      </c>
      <c r="ER256" s="2" t="s">
        <v>132</v>
      </c>
      <c r="ES256" s="2" t="s">
        <v>144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167</v>
      </c>
      <c r="FB256" s="2" t="s">
        <v>129</v>
      </c>
      <c r="FC256" s="2" t="s">
        <v>132</v>
      </c>
      <c r="FD256" s="2" t="s">
        <v>132</v>
      </c>
      <c r="FE256" s="2" t="s">
        <v>144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141</v>
      </c>
      <c r="FN256" s="2" t="s">
        <v>174</v>
      </c>
      <c r="FO256" s="2" t="s">
        <v>1775</v>
      </c>
      <c r="FP256" s="2" t="s">
        <v>1480</v>
      </c>
      <c r="FQ256" s="2" t="s">
        <v>144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132</v>
      </c>
      <c r="FZ256" s="2" t="s">
        <v>132</v>
      </c>
      <c r="GA256" s="2" t="s">
        <v>132</v>
      </c>
      <c r="GB256" s="2" t="s">
        <v>132</v>
      </c>
      <c r="GC256" s="2" t="s">
        <v>132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174</v>
      </c>
      <c r="GM256" s="2" t="s">
        <v>2949</v>
      </c>
      <c r="GN256" s="2" t="s">
        <v>1356</v>
      </c>
      <c r="GO256" s="2" t="s">
        <v>144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167</v>
      </c>
      <c r="GX256" s="2" t="s">
        <v>129</v>
      </c>
      <c r="GY256" s="2" t="s">
        <v>132</v>
      </c>
      <c r="GZ256" s="2" t="s">
        <v>132</v>
      </c>
      <c r="HA256" s="2" t="s">
        <v>144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167</v>
      </c>
      <c r="HJ256" s="2" t="s">
        <v>129</v>
      </c>
      <c r="HK256" s="2" t="s">
        <v>132</v>
      </c>
      <c r="HL256" s="2" t="s">
        <v>132</v>
      </c>
      <c r="HM256" s="2" t="s">
        <v>144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174</v>
      </c>
      <c r="HW256" s="2" t="s">
        <v>1412</v>
      </c>
      <c r="HX256" s="2" t="s">
        <v>2440</v>
      </c>
      <c r="HY256" s="2" t="s">
        <v>144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167</v>
      </c>
      <c r="IH256" s="2" t="s">
        <v>129</v>
      </c>
      <c r="II256" s="2" t="s">
        <v>132</v>
      </c>
      <c r="IJ256" s="2" t="s">
        <v>132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173</v>
      </c>
      <c r="IT256" s="2" t="s">
        <v>129</v>
      </c>
      <c r="IU256" s="2" t="s">
        <v>132</v>
      </c>
      <c r="IV256" s="2" t="s">
        <v>132</v>
      </c>
      <c r="IW256" s="2" t="s">
        <v>144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593</v>
      </c>
      <c r="JR256" s="2" t="s">
        <v>129</v>
      </c>
      <c r="JS256" s="2" t="s">
        <v>366</v>
      </c>
      <c r="JT256" s="2" t="s">
        <v>132</v>
      </c>
      <c r="JU256" s="2" t="s">
        <v>144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167</v>
      </c>
      <c r="KD256" s="2" t="s">
        <v>129</v>
      </c>
      <c r="KE256" s="2" t="s">
        <v>132</v>
      </c>
      <c r="KF256" s="2" t="s">
        <v>132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167</v>
      </c>
      <c r="LN256" s="2" t="s">
        <v>129</v>
      </c>
      <c r="LO256" s="2" t="s">
        <v>132</v>
      </c>
      <c r="LP256" s="2" t="s">
        <v>132</v>
      </c>
      <c r="LQ256" s="2" t="s">
        <v>144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141</v>
      </c>
      <c r="ML256" s="2" t="s">
        <v>170</v>
      </c>
      <c r="MM256" s="2" t="s">
        <v>347</v>
      </c>
      <c r="MN256" s="2" t="s">
        <v>2951</v>
      </c>
      <c r="MO256" s="2" t="s">
        <v>144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167</v>
      </c>
      <c r="MX256" s="2" t="s">
        <v>129</v>
      </c>
      <c r="MY256" s="2" t="s">
        <v>132</v>
      </c>
      <c r="MZ256" s="2" t="s">
        <v>132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173</v>
      </c>
      <c r="OH256" s="2" t="s">
        <v>129</v>
      </c>
      <c r="OI256" s="2" t="s">
        <v>132</v>
      </c>
      <c r="OJ256" s="2" t="s">
        <v>132</v>
      </c>
      <c r="OK256" s="2" t="s">
        <v>144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167</v>
      </c>
      <c r="OT256" s="2" t="s">
        <v>174</v>
      </c>
      <c r="OU256" s="2" t="s">
        <v>132</v>
      </c>
      <c r="OV256" s="2" t="s">
        <v>132</v>
      </c>
      <c r="OW256" s="2" t="s">
        <v>144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167</v>
      </c>
      <c r="PR256" s="2" t="s">
        <v>129</v>
      </c>
      <c r="PS256" s="2" t="s">
        <v>132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167</v>
      </c>
      <c r="QP256" s="2" t="s">
        <v>174</v>
      </c>
      <c r="QQ256" s="2" t="s">
        <v>132</v>
      </c>
      <c r="QR256" s="2" t="s">
        <v>132</v>
      </c>
      <c r="QS256" s="2" t="s">
        <v>144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129</v>
      </c>
      <c r="RC256" s="2" t="s">
        <v>132</v>
      </c>
      <c r="RD256" s="2" t="s">
        <v>132</v>
      </c>
      <c r="RE256" s="2" t="s">
        <v>144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162</v>
      </c>
      <c r="RN256" s="2" t="s">
        <v>129</v>
      </c>
      <c r="RO256" s="2" t="s">
        <v>132</v>
      </c>
      <c r="RP256" s="2" t="s">
        <v>132</v>
      </c>
      <c r="RQ256" s="2" t="s">
        <v>144</v>
      </c>
      <c r="RR256" s="2" t="s">
        <v>132</v>
      </c>
    </row>
    <row r="257">
      <c r="A257" s="2" t="s">
        <v>2952</v>
      </c>
      <c r="B257" s="2" t="s">
        <v>121</v>
      </c>
      <c r="C257" s="2" t="s">
        <v>2953</v>
      </c>
      <c r="D257" s="2" t="s">
        <v>954</v>
      </c>
      <c r="E257" s="2" t="s">
        <v>710</v>
      </c>
      <c r="F257" s="2" t="s">
        <v>2954</v>
      </c>
      <c r="G257" s="2" t="s">
        <v>2954</v>
      </c>
      <c r="H257" s="2" t="s">
        <v>2954</v>
      </c>
      <c r="I257" s="2" t="s">
        <v>2955</v>
      </c>
      <c r="J257" s="2" t="s">
        <v>127</v>
      </c>
      <c r="K257" s="2" t="s">
        <v>804</v>
      </c>
      <c r="L257" s="3">
        <v>44.05</v>
      </c>
      <c r="M257" s="3">
        <v>46.25</v>
      </c>
      <c r="N257" s="3">
        <v>84.99</v>
      </c>
      <c r="O257" s="2" t="s">
        <v>129</v>
      </c>
      <c r="P257" s="2" t="s">
        <v>374</v>
      </c>
      <c r="Q257" s="2" t="s">
        <v>131</v>
      </c>
      <c r="R257" s="2" t="s">
        <v>132</v>
      </c>
      <c r="S257" s="2" t="s">
        <v>2956</v>
      </c>
      <c r="T257" s="2" t="s">
        <v>132</v>
      </c>
      <c r="U257" s="2" t="s">
        <v>134</v>
      </c>
      <c r="V257" s="2" t="s">
        <v>612</v>
      </c>
      <c r="W257" s="2" t="s">
        <v>221</v>
      </c>
      <c r="X257" s="2" t="s">
        <v>132</v>
      </c>
      <c r="Y257" s="2" t="s">
        <v>806</v>
      </c>
      <c r="Z257" s="4">
        <v>103</v>
      </c>
      <c r="AA257" s="4">
        <f>=ROUNDDOWN(25.75,0)</f>
      </c>
      <c r="AB257" s="5">
        <v>4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40</v>
      </c>
      <c r="AQ257" s="8">
        <v>2140.48</v>
      </c>
      <c r="AR257" s="4"/>
      <c r="AS257" s="8"/>
      <c r="AT257" s="7"/>
      <c r="AU257" s="7"/>
      <c r="AV257" s="4">
        <v>40</v>
      </c>
      <c r="AW257" s="8">
        <v>2140.48</v>
      </c>
      <c r="AX257" s="4"/>
      <c r="AY257" s="8"/>
      <c r="AZ257" s="7"/>
      <c r="BA257" s="7"/>
      <c r="BB257" s="7">
        <v>1</v>
      </c>
      <c r="BC257" s="4">
        <v>40</v>
      </c>
      <c r="BD257" s="8">
        <v>2140.48</v>
      </c>
      <c r="BE257" s="4"/>
      <c r="BF257" s="8"/>
      <c r="BG257" s="7"/>
      <c r="BH257" s="7"/>
      <c r="BI257" s="7">
        <v>1</v>
      </c>
      <c r="BJ257" s="4">
        <v>40</v>
      </c>
      <c r="BK257" s="8">
        <v>2140.48</v>
      </c>
      <c r="BL257" s="2" t="s">
        <v>2957</v>
      </c>
      <c r="BM257" s="7">
        <v>1</v>
      </c>
      <c r="BN257" s="7">
        <v>1</v>
      </c>
      <c r="BO257" s="4">
        <v>2</v>
      </c>
      <c r="BP257" s="8">
        <v>83.88</v>
      </c>
      <c r="BQ257" s="4"/>
      <c r="BR257" s="8"/>
      <c r="BS257" s="7"/>
      <c r="BT257" s="7"/>
      <c r="BU257" s="2" t="s">
        <v>141</v>
      </c>
      <c r="BV257" s="2" t="s">
        <v>129</v>
      </c>
      <c r="BW257" s="2" t="s">
        <v>1693</v>
      </c>
      <c r="BX257" s="2" t="s">
        <v>1727</v>
      </c>
      <c r="BY257" s="2" t="s">
        <v>144</v>
      </c>
      <c r="BZ257" s="2" t="s">
        <v>132</v>
      </c>
      <c r="CA257" s="4">
        <v>20</v>
      </c>
      <c r="CB257" s="8">
        <v>1087.2</v>
      </c>
      <c r="CC257" s="4"/>
      <c r="CD257" s="8"/>
      <c r="CE257" s="7"/>
      <c r="CF257" s="7"/>
      <c r="CG257" s="2" t="s">
        <v>141</v>
      </c>
      <c r="CH257" s="2" t="s">
        <v>129</v>
      </c>
      <c r="CI257" s="2" t="s">
        <v>132</v>
      </c>
      <c r="CJ257" s="2" t="s">
        <v>810</v>
      </c>
      <c r="CK257" s="2" t="s">
        <v>144</v>
      </c>
      <c r="CL257" s="2" t="s">
        <v>132</v>
      </c>
      <c r="CM257" s="4">
        <v>3</v>
      </c>
      <c r="CN257" s="8">
        <v>154.21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811</v>
      </c>
      <c r="CV257" s="2" t="s">
        <v>1693</v>
      </c>
      <c r="CW257" s="2" t="s">
        <v>144</v>
      </c>
      <c r="CX257" s="2" t="s">
        <v>132</v>
      </c>
      <c r="CY257" s="4">
        <v>10</v>
      </c>
      <c r="CZ257" s="8">
        <v>539.6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813</v>
      </c>
      <c r="DH257" s="2" t="s">
        <v>1118</v>
      </c>
      <c r="DI257" s="2" t="s">
        <v>144</v>
      </c>
      <c r="DJ257" s="2" t="s">
        <v>132</v>
      </c>
      <c r="DK257" s="4">
        <v>2</v>
      </c>
      <c r="DL257" s="8">
        <v>116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1696</v>
      </c>
      <c r="DT257" s="2" t="s">
        <v>1122</v>
      </c>
      <c r="DU257" s="2" t="s">
        <v>144</v>
      </c>
      <c r="DV257" s="2" t="s">
        <v>132</v>
      </c>
      <c r="DW257" s="4">
        <v>1</v>
      </c>
      <c r="DX257" s="8">
        <v>63.4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1763</v>
      </c>
      <c r="EF257" s="2" t="s">
        <v>1767</v>
      </c>
      <c r="EG257" s="2" t="s">
        <v>144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141</v>
      </c>
      <c r="EP257" s="2" t="s">
        <v>129</v>
      </c>
      <c r="EQ257" s="2" t="s">
        <v>818</v>
      </c>
      <c r="ER257" s="2" t="s">
        <v>2949</v>
      </c>
      <c r="ES257" s="2" t="s">
        <v>144</v>
      </c>
      <c r="ET257" s="2" t="s">
        <v>132</v>
      </c>
      <c r="EU257" s="4">
        <v>1</v>
      </c>
      <c r="EV257" s="8">
        <v>49.94</v>
      </c>
      <c r="EW257" s="4"/>
      <c r="EX257" s="8"/>
      <c r="EY257" s="7"/>
      <c r="EZ257" s="7"/>
      <c r="FA257" s="2" t="s">
        <v>141</v>
      </c>
      <c r="FB257" s="2" t="s">
        <v>129</v>
      </c>
      <c r="FC257" s="2" t="s">
        <v>201</v>
      </c>
      <c r="FD257" s="2" t="s">
        <v>2170</v>
      </c>
      <c r="FE257" s="2" t="s">
        <v>144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174</v>
      </c>
      <c r="FO257" s="2" t="s">
        <v>2958</v>
      </c>
      <c r="FP257" s="2" t="s">
        <v>1853</v>
      </c>
      <c r="FQ257" s="2" t="s">
        <v>144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141</v>
      </c>
      <c r="FZ257" s="2" t="s">
        <v>129</v>
      </c>
      <c r="GA257" s="2" t="s">
        <v>158</v>
      </c>
      <c r="GB257" s="2" t="s">
        <v>132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1701</v>
      </c>
      <c r="GN257" s="2" t="s">
        <v>1767</v>
      </c>
      <c r="GO257" s="2" t="s">
        <v>144</v>
      </c>
      <c r="GP257" s="2" t="s">
        <v>132</v>
      </c>
      <c r="GQ257" s="4">
        <v>1</v>
      </c>
      <c r="GR257" s="8">
        <v>46.25</v>
      </c>
      <c r="GS257" s="4"/>
      <c r="GT257" s="8"/>
      <c r="GU257" s="7"/>
      <c r="GV257" s="7"/>
      <c r="GW257" s="2" t="s">
        <v>141</v>
      </c>
      <c r="GX257" s="2" t="s">
        <v>129</v>
      </c>
      <c r="GY257" s="2" t="s">
        <v>2525</v>
      </c>
      <c r="GZ257" s="2" t="s">
        <v>145</v>
      </c>
      <c r="HA257" s="2" t="s">
        <v>144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162</v>
      </c>
      <c r="HJ257" s="2" t="s">
        <v>129</v>
      </c>
      <c r="HK257" s="2" t="s">
        <v>132</v>
      </c>
      <c r="HL257" s="2" t="s">
        <v>132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826</v>
      </c>
      <c r="HX257" s="2" t="s">
        <v>2959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141</v>
      </c>
      <c r="IH257" s="2" t="s">
        <v>129</v>
      </c>
      <c r="II257" s="2" t="s">
        <v>386</v>
      </c>
      <c r="IJ257" s="2" t="s">
        <v>472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141</v>
      </c>
      <c r="IT257" s="2" t="s">
        <v>129</v>
      </c>
      <c r="IU257" s="2" t="s">
        <v>1303</v>
      </c>
      <c r="IV257" s="2" t="s">
        <v>2580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212</v>
      </c>
      <c r="JF257" s="2" t="s">
        <v>129</v>
      </c>
      <c r="JG257" s="2" t="s">
        <v>132</v>
      </c>
      <c r="JH257" s="2" t="s">
        <v>132</v>
      </c>
      <c r="JI257" s="2" t="s">
        <v>144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366</v>
      </c>
      <c r="JT257" s="2" t="s">
        <v>2359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141</v>
      </c>
      <c r="KD257" s="2" t="s">
        <v>129</v>
      </c>
      <c r="KE257" s="2" t="s">
        <v>837</v>
      </c>
      <c r="KF257" s="2" t="s">
        <v>2960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167</v>
      </c>
      <c r="KP257" s="2" t="s">
        <v>129</v>
      </c>
      <c r="KQ257" s="2" t="s">
        <v>132</v>
      </c>
      <c r="KR257" s="2" t="s">
        <v>132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141</v>
      </c>
      <c r="LB257" s="2" t="s">
        <v>129</v>
      </c>
      <c r="LC257" s="2" t="s">
        <v>168</v>
      </c>
      <c r="LD257" s="2" t="s">
        <v>132</v>
      </c>
      <c r="LE257" s="2" t="s">
        <v>144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129</v>
      </c>
      <c r="LO257" s="2" t="s">
        <v>132</v>
      </c>
      <c r="LP257" s="2" t="s">
        <v>132</v>
      </c>
      <c r="LQ257" s="2" t="s">
        <v>144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141</v>
      </c>
      <c r="ML257" s="2" t="s">
        <v>170</v>
      </c>
      <c r="MM257" s="2" t="s">
        <v>1718</v>
      </c>
      <c r="MN257" s="2" t="s">
        <v>1980</v>
      </c>
      <c r="MO257" s="2" t="s">
        <v>144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129</v>
      </c>
      <c r="MY257" s="2" t="s">
        <v>132</v>
      </c>
      <c r="MZ257" s="2" t="s">
        <v>132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167</v>
      </c>
      <c r="NJ257" s="2" t="s">
        <v>129</v>
      </c>
      <c r="NK257" s="2" t="s">
        <v>132</v>
      </c>
      <c r="NL257" s="2" t="s">
        <v>132</v>
      </c>
      <c r="NM257" s="2" t="s">
        <v>144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167</v>
      </c>
      <c r="OH257" s="2" t="s">
        <v>129</v>
      </c>
      <c r="OI257" s="2" t="s">
        <v>132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167</v>
      </c>
      <c r="OT257" s="2" t="s">
        <v>174</v>
      </c>
      <c r="OU257" s="2" t="s">
        <v>132</v>
      </c>
      <c r="OV257" s="2" t="s">
        <v>132</v>
      </c>
      <c r="OW257" s="2" t="s">
        <v>144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174</v>
      </c>
      <c r="PS257" s="2" t="s">
        <v>559</v>
      </c>
      <c r="PT257" s="2" t="s">
        <v>132</v>
      </c>
      <c r="PU257" s="2" t="s">
        <v>144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141</v>
      </c>
      <c r="QP257" s="2" t="s">
        <v>174</v>
      </c>
      <c r="QQ257" s="2" t="s">
        <v>1122</v>
      </c>
      <c r="QR257" s="2" t="s">
        <v>1811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167</v>
      </c>
      <c r="RB257" s="2" t="s">
        <v>129</v>
      </c>
      <c r="RC257" s="2" t="s">
        <v>132</v>
      </c>
      <c r="RD257" s="2" t="s">
        <v>132</v>
      </c>
      <c r="RE257" s="2" t="s">
        <v>144</v>
      </c>
      <c r="RF257" s="2" t="s">
        <v>177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174</v>
      </c>
      <c r="RO257" s="2" t="s">
        <v>1160</v>
      </c>
      <c r="RP257" s="2" t="s">
        <v>1161</v>
      </c>
      <c r="RQ257" s="2" t="s">
        <v>144</v>
      </c>
      <c r="RR257" s="2" t="s">
        <v>132</v>
      </c>
    </row>
    <row r="258">
      <c r="A258" s="2" t="s">
        <v>2961</v>
      </c>
      <c r="B258" s="2" t="s">
        <v>121</v>
      </c>
      <c r="C258" s="2" t="s">
        <v>2953</v>
      </c>
      <c r="D258" s="2" t="s">
        <v>954</v>
      </c>
      <c r="E258" s="2" t="s">
        <v>710</v>
      </c>
      <c r="F258" s="2" t="s">
        <v>2962</v>
      </c>
      <c r="G258" s="2" t="s">
        <v>2962</v>
      </c>
      <c r="H258" s="2" t="s">
        <v>2962</v>
      </c>
      <c r="I258" s="2" t="s">
        <v>1819</v>
      </c>
      <c r="J258" s="2" t="s">
        <v>127</v>
      </c>
      <c r="K258" s="2" t="s">
        <v>2963</v>
      </c>
      <c r="L258" s="3">
        <v>37.27</v>
      </c>
      <c r="M258" s="3">
        <v>39.13</v>
      </c>
      <c r="N258" s="3">
        <v>76.49</v>
      </c>
      <c r="O258" s="2" t="s">
        <v>129</v>
      </c>
      <c r="P258" s="2" t="s">
        <v>374</v>
      </c>
      <c r="Q258" s="2" t="s">
        <v>131</v>
      </c>
      <c r="R258" s="2" t="s">
        <v>132</v>
      </c>
      <c r="S258" s="2" t="s">
        <v>2964</v>
      </c>
      <c r="T258" s="2" t="s">
        <v>132</v>
      </c>
      <c r="U258" s="2" t="s">
        <v>306</v>
      </c>
      <c r="V258" s="2" t="s">
        <v>307</v>
      </c>
      <c r="W258" s="2" t="s">
        <v>136</v>
      </c>
      <c r="X258" s="2" t="s">
        <v>2760</v>
      </c>
      <c r="Y258" s="2" t="s">
        <v>777</v>
      </c>
      <c r="Z258" s="4">
        <v>173</v>
      </c>
      <c r="AA258" s="4">
        <f>=ROUNDDOWN(43.25,0)</f>
      </c>
      <c r="AB258" s="5">
        <v>4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30</v>
      </c>
      <c r="AQ258" s="8">
        <v>1239.68</v>
      </c>
      <c r="AR258" s="4"/>
      <c r="AS258" s="8"/>
      <c r="AT258" s="7"/>
      <c r="AU258" s="7"/>
      <c r="AV258" s="4">
        <v>30</v>
      </c>
      <c r="AW258" s="8">
        <v>1239.68</v>
      </c>
      <c r="AX258" s="4"/>
      <c r="AY258" s="8"/>
      <c r="AZ258" s="7"/>
      <c r="BA258" s="7"/>
      <c r="BB258" s="7">
        <v>1</v>
      </c>
      <c r="BC258" s="4">
        <v>30</v>
      </c>
      <c r="BD258" s="8">
        <v>1239.68</v>
      </c>
      <c r="BE258" s="4"/>
      <c r="BF258" s="8"/>
      <c r="BG258" s="7"/>
      <c r="BH258" s="7"/>
      <c r="BI258" s="7">
        <v>1</v>
      </c>
      <c r="BJ258" s="4">
        <v>30</v>
      </c>
      <c r="BK258" s="8">
        <v>1239.68</v>
      </c>
      <c r="BL258" s="2" t="s">
        <v>2965</v>
      </c>
      <c r="BM258" s="7">
        <v>1</v>
      </c>
      <c r="BN258" s="7">
        <v>1</v>
      </c>
      <c r="BO258" s="4">
        <v>1</v>
      </c>
      <c r="BP258" s="8">
        <v>35.65</v>
      </c>
      <c r="BQ258" s="4"/>
      <c r="BR258" s="8"/>
      <c r="BS258" s="7"/>
      <c r="BT258" s="7"/>
      <c r="BU258" s="2" t="s">
        <v>141</v>
      </c>
      <c r="BV258" s="2" t="s">
        <v>129</v>
      </c>
      <c r="BW258" s="2" t="s">
        <v>2966</v>
      </c>
      <c r="BX258" s="2" t="s">
        <v>282</v>
      </c>
      <c r="BY258" s="2" t="s">
        <v>144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141</v>
      </c>
      <c r="CH258" s="2" t="s">
        <v>129</v>
      </c>
      <c r="CI258" s="2" t="s">
        <v>132</v>
      </c>
      <c r="CJ258" s="2" t="s">
        <v>203</v>
      </c>
      <c r="CK258" s="2" t="s">
        <v>144</v>
      </c>
      <c r="CL258" s="2" t="s">
        <v>132</v>
      </c>
      <c r="CM258" s="4">
        <v>16</v>
      </c>
      <c r="CN258" s="8">
        <v>651.41</v>
      </c>
      <c r="CO258" s="4"/>
      <c r="CP258" s="8"/>
      <c r="CQ258" s="7"/>
      <c r="CR258" s="7"/>
      <c r="CS258" s="2" t="s">
        <v>141</v>
      </c>
      <c r="CT258" s="2" t="s">
        <v>129</v>
      </c>
      <c r="CU258" s="2" t="s">
        <v>556</v>
      </c>
      <c r="CV258" s="2" t="s">
        <v>2279</v>
      </c>
      <c r="CW258" s="2" t="s">
        <v>144</v>
      </c>
      <c r="CX258" s="2" t="s">
        <v>132</v>
      </c>
      <c r="CY258" s="4">
        <v>1</v>
      </c>
      <c r="CZ258" s="8">
        <v>45.92</v>
      </c>
      <c r="DA258" s="4"/>
      <c r="DB258" s="8"/>
      <c r="DC258" s="7"/>
      <c r="DD258" s="7"/>
      <c r="DE258" s="2" t="s">
        <v>141</v>
      </c>
      <c r="DF258" s="2" t="s">
        <v>129</v>
      </c>
      <c r="DG258" s="2" t="s">
        <v>233</v>
      </c>
      <c r="DH258" s="2" t="s">
        <v>2011</v>
      </c>
      <c r="DI258" s="2" t="s">
        <v>144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141</v>
      </c>
      <c r="DR258" s="2" t="s">
        <v>129</v>
      </c>
      <c r="DS258" s="2" t="s">
        <v>452</v>
      </c>
      <c r="DT258" s="2" t="s">
        <v>411</v>
      </c>
      <c r="DU258" s="2" t="s">
        <v>144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129</v>
      </c>
      <c r="EE258" s="2" t="s">
        <v>545</v>
      </c>
      <c r="EF258" s="2" t="s">
        <v>2409</v>
      </c>
      <c r="EG258" s="2" t="s">
        <v>144</v>
      </c>
      <c r="EH258" s="2" t="s">
        <v>132</v>
      </c>
      <c r="EI258" s="4">
        <v>2</v>
      </c>
      <c r="EJ258" s="8">
        <v>87.7</v>
      </c>
      <c r="EK258" s="4"/>
      <c r="EL258" s="8"/>
      <c r="EM258" s="7"/>
      <c r="EN258" s="7"/>
      <c r="EO258" s="2" t="s">
        <v>141</v>
      </c>
      <c r="EP258" s="2" t="s">
        <v>129</v>
      </c>
      <c r="EQ258" s="2" t="s">
        <v>775</v>
      </c>
      <c r="ER258" s="2" t="s">
        <v>449</v>
      </c>
      <c r="ES258" s="2" t="s">
        <v>144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129</v>
      </c>
      <c r="FC258" s="2" t="s">
        <v>485</v>
      </c>
      <c r="FD258" s="2" t="s">
        <v>633</v>
      </c>
      <c r="FE258" s="2" t="s">
        <v>144</v>
      </c>
      <c r="FF258" s="2" t="s">
        <v>132</v>
      </c>
      <c r="FG258" s="4">
        <v>2</v>
      </c>
      <c r="FH258" s="8">
        <v>96.68</v>
      </c>
      <c r="FI258" s="4"/>
      <c r="FJ258" s="8"/>
      <c r="FK258" s="7"/>
      <c r="FL258" s="7"/>
      <c r="FM258" s="2" t="s">
        <v>141</v>
      </c>
      <c r="FN258" s="2" t="s">
        <v>129</v>
      </c>
      <c r="FO258" s="2" t="s">
        <v>675</v>
      </c>
      <c r="FP258" s="2" t="s">
        <v>781</v>
      </c>
      <c r="FQ258" s="2" t="s">
        <v>144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174</v>
      </c>
      <c r="GA258" s="2" t="s">
        <v>675</v>
      </c>
      <c r="GB258" s="2" t="s">
        <v>172</v>
      </c>
      <c r="GC258" s="2" t="s">
        <v>144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129</v>
      </c>
      <c r="GM258" s="2" t="s">
        <v>545</v>
      </c>
      <c r="GN258" s="2" t="s">
        <v>2967</v>
      </c>
      <c r="GO258" s="2" t="s">
        <v>144</v>
      </c>
      <c r="GP258" s="2" t="s">
        <v>132</v>
      </c>
      <c r="GQ258" s="4">
        <v>7</v>
      </c>
      <c r="GR258" s="8">
        <v>273.98</v>
      </c>
      <c r="GS258" s="4"/>
      <c r="GT258" s="8"/>
      <c r="GU258" s="7"/>
      <c r="GV258" s="7"/>
      <c r="GW258" s="2" t="s">
        <v>141</v>
      </c>
      <c r="GX258" s="2" t="s">
        <v>129</v>
      </c>
      <c r="GY258" s="2" t="s">
        <v>289</v>
      </c>
      <c r="GZ258" s="2" t="s">
        <v>1221</v>
      </c>
      <c r="HA258" s="2" t="s">
        <v>144</v>
      </c>
      <c r="HB258" s="2" t="s">
        <v>132</v>
      </c>
      <c r="HC258" s="4">
        <v>1</v>
      </c>
      <c r="HD258" s="8">
        <v>48.34</v>
      </c>
      <c r="HE258" s="4"/>
      <c r="HF258" s="8"/>
      <c r="HG258" s="7"/>
      <c r="HH258" s="7"/>
      <c r="HI258" s="2" t="s">
        <v>141</v>
      </c>
      <c r="HJ258" s="2" t="s">
        <v>129</v>
      </c>
      <c r="HK258" s="2" t="s">
        <v>2242</v>
      </c>
      <c r="HL258" s="2" t="s">
        <v>151</v>
      </c>
      <c r="HM258" s="2" t="s">
        <v>144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222</v>
      </c>
      <c r="HX258" s="2" t="s">
        <v>329</v>
      </c>
      <c r="HY258" s="2" t="s">
        <v>144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141</v>
      </c>
      <c r="IH258" s="2" t="s">
        <v>129</v>
      </c>
      <c r="II258" s="2" t="s">
        <v>474</v>
      </c>
      <c r="IJ258" s="2" t="s">
        <v>2458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141</v>
      </c>
      <c r="IT258" s="2" t="s">
        <v>129</v>
      </c>
      <c r="IU258" s="2" t="s">
        <v>392</v>
      </c>
      <c r="IV258" s="2" t="s">
        <v>602</v>
      </c>
      <c r="IW258" s="2" t="s">
        <v>144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129</v>
      </c>
      <c r="JG258" s="2" t="s">
        <v>651</v>
      </c>
      <c r="JH258" s="2" t="s">
        <v>2968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175</v>
      </c>
      <c r="JT258" s="2" t="s">
        <v>132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167</v>
      </c>
      <c r="KD258" s="2" t="s">
        <v>129</v>
      </c>
      <c r="KE258" s="2" t="s">
        <v>132</v>
      </c>
      <c r="KF258" s="2" t="s">
        <v>132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167</v>
      </c>
      <c r="KP258" s="2" t="s">
        <v>129</v>
      </c>
      <c r="KQ258" s="2" t="s">
        <v>132</v>
      </c>
      <c r="KR258" s="2" t="s">
        <v>132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141</v>
      </c>
      <c r="LB258" s="2" t="s">
        <v>129</v>
      </c>
      <c r="LC258" s="2" t="s">
        <v>168</v>
      </c>
      <c r="LD258" s="2" t="s">
        <v>132</v>
      </c>
      <c r="LE258" s="2" t="s">
        <v>144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129</v>
      </c>
      <c r="LO258" s="2" t="s">
        <v>132</v>
      </c>
      <c r="LP258" s="2" t="s">
        <v>132</v>
      </c>
      <c r="LQ258" s="2" t="s">
        <v>144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170</v>
      </c>
      <c r="MM258" s="2" t="s">
        <v>1251</v>
      </c>
      <c r="MN258" s="2" t="s">
        <v>2433</v>
      </c>
      <c r="MO258" s="2" t="s">
        <v>144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129</v>
      </c>
      <c r="MY258" s="2" t="s">
        <v>132</v>
      </c>
      <c r="MZ258" s="2" t="s">
        <v>132</v>
      </c>
      <c r="NA258" s="2" t="s">
        <v>144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167</v>
      </c>
      <c r="NJ258" s="2" t="s">
        <v>129</v>
      </c>
      <c r="NK258" s="2" t="s">
        <v>132</v>
      </c>
      <c r="NL258" s="2" t="s">
        <v>132</v>
      </c>
      <c r="NM258" s="2" t="s">
        <v>144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129</v>
      </c>
      <c r="NW258" s="2" t="s">
        <v>132</v>
      </c>
      <c r="NX258" s="2" t="s">
        <v>132</v>
      </c>
      <c r="NY258" s="2" t="s">
        <v>144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167</v>
      </c>
      <c r="OH258" s="2" t="s">
        <v>129</v>
      </c>
      <c r="OI258" s="2" t="s">
        <v>132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167</v>
      </c>
      <c r="OT258" s="2" t="s">
        <v>174</v>
      </c>
      <c r="OU258" s="2" t="s">
        <v>132</v>
      </c>
      <c r="OV258" s="2" t="s">
        <v>132</v>
      </c>
      <c r="OW258" s="2" t="s">
        <v>144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141</v>
      </c>
      <c r="PR258" s="2" t="s">
        <v>174</v>
      </c>
      <c r="PS258" s="2" t="s">
        <v>438</v>
      </c>
      <c r="PT258" s="2" t="s">
        <v>551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162</v>
      </c>
      <c r="QP258" s="2" t="s">
        <v>174</v>
      </c>
      <c r="QQ258" s="2" t="s">
        <v>132</v>
      </c>
      <c r="QR258" s="2" t="s">
        <v>132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167</v>
      </c>
      <c r="RB258" s="2" t="s">
        <v>129</v>
      </c>
      <c r="RC258" s="2" t="s">
        <v>132</v>
      </c>
      <c r="RD258" s="2" t="s">
        <v>132</v>
      </c>
      <c r="RE258" s="2" t="s">
        <v>144</v>
      </c>
      <c r="RF258" s="2" t="s">
        <v>177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174</v>
      </c>
      <c r="RO258" s="2" t="s">
        <v>783</v>
      </c>
      <c r="RP258" s="2" t="s">
        <v>654</v>
      </c>
      <c r="RQ258" s="2" t="s">
        <v>144</v>
      </c>
      <c r="RR258" s="2" t="s">
        <v>132</v>
      </c>
    </row>
    <row r="259">
      <c r="A259" s="2" t="s">
        <v>2969</v>
      </c>
      <c r="B259" s="2" t="s">
        <v>121</v>
      </c>
      <c r="C259" s="2" t="s">
        <v>2953</v>
      </c>
      <c r="D259" s="2" t="s">
        <v>954</v>
      </c>
      <c r="E259" s="2" t="s">
        <v>710</v>
      </c>
      <c r="F259" s="2" t="s">
        <v>2970</v>
      </c>
      <c r="G259" s="2" t="s">
        <v>2970</v>
      </c>
      <c r="H259" s="2" t="s">
        <v>2970</v>
      </c>
      <c r="I259" s="2" t="s">
        <v>1743</v>
      </c>
      <c r="J259" s="2" t="s">
        <v>127</v>
      </c>
      <c r="K259" s="2" t="s">
        <v>1499</v>
      </c>
      <c r="L259" s="3">
        <v>29.35</v>
      </c>
      <c r="M259" s="3">
        <v>30.82</v>
      </c>
      <c r="N259" s="3">
        <v>59.49</v>
      </c>
      <c r="O259" s="2" t="s">
        <v>129</v>
      </c>
      <c r="P259" s="2" t="s">
        <v>527</v>
      </c>
      <c r="Q259" s="2" t="s">
        <v>131</v>
      </c>
      <c r="R259" s="2" t="s">
        <v>132</v>
      </c>
      <c r="S259" s="2" t="s">
        <v>2971</v>
      </c>
      <c r="T259" s="2" t="s">
        <v>132</v>
      </c>
      <c r="U259" s="2" t="s">
        <v>134</v>
      </c>
      <c r="V259" s="2" t="s">
        <v>307</v>
      </c>
      <c r="W259" s="2" t="s">
        <v>136</v>
      </c>
      <c r="X259" s="2" t="s">
        <v>132</v>
      </c>
      <c r="Y259" s="2" t="s">
        <v>1809</v>
      </c>
      <c r="Z259" s="4">
        <v>63</v>
      </c>
      <c r="AA259" s="4">
        <f>=ROUNDDOWN(21,0)</f>
      </c>
      <c r="AB259" s="5">
        <v>3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19</v>
      </c>
      <c r="AQ259" s="8">
        <v>695.7</v>
      </c>
      <c r="AR259" s="4"/>
      <c r="AS259" s="8"/>
      <c r="AT259" s="7"/>
      <c r="AU259" s="7"/>
      <c r="AV259" s="4">
        <v>19</v>
      </c>
      <c r="AW259" s="8">
        <v>695.7</v>
      </c>
      <c r="AX259" s="4"/>
      <c r="AY259" s="8"/>
      <c r="AZ259" s="7"/>
      <c r="BA259" s="7"/>
      <c r="BB259" s="7">
        <v>1</v>
      </c>
      <c r="BC259" s="4">
        <v>19</v>
      </c>
      <c r="BD259" s="8">
        <v>695.7</v>
      </c>
      <c r="BE259" s="4"/>
      <c r="BF259" s="8"/>
      <c r="BG259" s="7"/>
      <c r="BH259" s="7"/>
      <c r="BI259" s="7">
        <v>1</v>
      </c>
      <c r="BJ259" s="4">
        <v>19</v>
      </c>
      <c r="BK259" s="8">
        <v>695.7</v>
      </c>
      <c r="BL259" s="2" t="s">
        <v>2972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141</v>
      </c>
      <c r="BV259" s="2" t="s">
        <v>129</v>
      </c>
      <c r="BW259" s="2" t="s">
        <v>1479</v>
      </c>
      <c r="BX259" s="2" t="s">
        <v>2973</v>
      </c>
      <c r="BY259" s="2" t="s">
        <v>144</v>
      </c>
      <c r="BZ259" s="2" t="s">
        <v>132</v>
      </c>
      <c r="CA259" s="4">
        <v>7</v>
      </c>
      <c r="CB259" s="8">
        <v>265.16</v>
      </c>
      <c r="CC259" s="4"/>
      <c r="CD259" s="8"/>
      <c r="CE259" s="7"/>
      <c r="CF259" s="7"/>
      <c r="CG259" s="2" t="s">
        <v>141</v>
      </c>
      <c r="CH259" s="2" t="s">
        <v>129</v>
      </c>
      <c r="CI259" s="2" t="s">
        <v>132</v>
      </c>
      <c r="CJ259" s="2" t="s">
        <v>1472</v>
      </c>
      <c r="CK259" s="2" t="s">
        <v>144</v>
      </c>
      <c r="CL259" s="2" t="s">
        <v>132</v>
      </c>
      <c r="CM259" s="4">
        <v>2</v>
      </c>
      <c r="CN259" s="8">
        <v>61.64</v>
      </c>
      <c r="CO259" s="4"/>
      <c r="CP259" s="8"/>
      <c r="CQ259" s="7"/>
      <c r="CR259" s="7"/>
      <c r="CS259" s="2" t="s">
        <v>141</v>
      </c>
      <c r="CT259" s="2" t="s">
        <v>129</v>
      </c>
      <c r="CU259" s="2" t="s">
        <v>1700</v>
      </c>
      <c r="CV259" s="2" t="s">
        <v>509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174</v>
      </c>
      <c r="DG259" s="2" t="s">
        <v>1050</v>
      </c>
      <c r="DH259" s="2" t="s">
        <v>873</v>
      </c>
      <c r="DI259" s="2" t="s">
        <v>144</v>
      </c>
      <c r="DJ259" s="2" t="s">
        <v>132</v>
      </c>
      <c r="DK259" s="4">
        <v>5</v>
      </c>
      <c r="DL259" s="8">
        <v>198</v>
      </c>
      <c r="DM259" s="4"/>
      <c r="DN259" s="8"/>
      <c r="DO259" s="7"/>
      <c r="DP259" s="7"/>
      <c r="DQ259" s="2" t="s">
        <v>141</v>
      </c>
      <c r="DR259" s="2" t="s">
        <v>129</v>
      </c>
      <c r="DS259" s="2" t="s">
        <v>1161</v>
      </c>
      <c r="DT259" s="2" t="s">
        <v>1731</v>
      </c>
      <c r="DU259" s="2" t="s">
        <v>144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129</v>
      </c>
      <c r="EE259" s="2" t="s">
        <v>1485</v>
      </c>
      <c r="EF259" s="2" t="s">
        <v>2261</v>
      </c>
      <c r="EG259" s="2" t="s">
        <v>144</v>
      </c>
      <c r="EH259" s="2" t="s">
        <v>132</v>
      </c>
      <c r="EI259" s="4">
        <v>3</v>
      </c>
      <c r="EJ259" s="8">
        <v>109.26</v>
      </c>
      <c r="EK259" s="4"/>
      <c r="EL259" s="8"/>
      <c r="EM259" s="7"/>
      <c r="EN259" s="7"/>
      <c r="EO259" s="2" t="s">
        <v>141</v>
      </c>
      <c r="EP259" s="2" t="s">
        <v>129</v>
      </c>
      <c r="EQ259" s="2" t="s">
        <v>1407</v>
      </c>
      <c r="ER259" s="2" t="s">
        <v>2915</v>
      </c>
      <c r="ES259" s="2" t="s">
        <v>144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129</v>
      </c>
      <c r="FC259" s="2" t="s">
        <v>850</v>
      </c>
      <c r="FD259" s="2" t="s">
        <v>1803</v>
      </c>
      <c r="FE259" s="2" t="s">
        <v>144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141</v>
      </c>
      <c r="FN259" s="2" t="s">
        <v>174</v>
      </c>
      <c r="FO259" s="2" t="s">
        <v>1409</v>
      </c>
      <c r="FP259" s="2" t="s">
        <v>1721</v>
      </c>
      <c r="FQ259" s="2" t="s">
        <v>144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129</v>
      </c>
      <c r="GA259" s="2" t="s">
        <v>326</v>
      </c>
      <c r="GB259" s="2" t="s">
        <v>574</v>
      </c>
      <c r="GC259" s="2" t="s">
        <v>144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129</v>
      </c>
      <c r="GM259" s="2" t="s">
        <v>1482</v>
      </c>
      <c r="GN259" s="2" t="s">
        <v>1811</v>
      </c>
      <c r="GO259" s="2" t="s">
        <v>144</v>
      </c>
      <c r="GP259" s="2" t="s">
        <v>132</v>
      </c>
      <c r="GQ259" s="4">
        <v>2</v>
      </c>
      <c r="GR259" s="8">
        <v>61.64</v>
      </c>
      <c r="GS259" s="4"/>
      <c r="GT259" s="8"/>
      <c r="GU259" s="7"/>
      <c r="GV259" s="7"/>
      <c r="GW259" s="2" t="s">
        <v>141</v>
      </c>
      <c r="GX259" s="2" t="s">
        <v>129</v>
      </c>
      <c r="GY259" s="2" t="s">
        <v>2525</v>
      </c>
      <c r="GZ259" s="2" t="s">
        <v>389</v>
      </c>
      <c r="HA259" s="2" t="s">
        <v>144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162</v>
      </c>
      <c r="HJ259" s="2" t="s">
        <v>129</v>
      </c>
      <c r="HK259" s="2" t="s">
        <v>132</v>
      </c>
      <c r="HL259" s="2" t="s">
        <v>132</v>
      </c>
      <c r="HM259" s="2" t="s">
        <v>144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129</v>
      </c>
      <c r="HW259" s="2" t="s">
        <v>1412</v>
      </c>
      <c r="HX259" s="2" t="s">
        <v>1768</v>
      </c>
      <c r="HY259" s="2" t="s">
        <v>144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141</v>
      </c>
      <c r="IH259" s="2" t="s">
        <v>129</v>
      </c>
      <c r="II259" s="2" t="s">
        <v>1027</v>
      </c>
      <c r="IJ259" s="2" t="s">
        <v>300</v>
      </c>
      <c r="IK259" s="2" t="s">
        <v>144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141</v>
      </c>
      <c r="IT259" s="2" t="s">
        <v>129</v>
      </c>
      <c r="IU259" s="2" t="s">
        <v>1303</v>
      </c>
      <c r="IV259" s="2" t="s">
        <v>1201</v>
      </c>
      <c r="IW259" s="2" t="s">
        <v>144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212</v>
      </c>
      <c r="JF259" s="2" t="s">
        <v>129</v>
      </c>
      <c r="JG259" s="2" t="s">
        <v>132</v>
      </c>
      <c r="JH259" s="2" t="s">
        <v>132</v>
      </c>
      <c r="JI259" s="2" t="s">
        <v>144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366</v>
      </c>
      <c r="JT259" s="2" t="s">
        <v>132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141</v>
      </c>
      <c r="KD259" s="2" t="s">
        <v>129</v>
      </c>
      <c r="KE259" s="2" t="s">
        <v>837</v>
      </c>
      <c r="KF259" s="2" t="s">
        <v>1026</v>
      </c>
      <c r="KG259" s="2" t="s">
        <v>144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167</v>
      </c>
      <c r="KP259" s="2" t="s">
        <v>129</v>
      </c>
      <c r="KQ259" s="2" t="s">
        <v>132</v>
      </c>
      <c r="KR259" s="2" t="s">
        <v>132</v>
      </c>
      <c r="KS259" s="2" t="s">
        <v>144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141</v>
      </c>
      <c r="LB259" s="2" t="s">
        <v>129</v>
      </c>
      <c r="LC259" s="2" t="s">
        <v>168</v>
      </c>
      <c r="LD259" s="2" t="s">
        <v>132</v>
      </c>
      <c r="LE259" s="2" t="s">
        <v>144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129</v>
      </c>
      <c r="LO259" s="2" t="s">
        <v>132</v>
      </c>
      <c r="LP259" s="2" t="s">
        <v>132</v>
      </c>
      <c r="LQ259" s="2" t="s">
        <v>144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170</v>
      </c>
      <c r="MM259" s="2" t="s">
        <v>1492</v>
      </c>
      <c r="MN259" s="2" t="s">
        <v>2973</v>
      </c>
      <c r="MO259" s="2" t="s">
        <v>144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129</v>
      </c>
      <c r="MY259" s="2" t="s">
        <v>132</v>
      </c>
      <c r="MZ259" s="2" t="s">
        <v>132</v>
      </c>
      <c r="NA259" s="2" t="s">
        <v>144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167</v>
      </c>
      <c r="NJ259" s="2" t="s">
        <v>129</v>
      </c>
      <c r="NK259" s="2" t="s">
        <v>132</v>
      </c>
      <c r="NL259" s="2" t="s">
        <v>132</v>
      </c>
      <c r="NM259" s="2" t="s">
        <v>144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129</v>
      </c>
      <c r="OI259" s="2" t="s">
        <v>132</v>
      </c>
      <c r="OJ259" s="2" t="s">
        <v>132</v>
      </c>
      <c r="OK259" s="2" t="s">
        <v>144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167</v>
      </c>
      <c r="OT259" s="2" t="s">
        <v>174</v>
      </c>
      <c r="OU259" s="2" t="s">
        <v>132</v>
      </c>
      <c r="OV259" s="2" t="s">
        <v>132</v>
      </c>
      <c r="OW259" s="2" t="s">
        <v>144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141</v>
      </c>
      <c r="PR259" s="2" t="s">
        <v>174</v>
      </c>
      <c r="PS259" s="2" t="s">
        <v>214</v>
      </c>
      <c r="PT259" s="2" t="s">
        <v>176</v>
      </c>
      <c r="PU259" s="2" t="s">
        <v>144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174</v>
      </c>
      <c r="QQ259" s="2" t="s">
        <v>837</v>
      </c>
      <c r="QR259" s="2" t="s">
        <v>2727</v>
      </c>
      <c r="QS259" s="2" t="s">
        <v>144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532</v>
      </c>
      <c r="RB259" s="2" t="s">
        <v>129</v>
      </c>
      <c r="RC259" s="2" t="s">
        <v>132</v>
      </c>
      <c r="RD259" s="2" t="s">
        <v>132</v>
      </c>
      <c r="RE259" s="2" t="s">
        <v>144</v>
      </c>
      <c r="RF259" s="2" t="s">
        <v>177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174</v>
      </c>
      <c r="RO259" s="2" t="s">
        <v>1069</v>
      </c>
      <c r="RP259" s="2" t="s">
        <v>1026</v>
      </c>
      <c r="RQ259" s="2" t="s">
        <v>144</v>
      </c>
      <c r="RR259" s="2" t="s">
        <v>132</v>
      </c>
    </row>
    <row r="260">
      <c r="A260" s="2" t="s">
        <v>2974</v>
      </c>
      <c r="B260" s="2" t="s">
        <v>121</v>
      </c>
      <c r="C260" s="2" t="s">
        <v>2953</v>
      </c>
      <c r="D260" s="2" t="s">
        <v>954</v>
      </c>
      <c r="E260" s="2" t="s">
        <v>710</v>
      </c>
      <c r="F260" s="2" t="s">
        <v>2975</v>
      </c>
      <c r="G260" s="2" t="s">
        <v>2975</v>
      </c>
      <c r="H260" s="2" t="s">
        <v>2975</v>
      </c>
      <c r="I260" s="2" t="s">
        <v>2976</v>
      </c>
      <c r="J260" s="2" t="s">
        <v>127</v>
      </c>
      <c r="K260" s="2" t="s">
        <v>275</v>
      </c>
      <c r="L260" s="3">
        <v>45.32</v>
      </c>
      <c r="M260" s="3">
        <v>47.59</v>
      </c>
      <c r="N260" s="3">
        <v>92.49</v>
      </c>
      <c r="O260" s="2" t="s">
        <v>526</v>
      </c>
      <c r="P260" s="2" t="s">
        <v>527</v>
      </c>
      <c r="Q260" s="2" t="s">
        <v>131</v>
      </c>
      <c r="R260" s="2" t="s">
        <v>132</v>
      </c>
      <c r="S260" s="2" t="s">
        <v>2977</v>
      </c>
      <c r="T260" s="2" t="s">
        <v>132</v>
      </c>
      <c r="U260" s="2" t="s">
        <v>134</v>
      </c>
      <c r="V260" s="2" t="s">
        <v>846</v>
      </c>
      <c r="W260" s="2" t="s">
        <v>136</v>
      </c>
      <c r="X260" s="2" t="s">
        <v>132</v>
      </c>
      <c r="Y260" s="2" t="s">
        <v>1745</v>
      </c>
      <c r="Z260" s="4">
        <v>89</v>
      </c>
      <c r="AA260" s="4">
        <f>=ROUNDDOWN(222.5,0)</f>
      </c>
      <c r="AB260" s="5">
        <v>0.4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5</v>
      </c>
      <c r="AQ260" s="8">
        <v>231.14</v>
      </c>
      <c r="AR260" s="4"/>
      <c r="AS260" s="8"/>
      <c r="AT260" s="7"/>
      <c r="AU260" s="7"/>
      <c r="AV260" s="4">
        <v>5</v>
      </c>
      <c r="AW260" s="8">
        <v>231.14</v>
      </c>
      <c r="AX260" s="4"/>
      <c r="AY260" s="8"/>
      <c r="AZ260" s="7"/>
      <c r="BA260" s="7"/>
      <c r="BB260" s="7">
        <v>1</v>
      </c>
      <c r="BC260" s="4">
        <v>5</v>
      </c>
      <c r="BD260" s="8">
        <v>231.14</v>
      </c>
      <c r="BE260" s="4"/>
      <c r="BF260" s="8"/>
      <c r="BG260" s="7"/>
      <c r="BH260" s="7"/>
      <c r="BI260" s="7">
        <v>1</v>
      </c>
      <c r="BJ260" s="4">
        <v>5</v>
      </c>
      <c r="BK260" s="8">
        <v>231.14</v>
      </c>
      <c r="BL260" s="2" t="s">
        <v>2978</v>
      </c>
      <c r="BM260" s="7">
        <v>1</v>
      </c>
      <c r="BN260" s="7">
        <v>1</v>
      </c>
      <c r="BO260" s="4">
        <v>1</v>
      </c>
      <c r="BP260" s="8">
        <v>28.9</v>
      </c>
      <c r="BQ260" s="4"/>
      <c r="BR260" s="8"/>
      <c r="BS260" s="7"/>
      <c r="BT260" s="7"/>
      <c r="BU260" s="2" t="s">
        <v>141</v>
      </c>
      <c r="BV260" s="2" t="s">
        <v>129</v>
      </c>
      <c r="BW260" s="2" t="s">
        <v>1681</v>
      </c>
      <c r="BX260" s="2" t="s">
        <v>1059</v>
      </c>
      <c r="BY260" s="2" t="s">
        <v>177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593</v>
      </c>
      <c r="CH260" s="2" t="s">
        <v>174</v>
      </c>
      <c r="CI260" s="2" t="s">
        <v>132</v>
      </c>
      <c r="CJ260" s="2" t="s">
        <v>874</v>
      </c>
      <c r="CK260" s="2" t="s">
        <v>144</v>
      </c>
      <c r="CL260" s="2" t="s">
        <v>132</v>
      </c>
      <c r="CM260" s="4">
        <v>2</v>
      </c>
      <c r="CN260" s="8">
        <v>99.94</v>
      </c>
      <c r="CO260" s="4"/>
      <c r="CP260" s="8"/>
      <c r="CQ260" s="7"/>
      <c r="CR260" s="7"/>
      <c r="CS260" s="2" t="s">
        <v>141</v>
      </c>
      <c r="CT260" s="2" t="s">
        <v>129</v>
      </c>
      <c r="CU260" s="2" t="s">
        <v>1747</v>
      </c>
      <c r="CV260" s="2" t="s">
        <v>1748</v>
      </c>
      <c r="CW260" s="2" t="s">
        <v>144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141</v>
      </c>
      <c r="DF260" s="2" t="s">
        <v>174</v>
      </c>
      <c r="DG260" s="2" t="s">
        <v>1050</v>
      </c>
      <c r="DH260" s="2" t="s">
        <v>1420</v>
      </c>
      <c r="DI260" s="2" t="s">
        <v>144</v>
      </c>
      <c r="DJ260" s="2" t="s">
        <v>132</v>
      </c>
      <c r="DK260" s="4">
        <v>1</v>
      </c>
      <c r="DL260" s="8">
        <v>55</v>
      </c>
      <c r="DM260" s="4"/>
      <c r="DN260" s="8"/>
      <c r="DO260" s="7"/>
      <c r="DP260" s="7"/>
      <c r="DQ260" s="2" t="s">
        <v>141</v>
      </c>
      <c r="DR260" s="2" t="s">
        <v>129</v>
      </c>
      <c r="DS260" s="2" t="s">
        <v>1161</v>
      </c>
      <c r="DT260" s="2" t="s">
        <v>2979</v>
      </c>
      <c r="DU260" s="2" t="s">
        <v>144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141</v>
      </c>
      <c r="ED260" s="2" t="s">
        <v>129</v>
      </c>
      <c r="EE260" s="2" t="s">
        <v>1683</v>
      </c>
      <c r="EF260" s="2" t="s">
        <v>2980</v>
      </c>
      <c r="EG260" s="2" t="s">
        <v>144</v>
      </c>
      <c r="EH260" s="2" t="s">
        <v>132</v>
      </c>
      <c r="EI260" s="4">
        <v>1</v>
      </c>
      <c r="EJ260" s="8">
        <v>47.3</v>
      </c>
      <c r="EK260" s="4"/>
      <c r="EL260" s="8"/>
      <c r="EM260" s="7"/>
      <c r="EN260" s="7"/>
      <c r="EO260" s="2" t="s">
        <v>141</v>
      </c>
      <c r="EP260" s="2" t="s">
        <v>129</v>
      </c>
      <c r="EQ260" s="2" t="s">
        <v>991</v>
      </c>
      <c r="ER260" s="2" t="s">
        <v>2981</v>
      </c>
      <c r="ES260" s="2" t="s">
        <v>144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141</v>
      </c>
      <c r="FB260" s="2" t="s">
        <v>129</v>
      </c>
      <c r="FC260" s="2" t="s">
        <v>1277</v>
      </c>
      <c r="FD260" s="2" t="s">
        <v>2550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141</v>
      </c>
      <c r="FN260" s="2" t="s">
        <v>174</v>
      </c>
      <c r="FO260" s="2" t="s">
        <v>1666</v>
      </c>
      <c r="FP260" s="2" t="s">
        <v>132</v>
      </c>
      <c r="FQ260" s="2" t="s">
        <v>144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141</v>
      </c>
      <c r="FZ260" s="2" t="s">
        <v>129</v>
      </c>
      <c r="GA260" s="2" t="s">
        <v>326</v>
      </c>
      <c r="GB260" s="2" t="s">
        <v>132</v>
      </c>
      <c r="GC260" s="2" t="s">
        <v>144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129</v>
      </c>
      <c r="GM260" s="2" t="s">
        <v>1747</v>
      </c>
      <c r="GN260" s="2" t="s">
        <v>2982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167</v>
      </c>
      <c r="GX260" s="2" t="s">
        <v>129</v>
      </c>
      <c r="GY260" s="2" t="s">
        <v>132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167</v>
      </c>
      <c r="HJ260" s="2" t="s">
        <v>129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129</v>
      </c>
      <c r="HW260" s="2" t="s">
        <v>1412</v>
      </c>
      <c r="HX260" s="2" t="s">
        <v>1489</v>
      </c>
      <c r="HY260" s="2" t="s">
        <v>177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141</v>
      </c>
      <c r="IH260" s="2" t="s">
        <v>129</v>
      </c>
      <c r="II260" s="2" t="s">
        <v>828</v>
      </c>
      <c r="IJ260" s="2" t="s">
        <v>1389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141</v>
      </c>
      <c r="IT260" s="2" t="s">
        <v>129</v>
      </c>
      <c r="IU260" s="2" t="s">
        <v>830</v>
      </c>
      <c r="IV260" s="2" t="s">
        <v>321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141</v>
      </c>
      <c r="JF260" s="2" t="s">
        <v>129</v>
      </c>
      <c r="JG260" s="2" t="s">
        <v>2504</v>
      </c>
      <c r="JH260" s="2" t="s">
        <v>2345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366</v>
      </c>
      <c r="JT260" s="2" t="s">
        <v>132</v>
      </c>
      <c r="JU260" s="2" t="s">
        <v>144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141</v>
      </c>
      <c r="KD260" s="2" t="s">
        <v>129</v>
      </c>
      <c r="KE260" s="2" t="s">
        <v>837</v>
      </c>
      <c r="KF260" s="2" t="s">
        <v>2983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167</v>
      </c>
      <c r="KP260" s="2" t="s">
        <v>129</v>
      </c>
      <c r="KQ260" s="2" t="s">
        <v>132</v>
      </c>
      <c r="KR260" s="2" t="s">
        <v>132</v>
      </c>
      <c r="KS260" s="2" t="s">
        <v>144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141</v>
      </c>
      <c r="LB260" s="2" t="s">
        <v>129</v>
      </c>
      <c r="LC260" s="2" t="s">
        <v>834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129</v>
      </c>
      <c r="LO260" s="2" t="s">
        <v>132</v>
      </c>
      <c r="LP260" s="2" t="s">
        <v>132</v>
      </c>
      <c r="LQ260" s="2" t="s">
        <v>144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170</v>
      </c>
      <c r="MM260" s="2" t="s">
        <v>1687</v>
      </c>
      <c r="MN260" s="2" t="s">
        <v>2984</v>
      </c>
      <c r="MO260" s="2" t="s">
        <v>177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129</v>
      </c>
      <c r="MY260" s="2" t="s">
        <v>132</v>
      </c>
      <c r="MZ260" s="2" t="s">
        <v>132</v>
      </c>
      <c r="NA260" s="2" t="s">
        <v>144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173</v>
      </c>
      <c r="OH260" s="2" t="s">
        <v>129</v>
      </c>
      <c r="OI260" s="2" t="s">
        <v>132</v>
      </c>
      <c r="OJ260" s="2" t="s">
        <v>132</v>
      </c>
      <c r="OK260" s="2" t="s">
        <v>144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167</v>
      </c>
      <c r="OT260" s="2" t="s">
        <v>174</v>
      </c>
      <c r="OU260" s="2" t="s">
        <v>132</v>
      </c>
      <c r="OV260" s="2" t="s">
        <v>132</v>
      </c>
      <c r="OW260" s="2" t="s">
        <v>144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174</v>
      </c>
      <c r="PS260" s="2" t="s">
        <v>214</v>
      </c>
      <c r="PT260" s="2" t="s">
        <v>2617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141</v>
      </c>
      <c r="QP260" s="2" t="s">
        <v>174</v>
      </c>
      <c r="QQ260" s="2" t="s">
        <v>837</v>
      </c>
      <c r="QR260" s="2" t="s">
        <v>2985</v>
      </c>
      <c r="QS260" s="2" t="s">
        <v>144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532</v>
      </c>
      <c r="RB260" s="2" t="s">
        <v>129</v>
      </c>
      <c r="RC260" s="2" t="s">
        <v>132</v>
      </c>
      <c r="RD260" s="2" t="s">
        <v>132</v>
      </c>
      <c r="RE260" s="2" t="s">
        <v>144</v>
      </c>
      <c r="RF260" s="2" t="s">
        <v>177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174</v>
      </c>
      <c r="RO260" s="2" t="s">
        <v>2743</v>
      </c>
      <c r="RP260" s="2" t="s">
        <v>1740</v>
      </c>
      <c r="RQ260" s="2" t="s">
        <v>144</v>
      </c>
      <c r="RR260" s="2" t="s">
        <v>132</v>
      </c>
    </row>
    <row r="261">
      <c r="A261" s="2" t="s">
        <v>2986</v>
      </c>
      <c r="B261" s="2" t="s">
        <v>121</v>
      </c>
      <c r="C261" s="2" t="s">
        <v>2953</v>
      </c>
      <c r="D261" s="2" t="s">
        <v>954</v>
      </c>
      <c r="E261" s="2" t="s">
        <v>955</v>
      </c>
      <c r="F261" s="2" t="s">
        <v>2987</v>
      </c>
      <c r="G261" s="2" t="s">
        <v>2987</v>
      </c>
      <c r="H261" s="2" t="s">
        <v>2987</v>
      </c>
      <c r="I261" s="2" t="s">
        <v>2988</v>
      </c>
      <c r="J261" s="2" t="s">
        <v>127</v>
      </c>
      <c r="K261" s="2" t="s">
        <v>275</v>
      </c>
      <c r="L261" s="3">
        <v>38.57</v>
      </c>
      <c r="M261" s="3">
        <v>40.5</v>
      </c>
      <c r="N261" s="3">
        <v>89.99</v>
      </c>
      <c r="O261" s="2" t="s">
        <v>526</v>
      </c>
      <c r="P261" s="2" t="s">
        <v>527</v>
      </c>
      <c r="Q261" s="2" t="s">
        <v>131</v>
      </c>
      <c r="R261" s="2" t="s">
        <v>132</v>
      </c>
      <c r="S261" s="2" t="s">
        <v>2989</v>
      </c>
      <c r="T261" s="2" t="s">
        <v>132</v>
      </c>
      <c r="U261" s="2" t="s">
        <v>306</v>
      </c>
      <c r="V261" s="2" t="s">
        <v>846</v>
      </c>
      <c r="W261" s="2" t="s">
        <v>136</v>
      </c>
      <c r="X261" s="2" t="s">
        <v>421</v>
      </c>
      <c r="Y261" s="2" t="s">
        <v>997</v>
      </c>
      <c r="Z261" s="4">
        <v>73</v>
      </c>
      <c r="AA261" s="4">
        <f>=ROUNDDOWN(182.5,0)</f>
      </c>
      <c r="AB261" s="5">
        <v>0.4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3</v>
      </c>
      <c r="AQ261" s="8">
        <v>127.38</v>
      </c>
      <c r="AR261" s="4"/>
      <c r="AS261" s="8"/>
      <c r="AT261" s="7"/>
      <c r="AU261" s="7"/>
      <c r="AV261" s="4">
        <v>3</v>
      </c>
      <c r="AW261" s="8">
        <v>127.38</v>
      </c>
      <c r="AX261" s="4"/>
      <c r="AY261" s="8"/>
      <c r="AZ261" s="7"/>
      <c r="BA261" s="7"/>
      <c r="BB261" s="7">
        <v>1</v>
      </c>
      <c r="BC261" s="4">
        <v>3</v>
      </c>
      <c r="BD261" s="8">
        <v>127.38</v>
      </c>
      <c r="BE261" s="4"/>
      <c r="BF261" s="8"/>
      <c r="BG261" s="7"/>
      <c r="BH261" s="7"/>
      <c r="BI261" s="7">
        <v>1</v>
      </c>
      <c r="BJ261" s="4">
        <v>3</v>
      </c>
      <c r="BK261" s="8">
        <v>127.38</v>
      </c>
      <c r="BL261" s="2" t="s">
        <v>2990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141</v>
      </c>
      <c r="BV261" s="2" t="s">
        <v>129</v>
      </c>
      <c r="BW261" s="2" t="s">
        <v>1212</v>
      </c>
      <c r="BX261" s="2" t="s">
        <v>247</v>
      </c>
      <c r="BY261" s="2" t="s">
        <v>177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162</v>
      </c>
      <c r="CH261" s="2" t="s">
        <v>129</v>
      </c>
      <c r="CI261" s="2" t="s">
        <v>132</v>
      </c>
      <c r="CJ261" s="2" t="s">
        <v>132</v>
      </c>
      <c r="CK261" s="2" t="s">
        <v>144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141</v>
      </c>
      <c r="CT261" s="2" t="s">
        <v>129</v>
      </c>
      <c r="CU261" s="2" t="s">
        <v>997</v>
      </c>
      <c r="CV261" s="2" t="s">
        <v>2991</v>
      </c>
      <c r="CW261" s="2" t="s">
        <v>144</v>
      </c>
      <c r="CX261" s="2" t="s">
        <v>132</v>
      </c>
      <c r="CY261" s="4">
        <v>1</v>
      </c>
      <c r="CZ261" s="8">
        <v>42.52</v>
      </c>
      <c r="DA261" s="4"/>
      <c r="DB261" s="8"/>
      <c r="DC261" s="7"/>
      <c r="DD261" s="7"/>
      <c r="DE261" s="2" t="s">
        <v>141</v>
      </c>
      <c r="DF261" s="2" t="s">
        <v>129</v>
      </c>
      <c r="DG261" s="2" t="s">
        <v>147</v>
      </c>
      <c r="DH261" s="2" t="s">
        <v>2992</v>
      </c>
      <c r="DI261" s="2" t="s">
        <v>144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167</v>
      </c>
      <c r="DR261" s="2" t="s">
        <v>129</v>
      </c>
      <c r="DS261" s="2" t="s">
        <v>256</v>
      </c>
      <c r="DT261" s="2" t="s">
        <v>132</v>
      </c>
      <c r="DU261" s="2" t="s">
        <v>144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129</v>
      </c>
      <c r="EE261" s="2" t="s">
        <v>2009</v>
      </c>
      <c r="EF261" s="2" t="s">
        <v>2349</v>
      </c>
      <c r="EG261" s="2" t="s">
        <v>144</v>
      </c>
      <c r="EH261" s="2" t="s">
        <v>132</v>
      </c>
      <c r="EI261" s="4">
        <v>2</v>
      </c>
      <c r="EJ261" s="8">
        <v>84.86</v>
      </c>
      <c r="EK261" s="4"/>
      <c r="EL261" s="8"/>
      <c r="EM261" s="7"/>
      <c r="EN261" s="7"/>
      <c r="EO261" s="2" t="s">
        <v>141</v>
      </c>
      <c r="EP261" s="2" t="s">
        <v>129</v>
      </c>
      <c r="EQ261" s="2" t="s">
        <v>1951</v>
      </c>
      <c r="ER261" s="2" t="s">
        <v>753</v>
      </c>
      <c r="ES261" s="2" t="s">
        <v>144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167</v>
      </c>
      <c r="FB261" s="2" t="s">
        <v>129</v>
      </c>
      <c r="FC261" s="2" t="s">
        <v>132</v>
      </c>
      <c r="FD261" s="2" t="s">
        <v>132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162</v>
      </c>
      <c r="FN261" s="2" t="s">
        <v>129</v>
      </c>
      <c r="FO261" s="2" t="s">
        <v>132</v>
      </c>
      <c r="FP261" s="2" t="s">
        <v>132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167</v>
      </c>
      <c r="FZ261" s="2" t="s">
        <v>129</v>
      </c>
      <c r="GA261" s="2" t="s">
        <v>132</v>
      </c>
      <c r="GB261" s="2" t="s">
        <v>132</v>
      </c>
      <c r="GC261" s="2" t="s">
        <v>144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129</v>
      </c>
      <c r="GM261" s="2" t="s">
        <v>1205</v>
      </c>
      <c r="GN261" s="2" t="s">
        <v>132</v>
      </c>
      <c r="GO261" s="2" t="s">
        <v>144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167</v>
      </c>
      <c r="GX261" s="2" t="s">
        <v>129</v>
      </c>
      <c r="GY261" s="2" t="s">
        <v>132</v>
      </c>
      <c r="GZ261" s="2" t="s">
        <v>132</v>
      </c>
      <c r="HA261" s="2" t="s">
        <v>144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167</v>
      </c>
      <c r="HJ261" s="2" t="s">
        <v>129</v>
      </c>
      <c r="HK261" s="2" t="s">
        <v>132</v>
      </c>
      <c r="HL261" s="2" t="s">
        <v>132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129</v>
      </c>
      <c r="HW261" s="2" t="s">
        <v>240</v>
      </c>
      <c r="HX261" s="2" t="s">
        <v>633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167</v>
      </c>
      <c r="IH261" s="2" t="s">
        <v>129</v>
      </c>
      <c r="II261" s="2" t="s">
        <v>132</v>
      </c>
      <c r="IJ261" s="2" t="s">
        <v>132</v>
      </c>
      <c r="IK261" s="2" t="s">
        <v>144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173</v>
      </c>
      <c r="IT261" s="2" t="s">
        <v>129</v>
      </c>
      <c r="IU261" s="2" t="s">
        <v>132</v>
      </c>
      <c r="IV261" s="2" t="s">
        <v>132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167</v>
      </c>
      <c r="JF261" s="2" t="s">
        <v>129</v>
      </c>
      <c r="JG261" s="2" t="s">
        <v>132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129</v>
      </c>
      <c r="JS261" s="2" t="s">
        <v>926</v>
      </c>
      <c r="JT261" s="2" t="s">
        <v>132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167</v>
      </c>
      <c r="KD261" s="2" t="s">
        <v>129</v>
      </c>
      <c r="KE261" s="2" t="s">
        <v>132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167</v>
      </c>
      <c r="KP261" s="2" t="s">
        <v>129</v>
      </c>
      <c r="KQ261" s="2" t="s">
        <v>132</v>
      </c>
      <c r="KR261" s="2" t="s">
        <v>132</v>
      </c>
      <c r="KS261" s="2" t="s">
        <v>144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141</v>
      </c>
      <c r="LB261" s="2" t="s">
        <v>129</v>
      </c>
      <c r="LC261" s="2" t="s">
        <v>834</v>
      </c>
      <c r="LD261" s="2" t="s">
        <v>132</v>
      </c>
      <c r="LE261" s="2" t="s">
        <v>144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162</v>
      </c>
      <c r="LN261" s="2" t="s">
        <v>129</v>
      </c>
      <c r="LO261" s="2" t="s">
        <v>132</v>
      </c>
      <c r="LP261" s="2" t="s">
        <v>132</v>
      </c>
      <c r="LQ261" s="2" t="s">
        <v>144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141</v>
      </c>
      <c r="ML261" s="2" t="s">
        <v>170</v>
      </c>
      <c r="MM261" s="2" t="s">
        <v>377</v>
      </c>
      <c r="MN261" s="2" t="s">
        <v>1281</v>
      </c>
      <c r="MO261" s="2" t="s">
        <v>144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129</v>
      </c>
      <c r="MY261" s="2" t="s">
        <v>132</v>
      </c>
      <c r="MZ261" s="2" t="s">
        <v>132</v>
      </c>
      <c r="NA261" s="2" t="s">
        <v>144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173</v>
      </c>
      <c r="NV261" s="2" t="s">
        <v>129</v>
      </c>
      <c r="NW261" s="2" t="s">
        <v>132</v>
      </c>
      <c r="NX261" s="2" t="s">
        <v>132</v>
      </c>
      <c r="NY261" s="2" t="s">
        <v>144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173</v>
      </c>
      <c r="OH261" s="2" t="s">
        <v>129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167</v>
      </c>
      <c r="OT261" s="2" t="s">
        <v>174</v>
      </c>
      <c r="OU261" s="2" t="s">
        <v>132</v>
      </c>
      <c r="OV261" s="2" t="s">
        <v>132</v>
      </c>
      <c r="OW261" s="2" t="s">
        <v>144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141</v>
      </c>
      <c r="PR261" s="2" t="s">
        <v>174</v>
      </c>
      <c r="PS261" s="2" t="s">
        <v>559</v>
      </c>
      <c r="PT261" s="2" t="s">
        <v>631</v>
      </c>
      <c r="PU261" s="2" t="s">
        <v>144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167</v>
      </c>
      <c r="QP261" s="2" t="s">
        <v>174</v>
      </c>
      <c r="QQ261" s="2" t="s">
        <v>132</v>
      </c>
      <c r="QR261" s="2" t="s">
        <v>132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167</v>
      </c>
      <c r="RB261" s="2" t="s">
        <v>129</v>
      </c>
      <c r="RC261" s="2" t="s">
        <v>132</v>
      </c>
      <c r="RD261" s="2" t="s">
        <v>132</v>
      </c>
      <c r="RE261" s="2" t="s">
        <v>144</v>
      </c>
      <c r="RF261" s="2" t="s">
        <v>177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174</v>
      </c>
      <c r="RO261" s="2" t="s">
        <v>1224</v>
      </c>
      <c r="RP261" s="2" t="s">
        <v>2761</v>
      </c>
      <c r="RQ261" s="2" t="s">
        <v>144</v>
      </c>
      <c r="RR261" s="2" t="s">
        <v>132</v>
      </c>
    </row>
    <row r="262">
      <c r="A262" s="2" t="s">
        <v>2993</v>
      </c>
      <c r="B262" s="2" t="s">
        <v>121</v>
      </c>
      <c r="C262" s="2" t="s">
        <v>2953</v>
      </c>
      <c r="D262" s="2" t="s">
        <v>954</v>
      </c>
      <c r="E262" s="2" t="s">
        <v>955</v>
      </c>
      <c r="F262" s="2" t="s">
        <v>2994</v>
      </c>
      <c r="G262" s="2" t="s">
        <v>2994</v>
      </c>
      <c r="H262" s="2" t="s">
        <v>2994</v>
      </c>
      <c r="I262" s="2" t="s">
        <v>2995</v>
      </c>
      <c r="J262" s="2" t="s">
        <v>127</v>
      </c>
      <c r="K262" s="2" t="s">
        <v>804</v>
      </c>
      <c r="L262" s="3">
        <v>38.4</v>
      </c>
      <c r="M262" s="3">
        <v>40.32</v>
      </c>
      <c r="N262" s="3">
        <v>79.99</v>
      </c>
      <c r="O262" s="2" t="s">
        <v>1656</v>
      </c>
      <c r="P262" s="2" t="s">
        <v>527</v>
      </c>
      <c r="Q262" s="2" t="s">
        <v>131</v>
      </c>
      <c r="R262" s="2" t="s">
        <v>132</v>
      </c>
      <c r="S262" s="2" t="s">
        <v>2996</v>
      </c>
      <c r="T262" s="2" t="s">
        <v>132</v>
      </c>
      <c r="U262" s="2" t="s">
        <v>447</v>
      </c>
      <c r="V262" s="2" t="s">
        <v>846</v>
      </c>
      <c r="W262" s="2" t="s">
        <v>136</v>
      </c>
      <c r="X262" s="2" t="s">
        <v>132</v>
      </c>
      <c r="Y262" s="2" t="s">
        <v>806</v>
      </c>
      <c r="Z262" s="4"/>
      <c r="AA262" s="4">
        <f>=ROUNDDOWN({0},0)</f>
      </c>
      <c r="AB262" s="5"/>
      <c r="AC262" s="2" t="s">
        <v>132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132</v>
      </c>
      <c r="BM262" s="7"/>
      <c r="BN262" s="7"/>
      <c r="BO262" s="4"/>
      <c r="BP262" s="8"/>
      <c r="BQ262" s="4"/>
      <c r="BR262" s="8"/>
      <c r="BS262" s="7"/>
      <c r="BT262" s="7"/>
      <c r="BU262" s="2" t="s">
        <v>141</v>
      </c>
      <c r="BV262" s="2" t="s">
        <v>174</v>
      </c>
      <c r="BW262" s="2" t="s">
        <v>2997</v>
      </c>
      <c r="BX262" s="2" t="s">
        <v>2998</v>
      </c>
      <c r="BY262" s="2" t="s">
        <v>144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141</v>
      </c>
      <c r="CH262" s="2" t="s">
        <v>174</v>
      </c>
      <c r="CI262" s="2" t="s">
        <v>132</v>
      </c>
      <c r="CJ262" s="2" t="s">
        <v>370</v>
      </c>
      <c r="CK262" s="2" t="s">
        <v>144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141</v>
      </c>
      <c r="CT262" s="2" t="s">
        <v>174</v>
      </c>
      <c r="CU262" s="2" t="s">
        <v>811</v>
      </c>
      <c r="CV262" s="2" t="s">
        <v>2788</v>
      </c>
      <c r="CW262" s="2" t="s">
        <v>144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141</v>
      </c>
      <c r="DF262" s="2" t="s">
        <v>174</v>
      </c>
      <c r="DG262" s="2" t="s">
        <v>813</v>
      </c>
      <c r="DH262" s="2" t="s">
        <v>2999</v>
      </c>
      <c r="DI262" s="2" t="s">
        <v>144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141</v>
      </c>
      <c r="DR262" s="2" t="s">
        <v>174</v>
      </c>
      <c r="DS262" s="2" t="s">
        <v>1696</v>
      </c>
      <c r="DT262" s="2" t="s">
        <v>3000</v>
      </c>
      <c r="DU262" s="2" t="s">
        <v>144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141</v>
      </c>
      <c r="ED262" s="2" t="s">
        <v>174</v>
      </c>
      <c r="EE262" s="2" t="s">
        <v>1763</v>
      </c>
      <c r="EF262" s="2" t="s">
        <v>1827</v>
      </c>
      <c r="EG262" s="2" t="s">
        <v>144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141</v>
      </c>
      <c r="EP262" s="2" t="s">
        <v>174</v>
      </c>
      <c r="EQ262" s="2" t="s">
        <v>818</v>
      </c>
      <c r="ER262" s="2" t="s">
        <v>132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167</v>
      </c>
      <c r="FB262" s="2" t="s">
        <v>174</v>
      </c>
      <c r="FC262" s="2" t="s">
        <v>132</v>
      </c>
      <c r="FD262" s="2" t="s">
        <v>132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141</v>
      </c>
      <c r="FN262" s="2" t="s">
        <v>174</v>
      </c>
      <c r="FO262" s="2" t="s">
        <v>1114</v>
      </c>
      <c r="FP262" s="2" t="s">
        <v>3001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132</v>
      </c>
      <c r="FZ262" s="2" t="s">
        <v>132</v>
      </c>
      <c r="GA262" s="2" t="s">
        <v>132</v>
      </c>
      <c r="GB262" s="2" t="s">
        <v>132</v>
      </c>
      <c r="GC262" s="2" t="s">
        <v>132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174</v>
      </c>
      <c r="GM262" s="2" t="s">
        <v>1701</v>
      </c>
      <c r="GN262" s="2" t="s">
        <v>1854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167</v>
      </c>
      <c r="GX262" s="2" t="s">
        <v>174</v>
      </c>
      <c r="GY262" s="2" t="s">
        <v>132</v>
      </c>
      <c r="GZ262" s="2" t="s">
        <v>132</v>
      </c>
      <c r="HA262" s="2" t="s">
        <v>144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167</v>
      </c>
      <c r="HJ262" s="2" t="s">
        <v>174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141</v>
      </c>
      <c r="HV262" s="2" t="s">
        <v>174</v>
      </c>
      <c r="HW262" s="2" t="s">
        <v>1412</v>
      </c>
      <c r="HX262" s="2" t="s">
        <v>2264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141</v>
      </c>
      <c r="IH262" s="2" t="s">
        <v>174</v>
      </c>
      <c r="II262" s="2" t="s">
        <v>828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173</v>
      </c>
      <c r="IT262" s="2" t="s">
        <v>174</v>
      </c>
      <c r="IU262" s="2" t="s">
        <v>132</v>
      </c>
      <c r="IV262" s="2" t="s">
        <v>132</v>
      </c>
      <c r="IW262" s="2" t="s">
        <v>144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167</v>
      </c>
      <c r="JF262" s="2" t="s">
        <v>129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167</v>
      </c>
      <c r="JR262" s="2" t="s">
        <v>174</v>
      </c>
      <c r="JS262" s="2" t="s">
        <v>1717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141</v>
      </c>
      <c r="KD262" s="2" t="s">
        <v>174</v>
      </c>
      <c r="KE262" s="2" t="s">
        <v>837</v>
      </c>
      <c r="KF262" s="2" t="s">
        <v>132</v>
      </c>
      <c r="KG262" s="2" t="s">
        <v>144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132</v>
      </c>
      <c r="KP262" s="2" t="s">
        <v>132</v>
      </c>
      <c r="KQ262" s="2" t="s">
        <v>132</v>
      </c>
      <c r="KR262" s="2" t="s">
        <v>132</v>
      </c>
      <c r="KS262" s="2" t="s">
        <v>132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132</v>
      </c>
      <c r="LB262" s="2" t="s">
        <v>132</v>
      </c>
      <c r="LC262" s="2" t="s">
        <v>132</v>
      </c>
      <c r="LD262" s="2" t="s">
        <v>132</v>
      </c>
      <c r="LE262" s="2" t="s">
        <v>132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167</v>
      </c>
      <c r="LN262" s="2" t="s">
        <v>174</v>
      </c>
      <c r="LO262" s="2" t="s">
        <v>132</v>
      </c>
      <c r="LP262" s="2" t="s">
        <v>132</v>
      </c>
      <c r="LQ262" s="2" t="s">
        <v>144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141</v>
      </c>
      <c r="ML262" s="2" t="s">
        <v>174</v>
      </c>
      <c r="MM262" s="2" t="s">
        <v>1718</v>
      </c>
      <c r="MN262" s="2" t="s">
        <v>3002</v>
      </c>
      <c r="MO262" s="2" t="s">
        <v>144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174</v>
      </c>
      <c r="MY262" s="2" t="s">
        <v>132</v>
      </c>
      <c r="MZ262" s="2" t="s">
        <v>132</v>
      </c>
      <c r="NA262" s="2" t="s">
        <v>144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173</v>
      </c>
      <c r="OH262" s="2" t="s">
        <v>174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167</v>
      </c>
      <c r="OT262" s="2" t="s">
        <v>174</v>
      </c>
      <c r="OU262" s="2" t="s">
        <v>132</v>
      </c>
      <c r="OV262" s="2" t="s">
        <v>132</v>
      </c>
      <c r="OW262" s="2" t="s">
        <v>144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167</v>
      </c>
      <c r="PR262" s="2" t="s">
        <v>174</v>
      </c>
      <c r="PS262" s="2" t="s">
        <v>132</v>
      </c>
      <c r="PT262" s="2" t="s">
        <v>132</v>
      </c>
      <c r="PU262" s="2" t="s">
        <v>144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141</v>
      </c>
      <c r="QP262" s="2" t="s">
        <v>174</v>
      </c>
      <c r="QQ262" s="2" t="s">
        <v>837</v>
      </c>
      <c r="QR262" s="2" t="s">
        <v>1026</v>
      </c>
      <c r="QS262" s="2" t="s">
        <v>144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167</v>
      </c>
      <c r="RB262" s="2" t="s">
        <v>174</v>
      </c>
      <c r="RC262" s="2" t="s">
        <v>132</v>
      </c>
      <c r="RD262" s="2" t="s">
        <v>132</v>
      </c>
      <c r="RE262" s="2" t="s">
        <v>144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174</v>
      </c>
      <c r="RO262" s="2" t="s">
        <v>1160</v>
      </c>
      <c r="RP262" s="2" t="s">
        <v>1738</v>
      </c>
      <c r="RQ262" s="2" t="s">
        <v>144</v>
      </c>
      <c r="RR262" s="2" t="s">
        <v>132</v>
      </c>
    </row>
    <row r="263">
      <c r="A263" s="2" t="s">
        <v>3003</v>
      </c>
      <c r="B263" s="2" t="s">
        <v>121</v>
      </c>
      <c r="C263" s="2" t="s">
        <v>2953</v>
      </c>
      <c r="D263" s="2" t="s">
        <v>1959</v>
      </c>
      <c r="E263" s="2" t="s">
        <v>710</v>
      </c>
      <c r="F263" s="2" t="s">
        <v>3004</v>
      </c>
      <c r="G263" s="2" t="s">
        <v>3004</v>
      </c>
      <c r="H263" s="2" t="s">
        <v>3004</v>
      </c>
      <c r="I263" s="2" t="s">
        <v>3005</v>
      </c>
      <c r="J263" s="2" t="s">
        <v>127</v>
      </c>
      <c r="K263" s="2" t="s">
        <v>304</v>
      </c>
      <c r="L263" s="3">
        <v>27.2</v>
      </c>
      <c r="M263" s="3">
        <v>28.56</v>
      </c>
      <c r="N263" s="3">
        <v>59.49</v>
      </c>
      <c r="O263" s="2" t="s">
        <v>129</v>
      </c>
      <c r="P263" s="2" t="s">
        <v>658</v>
      </c>
      <c r="Q263" s="2" t="s">
        <v>131</v>
      </c>
      <c r="R263" s="2" t="s">
        <v>132</v>
      </c>
      <c r="S263" s="2" t="s">
        <v>132</v>
      </c>
      <c r="T263" s="2" t="s">
        <v>132</v>
      </c>
      <c r="U263" s="2" t="s">
        <v>134</v>
      </c>
      <c r="V263" s="2" t="s">
        <v>914</v>
      </c>
      <c r="W263" s="2" t="s">
        <v>421</v>
      </c>
      <c r="X263" s="2" t="s">
        <v>132</v>
      </c>
      <c r="Y263" s="2" t="s">
        <v>148</v>
      </c>
      <c r="Z263" s="4">
        <v>83</v>
      </c>
      <c r="AA263" s="4">
        <f>=ROUNDDOWN(41.5,0)</f>
      </c>
      <c r="AB263" s="5">
        <v>2</v>
      </c>
      <c r="AC263" s="2" t="s">
        <v>132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>
        <v>6</v>
      </c>
      <c r="AQ263" s="8">
        <v>219.28</v>
      </c>
      <c r="AR263" s="4"/>
      <c r="AS263" s="8"/>
      <c r="AT263" s="7"/>
      <c r="AU263" s="7"/>
      <c r="AV263" s="4">
        <v>6</v>
      </c>
      <c r="AW263" s="8">
        <v>219.28</v>
      </c>
      <c r="AX263" s="4"/>
      <c r="AY263" s="8"/>
      <c r="AZ263" s="7"/>
      <c r="BA263" s="7"/>
      <c r="BB263" s="7">
        <v>1</v>
      </c>
      <c r="BC263" s="4">
        <v>6</v>
      </c>
      <c r="BD263" s="8">
        <v>219.28</v>
      </c>
      <c r="BE263" s="4"/>
      <c r="BF263" s="8"/>
      <c r="BG263" s="7"/>
      <c r="BH263" s="7"/>
      <c r="BI263" s="7">
        <v>1</v>
      </c>
      <c r="BJ263" s="4">
        <v>6</v>
      </c>
      <c r="BK263" s="8">
        <v>219.28</v>
      </c>
      <c r="BL263" s="2" t="s">
        <v>3006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141</v>
      </c>
      <c r="BV263" s="2" t="s">
        <v>129</v>
      </c>
      <c r="BW263" s="2" t="s">
        <v>1437</v>
      </c>
      <c r="BX263" s="2" t="s">
        <v>132</v>
      </c>
      <c r="BY263" s="2" t="s">
        <v>144</v>
      </c>
      <c r="BZ263" s="2" t="s">
        <v>132</v>
      </c>
      <c r="CA263" s="4">
        <v>1</v>
      </c>
      <c r="CB263" s="8">
        <v>31.28</v>
      </c>
      <c r="CC263" s="4"/>
      <c r="CD263" s="8"/>
      <c r="CE263" s="7"/>
      <c r="CF263" s="7"/>
      <c r="CG263" s="2" t="s">
        <v>141</v>
      </c>
      <c r="CH263" s="2" t="s">
        <v>129</v>
      </c>
      <c r="CI263" s="2" t="s">
        <v>132</v>
      </c>
      <c r="CJ263" s="2" t="s">
        <v>923</v>
      </c>
      <c r="CK263" s="2" t="s">
        <v>144</v>
      </c>
      <c r="CL263" s="2" t="s">
        <v>132</v>
      </c>
      <c r="CM263" s="4">
        <v>4</v>
      </c>
      <c r="CN263" s="8">
        <v>150.37</v>
      </c>
      <c r="CO263" s="4"/>
      <c r="CP263" s="8"/>
      <c r="CQ263" s="7"/>
      <c r="CR263" s="7"/>
      <c r="CS263" s="2" t="s">
        <v>141</v>
      </c>
      <c r="CT263" s="2" t="s">
        <v>129</v>
      </c>
      <c r="CU263" s="2" t="s">
        <v>2712</v>
      </c>
      <c r="CV263" s="2" t="s">
        <v>1197</v>
      </c>
      <c r="CW263" s="2" t="s">
        <v>144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167</v>
      </c>
      <c r="DF263" s="2" t="s">
        <v>129</v>
      </c>
      <c r="DG263" s="2" t="s">
        <v>132</v>
      </c>
      <c r="DH263" s="2" t="s">
        <v>132</v>
      </c>
      <c r="DI263" s="2" t="s">
        <v>144</v>
      </c>
      <c r="DJ263" s="2" t="s">
        <v>132</v>
      </c>
      <c r="DK263" s="4">
        <v>1</v>
      </c>
      <c r="DL263" s="8">
        <v>37.63</v>
      </c>
      <c r="DM263" s="4"/>
      <c r="DN263" s="8"/>
      <c r="DO263" s="7"/>
      <c r="DP263" s="7"/>
      <c r="DQ263" s="2" t="s">
        <v>141</v>
      </c>
      <c r="DR263" s="2" t="s">
        <v>129</v>
      </c>
      <c r="DS263" s="2" t="s">
        <v>397</v>
      </c>
      <c r="DT263" s="2" t="s">
        <v>3007</v>
      </c>
      <c r="DU263" s="2" t="s">
        <v>144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129</v>
      </c>
      <c r="EE263" s="2" t="s">
        <v>3008</v>
      </c>
      <c r="EF263" s="2" t="s">
        <v>132</v>
      </c>
      <c r="EG263" s="2" t="s">
        <v>144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161</v>
      </c>
      <c r="EP263" s="2" t="s">
        <v>129</v>
      </c>
      <c r="EQ263" s="2" t="s">
        <v>132</v>
      </c>
      <c r="ER263" s="2" t="s">
        <v>132</v>
      </c>
      <c r="ES263" s="2" t="s">
        <v>144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161</v>
      </c>
      <c r="FB263" s="2" t="s">
        <v>129</v>
      </c>
      <c r="FC263" s="2" t="s">
        <v>132</v>
      </c>
      <c r="FD263" s="2" t="s">
        <v>132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162</v>
      </c>
      <c r="FN263" s="2" t="s">
        <v>129</v>
      </c>
      <c r="FO263" s="2" t="s">
        <v>132</v>
      </c>
      <c r="FP263" s="2" t="s">
        <v>132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167</v>
      </c>
      <c r="FZ263" s="2" t="s">
        <v>129</v>
      </c>
      <c r="GA263" s="2" t="s">
        <v>132</v>
      </c>
      <c r="GB263" s="2" t="s">
        <v>132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129</v>
      </c>
      <c r="GM263" s="2" t="s">
        <v>2712</v>
      </c>
      <c r="GN263" s="2" t="s">
        <v>132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161</v>
      </c>
      <c r="GX263" s="2" t="s">
        <v>129</v>
      </c>
      <c r="GY263" s="2" t="s">
        <v>132</v>
      </c>
      <c r="GZ263" s="2" t="s">
        <v>132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162</v>
      </c>
      <c r="HJ263" s="2" t="s">
        <v>129</v>
      </c>
      <c r="HK263" s="2" t="s">
        <v>132</v>
      </c>
      <c r="HL263" s="2" t="s">
        <v>132</v>
      </c>
      <c r="HM263" s="2" t="s">
        <v>144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532</v>
      </c>
      <c r="HV263" s="2" t="s">
        <v>129</v>
      </c>
      <c r="HW263" s="2" t="s">
        <v>132</v>
      </c>
      <c r="HX263" s="2" t="s">
        <v>132</v>
      </c>
      <c r="HY263" s="2" t="s">
        <v>144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141</v>
      </c>
      <c r="IH263" s="2" t="s">
        <v>129</v>
      </c>
      <c r="II263" s="2" t="s">
        <v>2631</v>
      </c>
      <c r="IJ263" s="2" t="s">
        <v>132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167</v>
      </c>
      <c r="IT263" s="2" t="s">
        <v>129</v>
      </c>
      <c r="IU263" s="2" t="s">
        <v>132</v>
      </c>
      <c r="IV263" s="2" t="s">
        <v>132</v>
      </c>
      <c r="IW263" s="2" t="s">
        <v>144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212</v>
      </c>
      <c r="JF263" s="2" t="s">
        <v>129</v>
      </c>
      <c r="JG263" s="2" t="s">
        <v>132</v>
      </c>
      <c r="JH263" s="2" t="s">
        <v>132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141</v>
      </c>
      <c r="JR263" s="2" t="s">
        <v>129</v>
      </c>
      <c r="JS263" s="2" t="s">
        <v>926</v>
      </c>
      <c r="JT263" s="2" t="s">
        <v>132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167</v>
      </c>
      <c r="KD263" s="2" t="s">
        <v>129</v>
      </c>
      <c r="KE263" s="2" t="s">
        <v>132</v>
      </c>
      <c r="KF263" s="2" t="s">
        <v>132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167</v>
      </c>
      <c r="KP263" s="2" t="s">
        <v>129</v>
      </c>
      <c r="KQ263" s="2" t="s">
        <v>132</v>
      </c>
      <c r="KR263" s="2" t="s">
        <v>132</v>
      </c>
      <c r="KS263" s="2" t="s">
        <v>144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141</v>
      </c>
      <c r="LB263" s="2" t="s">
        <v>129</v>
      </c>
      <c r="LC263" s="2" t="s">
        <v>168</v>
      </c>
      <c r="LD263" s="2" t="s">
        <v>132</v>
      </c>
      <c r="LE263" s="2" t="s">
        <v>144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129</v>
      </c>
      <c r="LO263" s="2" t="s">
        <v>132</v>
      </c>
      <c r="LP263" s="2" t="s">
        <v>132</v>
      </c>
      <c r="LQ263" s="2" t="s">
        <v>144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162</v>
      </c>
      <c r="ML263" s="2" t="s">
        <v>129</v>
      </c>
      <c r="MM263" s="2" t="s">
        <v>132</v>
      </c>
      <c r="MN263" s="2" t="s">
        <v>132</v>
      </c>
      <c r="MO263" s="2" t="s">
        <v>144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167</v>
      </c>
      <c r="MX263" s="2" t="s">
        <v>129</v>
      </c>
      <c r="MY263" s="2" t="s">
        <v>132</v>
      </c>
      <c r="MZ263" s="2" t="s">
        <v>132</v>
      </c>
      <c r="NA263" s="2" t="s">
        <v>144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167</v>
      </c>
      <c r="NJ263" s="2" t="s">
        <v>129</v>
      </c>
      <c r="NK263" s="2" t="s">
        <v>132</v>
      </c>
      <c r="NL263" s="2" t="s">
        <v>132</v>
      </c>
      <c r="NM263" s="2" t="s">
        <v>144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167</v>
      </c>
      <c r="OH263" s="2" t="s">
        <v>129</v>
      </c>
      <c r="OI263" s="2" t="s">
        <v>132</v>
      </c>
      <c r="OJ263" s="2" t="s">
        <v>132</v>
      </c>
      <c r="OK263" s="2" t="s">
        <v>144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167</v>
      </c>
      <c r="PR263" s="2" t="s">
        <v>129</v>
      </c>
      <c r="PS263" s="2" t="s">
        <v>132</v>
      </c>
      <c r="PT263" s="2" t="s">
        <v>132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167</v>
      </c>
      <c r="QD263" s="2" t="s">
        <v>129</v>
      </c>
      <c r="QE263" s="2" t="s">
        <v>132</v>
      </c>
      <c r="QF263" s="2" t="s">
        <v>132</v>
      </c>
      <c r="QG263" s="2" t="s">
        <v>144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167</v>
      </c>
      <c r="RB263" s="2" t="s">
        <v>129</v>
      </c>
      <c r="RC263" s="2" t="s">
        <v>132</v>
      </c>
      <c r="RD263" s="2" t="s">
        <v>132</v>
      </c>
      <c r="RE263" s="2" t="s">
        <v>144</v>
      </c>
      <c r="RF263" s="2" t="s">
        <v>177</v>
      </c>
      <c r="RG263" s="4"/>
      <c r="RH263" s="8"/>
      <c r="RI263" s="4"/>
      <c r="RJ263" s="8"/>
      <c r="RK263" s="7"/>
      <c r="RL263" s="7"/>
      <c r="RM263" s="2" t="s">
        <v>141</v>
      </c>
      <c r="RN263" s="2" t="s">
        <v>174</v>
      </c>
      <c r="RO263" s="2" t="s">
        <v>1445</v>
      </c>
      <c r="RP263" s="2" t="s">
        <v>132</v>
      </c>
      <c r="RQ263" s="2" t="s">
        <v>144</v>
      </c>
      <c r="RR263" s="2" t="s">
        <v>132</v>
      </c>
    </row>
    <row r="264">
      <c r="A264" s="2" t="s">
        <v>3009</v>
      </c>
      <c r="B264" s="2" t="s">
        <v>121</v>
      </c>
      <c r="C264" s="2" t="s">
        <v>3010</v>
      </c>
      <c r="D264" s="2" t="s">
        <v>954</v>
      </c>
      <c r="E264" s="2" t="s">
        <v>955</v>
      </c>
      <c r="F264" s="2" t="s">
        <v>3011</v>
      </c>
      <c r="G264" s="2" t="s">
        <v>3011</v>
      </c>
      <c r="H264" s="2" t="s">
        <v>3011</v>
      </c>
      <c r="I264" s="2" t="s">
        <v>1073</v>
      </c>
      <c r="J264" s="2" t="s">
        <v>127</v>
      </c>
      <c r="K264" s="2" t="s">
        <v>373</v>
      </c>
      <c r="L264" s="3">
        <v>39.27</v>
      </c>
      <c r="M264" s="3">
        <v>41.23</v>
      </c>
      <c r="N264" s="3">
        <v>84.99</v>
      </c>
      <c r="O264" s="2" t="s">
        <v>129</v>
      </c>
      <c r="P264" s="2" t="s">
        <v>374</v>
      </c>
      <c r="Q264" s="2" t="s">
        <v>131</v>
      </c>
      <c r="R264" s="2" t="s">
        <v>132</v>
      </c>
      <c r="S264" s="2" t="s">
        <v>132</v>
      </c>
      <c r="T264" s="2" t="s">
        <v>132</v>
      </c>
      <c r="U264" s="2" t="s">
        <v>306</v>
      </c>
      <c r="V264" s="2" t="s">
        <v>3012</v>
      </c>
      <c r="W264" s="2" t="s">
        <v>421</v>
      </c>
      <c r="X264" s="2" t="s">
        <v>132</v>
      </c>
      <c r="Y264" s="2" t="s">
        <v>1849</v>
      </c>
      <c r="Z264" s="4">
        <v>60</v>
      </c>
      <c r="AA264" s="4">
        <f>=ROUNDDOWN(10,0)</f>
      </c>
      <c r="AB264" s="5">
        <v>6</v>
      </c>
      <c r="AC264" s="2" t="s">
        <v>1076</v>
      </c>
      <c r="AD264" s="4">
        <v>100</v>
      </c>
      <c r="AE264" s="4">
        <v>100</v>
      </c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>
        <v>47</v>
      </c>
      <c r="AQ264" s="8">
        <v>2034.72</v>
      </c>
      <c r="AR264" s="4"/>
      <c r="AS264" s="8"/>
      <c r="AT264" s="7"/>
      <c r="AU264" s="7"/>
      <c r="AV264" s="4">
        <v>47</v>
      </c>
      <c r="AW264" s="8">
        <v>2034.72</v>
      </c>
      <c r="AX264" s="4"/>
      <c r="AY264" s="8"/>
      <c r="AZ264" s="7"/>
      <c r="BA264" s="7"/>
      <c r="BB264" s="7">
        <v>1</v>
      </c>
      <c r="BC264" s="4">
        <v>47</v>
      </c>
      <c r="BD264" s="8">
        <v>2034.72</v>
      </c>
      <c r="BE264" s="4"/>
      <c r="BF264" s="8"/>
      <c r="BG264" s="7"/>
      <c r="BH264" s="7"/>
      <c r="BI264" s="7">
        <v>1</v>
      </c>
      <c r="BJ264" s="4">
        <v>47</v>
      </c>
      <c r="BK264" s="8">
        <v>2034.72</v>
      </c>
      <c r="BL264" s="2" t="s">
        <v>3013</v>
      </c>
      <c r="BM264" s="7">
        <v>1</v>
      </c>
      <c r="BN264" s="7">
        <v>1</v>
      </c>
      <c r="BO264" s="4">
        <v>19</v>
      </c>
      <c r="BP264" s="8">
        <v>705.13</v>
      </c>
      <c r="BQ264" s="4"/>
      <c r="BR264" s="8"/>
      <c r="BS264" s="7"/>
      <c r="BT264" s="7"/>
      <c r="BU264" s="2" t="s">
        <v>141</v>
      </c>
      <c r="BV264" s="2" t="s">
        <v>129</v>
      </c>
      <c r="BW264" s="2" t="s">
        <v>346</v>
      </c>
      <c r="BX264" s="2" t="s">
        <v>826</v>
      </c>
      <c r="BY264" s="2" t="s">
        <v>144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313</v>
      </c>
      <c r="CH264" s="2" t="s">
        <v>174</v>
      </c>
      <c r="CI264" s="2" t="s">
        <v>132</v>
      </c>
      <c r="CJ264" s="2" t="s">
        <v>2720</v>
      </c>
      <c r="CK264" s="2" t="s">
        <v>144</v>
      </c>
      <c r="CL264" s="2" t="s">
        <v>132</v>
      </c>
      <c r="CM264" s="4">
        <v>4</v>
      </c>
      <c r="CN264" s="8">
        <v>192.54</v>
      </c>
      <c r="CO264" s="4"/>
      <c r="CP264" s="8"/>
      <c r="CQ264" s="7"/>
      <c r="CR264" s="7"/>
      <c r="CS264" s="2" t="s">
        <v>141</v>
      </c>
      <c r="CT264" s="2" t="s">
        <v>129</v>
      </c>
      <c r="CU264" s="2" t="s">
        <v>3014</v>
      </c>
      <c r="CV264" s="2" t="s">
        <v>1727</v>
      </c>
      <c r="CW264" s="2" t="s">
        <v>144</v>
      </c>
      <c r="CX264" s="2" t="s">
        <v>132</v>
      </c>
      <c r="CY264" s="4">
        <v>9</v>
      </c>
      <c r="CZ264" s="8">
        <v>458.46</v>
      </c>
      <c r="DA264" s="4"/>
      <c r="DB264" s="8"/>
      <c r="DC264" s="7"/>
      <c r="DD264" s="7"/>
      <c r="DE264" s="2" t="s">
        <v>141</v>
      </c>
      <c r="DF264" s="2" t="s">
        <v>129</v>
      </c>
      <c r="DG264" s="2" t="s">
        <v>813</v>
      </c>
      <c r="DH264" s="2" t="s">
        <v>814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129</v>
      </c>
      <c r="DS264" s="2" t="s">
        <v>1696</v>
      </c>
      <c r="DT264" s="2" t="s">
        <v>3015</v>
      </c>
      <c r="DU264" s="2" t="s">
        <v>144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129</v>
      </c>
      <c r="EE264" s="2" t="s">
        <v>1705</v>
      </c>
      <c r="EF264" s="2" t="s">
        <v>1854</v>
      </c>
      <c r="EG264" s="2" t="s">
        <v>144</v>
      </c>
      <c r="EH264" s="2" t="s">
        <v>132</v>
      </c>
      <c r="EI264" s="4">
        <v>9</v>
      </c>
      <c r="EJ264" s="8">
        <v>405</v>
      </c>
      <c r="EK264" s="4"/>
      <c r="EL264" s="8"/>
      <c r="EM264" s="7"/>
      <c r="EN264" s="7"/>
      <c r="EO264" s="2" t="s">
        <v>141</v>
      </c>
      <c r="EP264" s="2" t="s">
        <v>129</v>
      </c>
      <c r="EQ264" s="2" t="s">
        <v>346</v>
      </c>
      <c r="ER264" s="2" t="s">
        <v>827</v>
      </c>
      <c r="ES264" s="2" t="s">
        <v>144</v>
      </c>
      <c r="ET264" s="2" t="s">
        <v>132</v>
      </c>
      <c r="EU264" s="4">
        <v>4</v>
      </c>
      <c r="EV264" s="8">
        <v>178.12</v>
      </c>
      <c r="EW264" s="4"/>
      <c r="EX264" s="8"/>
      <c r="EY264" s="7"/>
      <c r="EZ264" s="7"/>
      <c r="FA264" s="2" t="s">
        <v>141</v>
      </c>
      <c r="FB264" s="2" t="s">
        <v>129</v>
      </c>
      <c r="FC264" s="2" t="s">
        <v>201</v>
      </c>
      <c r="FD264" s="2" t="s">
        <v>286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141</v>
      </c>
      <c r="FN264" s="2" t="s">
        <v>174</v>
      </c>
      <c r="FO264" s="2" t="s">
        <v>1560</v>
      </c>
      <c r="FP264" s="2" t="s">
        <v>132</v>
      </c>
      <c r="FQ264" s="2" t="s">
        <v>144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141</v>
      </c>
      <c r="FZ264" s="2" t="s">
        <v>129</v>
      </c>
      <c r="GA264" s="2" t="s">
        <v>158</v>
      </c>
      <c r="GB264" s="2" t="s">
        <v>132</v>
      </c>
      <c r="GC264" s="2" t="s">
        <v>144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129</v>
      </c>
      <c r="GM264" s="2" t="s">
        <v>3014</v>
      </c>
      <c r="GN264" s="2" t="s">
        <v>2999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141</v>
      </c>
      <c r="GX264" s="2" t="s">
        <v>129</v>
      </c>
      <c r="GY264" s="2" t="s">
        <v>359</v>
      </c>
      <c r="GZ264" s="2" t="s">
        <v>601</v>
      </c>
      <c r="HA264" s="2" t="s">
        <v>144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162</v>
      </c>
      <c r="HJ264" s="2" t="s">
        <v>129</v>
      </c>
      <c r="HK264" s="2" t="s">
        <v>132</v>
      </c>
      <c r="HL264" s="2" t="s">
        <v>132</v>
      </c>
      <c r="HM264" s="2" t="s">
        <v>144</v>
      </c>
      <c r="HN264" s="2" t="s">
        <v>132</v>
      </c>
      <c r="HO264" s="4">
        <v>1</v>
      </c>
      <c r="HP264" s="8">
        <v>50.94</v>
      </c>
      <c r="HQ264" s="4"/>
      <c r="HR264" s="8"/>
      <c r="HS264" s="7"/>
      <c r="HT264" s="7"/>
      <c r="HU264" s="2" t="s">
        <v>141</v>
      </c>
      <c r="HV264" s="2" t="s">
        <v>129</v>
      </c>
      <c r="HW264" s="2" t="s">
        <v>1412</v>
      </c>
      <c r="HX264" s="2" t="s">
        <v>1565</v>
      </c>
      <c r="HY264" s="2" t="s">
        <v>144</v>
      </c>
      <c r="HZ264" s="2" t="s">
        <v>132</v>
      </c>
      <c r="IA264" s="4">
        <v>1</v>
      </c>
      <c r="IB264" s="8">
        <v>44.53</v>
      </c>
      <c r="IC264" s="4"/>
      <c r="ID264" s="8"/>
      <c r="IE264" s="7"/>
      <c r="IF264" s="7"/>
      <c r="IG264" s="2" t="s">
        <v>141</v>
      </c>
      <c r="IH264" s="2" t="s">
        <v>129</v>
      </c>
      <c r="II264" s="2" t="s">
        <v>828</v>
      </c>
      <c r="IJ264" s="2" t="s">
        <v>3016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141</v>
      </c>
      <c r="IT264" s="2" t="s">
        <v>129</v>
      </c>
      <c r="IU264" s="2" t="s">
        <v>3017</v>
      </c>
      <c r="IV264" s="2" t="s">
        <v>3018</v>
      </c>
      <c r="IW264" s="2" t="s">
        <v>144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212</v>
      </c>
      <c r="JF264" s="2" t="s">
        <v>129</v>
      </c>
      <c r="JG264" s="2" t="s">
        <v>132</v>
      </c>
      <c r="JH264" s="2" t="s">
        <v>132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141</v>
      </c>
      <c r="JR264" s="2" t="s">
        <v>129</v>
      </c>
      <c r="JS264" s="2" t="s">
        <v>366</v>
      </c>
      <c r="JT264" s="2" t="s">
        <v>2009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141</v>
      </c>
      <c r="KD264" s="2" t="s">
        <v>129</v>
      </c>
      <c r="KE264" s="2" t="s">
        <v>837</v>
      </c>
      <c r="KF264" s="2" t="s">
        <v>1198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141</v>
      </c>
      <c r="LB264" s="2" t="s">
        <v>129</v>
      </c>
      <c r="LC264" s="2" t="s">
        <v>796</v>
      </c>
      <c r="LD264" s="2" t="s">
        <v>132</v>
      </c>
      <c r="LE264" s="2" t="s">
        <v>144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129</v>
      </c>
      <c r="LO264" s="2" t="s">
        <v>132</v>
      </c>
      <c r="LP264" s="2" t="s">
        <v>132</v>
      </c>
      <c r="LQ264" s="2" t="s">
        <v>144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170</v>
      </c>
      <c r="MM264" s="2" t="s">
        <v>1636</v>
      </c>
      <c r="MN264" s="2" t="s">
        <v>2948</v>
      </c>
      <c r="MO264" s="2" t="s">
        <v>144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167</v>
      </c>
      <c r="MX264" s="2" t="s">
        <v>129</v>
      </c>
      <c r="MY264" s="2" t="s">
        <v>132</v>
      </c>
      <c r="MZ264" s="2" t="s">
        <v>132</v>
      </c>
      <c r="NA264" s="2" t="s">
        <v>144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167</v>
      </c>
      <c r="NJ264" s="2" t="s">
        <v>129</v>
      </c>
      <c r="NK264" s="2" t="s">
        <v>132</v>
      </c>
      <c r="NL264" s="2" t="s">
        <v>132</v>
      </c>
      <c r="NM264" s="2" t="s">
        <v>144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167</v>
      </c>
      <c r="OH264" s="2" t="s">
        <v>129</v>
      </c>
      <c r="OI264" s="2" t="s">
        <v>132</v>
      </c>
      <c r="OJ264" s="2" t="s">
        <v>132</v>
      </c>
      <c r="OK264" s="2" t="s">
        <v>144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167</v>
      </c>
      <c r="OT264" s="2" t="s">
        <v>174</v>
      </c>
      <c r="OU264" s="2" t="s">
        <v>132</v>
      </c>
      <c r="OV264" s="2" t="s">
        <v>132</v>
      </c>
      <c r="OW264" s="2" t="s">
        <v>144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141</v>
      </c>
      <c r="PR264" s="2" t="s">
        <v>174</v>
      </c>
      <c r="PS264" s="2" t="s">
        <v>214</v>
      </c>
      <c r="PT264" s="2" t="s">
        <v>2881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141</v>
      </c>
      <c r="QP264" s="2" t="s">
        <v>174</v>
      </c>
      <c r="QQ264" s="2" t="s">
        <v>1672</v>
      </c>
      <c r="QR264" s="2" t="s">
        <v>193</v>
      </c>
      <c r="QS264" s="2" t="s">
        <v>144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167</v>
      </c>
      <c r="RB264" s="2" t="s">
        <v>129</v>
      </c>
      <c r="RC264" s="2" t="s">
        <v>132</v>
      </c>
      <c r="RD264" s="2" t="s">
        <v>132</v>
      </c>
      <c r="RE264" s="2" t="s">
        <v>144</v>
      </c>
      <c r="RF264" s="2" t="s">
        <v>177</v>
      </c>
      <c r="RG264" s="4"/>
      <c r="RH264" s="8"/>
      <c r="RI264" s="4"/>
      <c r="RJ264" s="8"/>
      <c r="RK264" s="7"/>
      <c r="RL264" s="7"/>
      <c r="RM264" s="2" t="s">
        <v>141</v>
      </c>
      <c r="RN264" s="2" t="s">
        <v>174</v>
      </c>
      <c r="RO264" s="2" t="s">
        <v>1017</v>
      </c>
      <c r="RP264" s="2" t="s">
        <v>984</v>
      </c>
      <c r="RQ264" s="2" t="s">
        <v>144</v>
      </c>
      <c r="RR264" s="2" t="s">
        <v>132</v>
      </c>
    </row>
    <row r="265">
      <c r="A265" s="2" t="s">
        <v>3019</v>
      </c>
      <c r="B265" s="2" t="s">
        <v>121</v>
      </c>
      <c r="C265" s="2" t="s">
        <v>3010</v>
      </c>
      <c r="D265" s="2" t="s">
        <v>954</v>
      </c>
      <c r="E265" s="2" t="s">
        <v>955</v>
      </c>
      <c r="F265" s="2" t="s">
        <v>3020</v>
      </c>
      <c r="G265" s="2" t="s">
        <v>3020</v>
      </c>
      <c r="H265" s="2" t="s">
        <v>3020</v>
      </c>
      <c r="I265" s="2" t="s">
        <v>3021</v>
      </c>
      <c r="J265" s="2" t="s">
        <v>127</v>
      </c>
      <c r="K265" s="2" t="s">
        <v>342</v>
      </c>
      <c r="L265" s="3">
        <v>13.5</v>
      </c>
      <c r="M265" s="3">
        <v>14.18</v>
      </c>
      <c r="N265" s="3">
        <v>29.99</v>
      </c>
      <c r="O265" s="2" t="s">
        <v>1656</v>
      </c>
      <c r="P265" s="2" t="s">
        <v>527</v>
      </c>
      <c r="Q265" s="2" t="s">
        <v>131</v>
      </c>
      <c r="R265" s="2" t="s">
        <v>132</v>
      </c>
      <c r="S265" s="2" t="s">
        <v>3022</v>
      </c>
      <c r="T265" s="2" t="s">
        <v>132</v>
      </c>
      <c r="U265" s="2" t="s">
        <v>306</v>
      </c>
      <c r="V265" s="2" t="s">
        <v>3012</v>
      </c>
      <c r="W265" s="2" t="s">
        <v>421</v>
      </c>
      <c r="X265" s="2" t="s">
        <v>132</v>
      </c>
      <c r="Y265" s="2" t="s">
        <v>1553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141</v>
      </c>
      <c r="BV265" s="2" t="s">
        <v>174</v>
      </c>
      <c r="BW265" s="2" t="s">
        <v>346</v>
      </c>
      <c r="BX265" s="2" t="s">
        <v>2469</v>
      </c>
      <c r="BY265" s="2" t="s">
        <v>177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141</v>
      </c>
      <c r="CH265" s="2" t="s">
        <v>129</v>
      </c>
      <c r="CI265" s="2" t="s">
        <v>132</v>
      </c>
      <c r="CJ265" s="2" t="s">
        <v>1405</v>
      </c>
      <c r="CK265" s="2" t="s">
        <v>144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141</v>
      </c>
      <c r="CT265" s="2" t="s">
        <v>174</v>
      </c>
      <c r="CU265" s="2" t="s">
        <v>346</v>
      </c>
      <c r="CV265" s="2" t="s">
        <v>3015</v>
      </c>
      <c r="CW265" s="2" t="s">
        <v>144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141</v>
      </c>
      <c r="DF265" s="2" t="s">
        <v>174</v>
      </c>
      <c r="DG265" s="2" t="s">
        <v>1050</v>
      </c>
      <c r="DH265" s="2" t="s">
        <v>976</v>
      </c>
      <c r="DI265" s="2" t="s">
        <v>144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141</v>
      </c>
      <c r="DR265" s="2" t="s">
        <v>174</v>
      </c>
      <c r="DS265" s="2" t="s">
        <v>1161</v>
      </c>
      <c r="DT265" s="2" t="s">
        <v>370</v>
      </c>
      <c r="DU265" s="2" t="s">
        <v>144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129</v>
      </c>
      <c r="EE265" s="2" t="s">
        <v>3023</v>
      </c>
      <c r="EF265" s="2" t="s">
        <v>1686</v>
      </c>
      <c r="EG265" s="2" t="s">
        <v>144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141</v>
      </c>
      <c r="EP265" s="2" t="s">
        <v>174</v>
      </c>
      <c r="EQ265" s="2" t="s">
        <v>346</v>
      </c>
      <c r="ER265" s="2" t="s">
        <v>868</v>
      </c>
      <c r="ES265" s="2" t="s">
        <v>144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167</v>
      </c>
      <c r="FB265" s="2" t="s">
        <v>129</v>
      </c>
      <c r="FC265" s="2" t="s">
        <v>132</v>
      </c>
      <c r="FD265" s="2" t="s">
        <v>132</v>
      </c>
      <c r="FE265" s="2" t="s">
        <v>144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141</v>
      </c>
      <c r="FN265" s="2" t="s">
        <v>174</v>
      </c>
      <c r="FO265" s="2" t="s">
        <v>1560</v>
      </c>
      <c r="FP265" s="2" t="s">
        <v>521</v>
      </c>
      <c r="FQ265" s="2" t="s">
        <v>144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132</v>
      </c>
      <c r="FZ265" s="2" t="s">
        <v>132</v>
      </c>
      <c r="GA265" s="2" t="s">
        <v>132</v>
      </c>
      <c r="GB265" s="2" t="s">
        <v>132</v>
      </c>
      <c r="GC265" s="2" t="s">
        <v>132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141</v>
      </c>
      <c r="GL265" s="2" t="s">
        <v>174</v>
      </c>
      <c r="GM265" s="2" t="s">
        <v>346</v>
      </c>
      <c r="GN265" s="2" t="s">
        <v>2950</v>
      </c>
      <c r="GO265" s="2" t="s">
        <v>144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167</v>
      </c>
      <c r="GX265" s="2" t="s">
        <v>129</v>
      </c>
      <c r="GY265" s="2" t="s">
        <v>132</v>
      </c>
      <c r="GZ265" s="2" t="s">
        <v>132</v>
      </c>
      <c r="HA265" s="2" t="s">
        <v>144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167</v>
      </c>
      <c r="HJ265" s="2" t="s">
        <v>129</v>
      </c>
      <c r="HK265" s="2" t="s">
        <v>132</v>
      </c>
      <c r="HL265" s="2" t="s">
        <v>132</v>
      </c>
      <c r="HM265" s="2" t="s">
        <v>144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141</v>
      </c>
      <c r="HV265" s="2" t="s">
        <v>174</v>
      </c>
      <c r="HW265" s="2" t="s">
        <v>1412</v>
      </c>
      <c r="HX265" s="2" t="s">
        <v>2744</v>
      </c>
      <c r="HY265" s="2" t="s">
        <v>144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167</v>
      </c>
      <c r="IH265" s="2" t="s">
        <v>129</v>
      </c>
      <c r="II265" s="2" t="s">
        <v>132</v>
      </c>
      <c r="IJ265" s="2" t="s">
        <v>132</v>
      </c>
      <c r="IK265" s="2" t="s">
        <v>144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173</v>
      </c>
      <c r="IT265" s="2" t="s">
        <v>129</v>
      </c>
      <c r="IU265" s="2" t="s">
        <v>132</v>
      </c>
      <c r="IV265" s="2" t="s">
        <v>132</v>
      </c>
      <c r="IW265" s="2" t="s">
        <v>144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167</v>
      </c>
      <c r="JF265" s="2" t="s">
        <v>129</v>
      </c>
      <c r="JG265" s="2" t="s">
        <v>132</v>
      </c>
      <c r="JH265" s="2" t="s">
        <v>132</v>
      </c>
      <c r="JI265" s="2" t="s">
        <v>144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593</v>
      </c>
      <c r="JR265" s="2" t="s">
        <v>129</v>
      </c>
      <c r="JS265" s="2" t="s">
        <v>366</v>
      </c>
      <c r="JT265" s="2" t="s">
        <v>132</v>
      </c>
      <c r="JU265" s="2" t="s">
        <v>144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141</v>
      </c>
      <c r="KD265" s="2" t="s">
        <v>174</v>
      </c>
      <c r="KE265" s="2" t="s">
        <v>837</v>
      </c>
      <c r="KF265" s="2" t="s">
        <v>2859</v>
      </c>
      <c r="KG265" s="2" t="s">
        <v>144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129</v>
      </c>
      <c r="LO265" s="2" t="s">
        <v>132</v>
      </c>
      <c r="LP265" s="2" t="s">
        <v>132</v>
      </c>
      <c r="LQ265" s="2" t="s">
        <v>144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174</v>
      </c>
      <c r="MM265" s="2" t="s">
        <v>1086</v>
      </c>
      <c r="MN265" s="2" t="s">
        <v>3024</v>
      </c>
      <c r="MO265" s="2" t="s">
        <v>144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167</v>
      </c>
      <c r="MX265" s="2" t="s">
        <v>129</v>
      </c>
      <c r="MY265" s="2" t="s">
        <v>132</v>
      </c>
      <c r="MZ265" s="2" t="s">
        <v>132</v>
      </c>
      <c r="NA265" s="2" t="s">
        <v>144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173</v>
      </c>
      <c r="OH265" s="2" t="s">
        <v>129</v>
      </c>
      <c r="OI265" s="2" t="s">
        <v>132</v>
      </c>
      <c r="OJ265" s="2" t="s">
        <v>132</v>
      </c>
      <c r="OK265" s="2" t="s">
        <v>144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167</v>
      </c>
      <c r="OT265" s="2" t="s">
        <v>174</v>
      </c>
      <c r="OU265" s="2" t="s">
        <v>132</v>
      </c>
      <c r="OV265" s="2" t="s">
        <v>132</v>
      </c>
      <c r="OW265" s="2" t="s">
        <v>144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167</v>
      </c>
      <c r="PR265" s="2" t="s">
        <v>129</v>
      </c>
      <c r="PS265" s="2" t="s">
        <v>132</v>
      </c>
      <c r="PT265" s="2" t="s">
        <v>132</v>
      </c>
      <c r="PU265" s="2" t="s">
        <v>144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141</v>
      </c>
      <c r="QP265" s="2" t="s">
        <v>174</v>
      </c>
      <c r="QQ265" s="2" t="s">
        <v>1672</v>
      </c>
      <c r="QR265" s="2" t="s">
        <v>1970</v>
      </c>
      <c r="QS265" s="2" t="s">
        <v>144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167</v>
      </c>
      <c r="RB265" s="2" t="s">
        <v>129</v>
      </c>
      <c r="RC265" s="2" t="s">
        <v>132</v>
      </c>
      <c r="RD265" s="2" t="s">
        <v>132</v>
      </c>
      <c r="RE265" s="2" t="s">
        <v>144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141</v>
      </c>
      <c r="RN265" s="2" t="s">
        <v>174</v>
      </c>
      <c r="RO265" s="2" t="s">
        <v>370</v>
      </c>
      <c r="RP265" s="2" t="s">
        <v>868</v>
      </c>
      <c r="RQ265" s="2" t="s">
        <v>144</v>
      </c>
      <c r="RR265" s="2" t="s">
        <v>132</v>
      </c>
    </row>
    <row r="266">
      <c r="A266" s="2" t="s">
        <v>3025</v>
      </c>
      <c r="B266" s="2" t="s">
        <v>121</v>
      </c>
      <c r="C266" s="2" t="s">
        <v>3010</v>
      </c>
      <c r="D266" s="2" t="s">
        <v>2217</v>
      </c>
      <c r="E266" s="2" t="s">
        <v>2218</v>
      </c>
      <c r="F266" s="2" t="s">
        <v>3026</v>
      </c>
      <c r="G266" s="2" t="s">
        <v>132</v>
      </c>
      <c r="H266" s="2" t="s">
        <v>132</v>
      </c>
      <c r="I266" s="2" t="s">
        <v>3027</v>
      </c>
      <c r="J266" s="2" t="s">
        <v>127</v>
      </c>
      <c r="K266" s="2" t="s">
        <v>1209</v>
      </c>
      <c r="L266" s="3">
        <v>20.77</v>
      </c>
      <c r="M266" s="3">
        <v>21.81</v>
      </c>
      <c r="N266" s="3">
        <v>47.49</v>
      </c>
      <c r="O266" s="2" t="s">
        <v>129</v>
      </c>
      <c r="P266" s="2" t="s">
        <v>658</v>
      </c>
      <c r="Q266" s="2" t="s">
        <v>131</v>
      </c>
      <c r="R266" s="2" t="s">
        <v>132</v>
      </c>
      <c r="S266" s="2" t="s">
        <v>3028</v>
      </c>
      <c r="T266" s="2" t="s">
        <v>132</v>
      </c>
      <c r="U266" s="2" t="s">
        <v>306</v>
      </c>
      <c r="V266" s="2" t="s">
        <v>3012</v>
      </c>
      <c r="W266" s="2" t="s">
        <v>421</v>
      </c>
      <c r="X266" s="2" t="s">
        <v>132</v>
      </c>
      <c r="Y266" s="2" t="s">
        <v>1553</v>
      </c>
      <c r="Z266" s="4">
        <v>114</v>
      </c>
      <c r="AA266" s="4">
        <f>=ROUNDDOWN(38,0)</f>
      </c>
      <c r="AB266" s="5">
        <v>3</v>
      </c>
      <c r="AC266" s="2" t="s">
        <v>132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27</v>
      </c>
      <c r="AQ266" s="8">
        <v>684.64</v>
      </c>
      <c r="AR266" s="4"/>
      <c r="AS266" s="8"/>
      <c r="AT266" s="7"/>
      <c r="AU266" s="7"/>
      <c r="AV266" s="4">
        <v>27</v>
      </c>
      <c r="AW266" s="8">
        <v>684.64</v>
      </c>
      <c r="AX266" s="4"/>
      <c r="AY266" s="8"/>
      <c r="AZ266" s="7"/>
      <c r="BA266" s="7"/>
      <c r="BB266" s="7">
        <v>1</v>
      </c>
      <c r="BC266" s="4">
        <v>27</v>
      </c>
      <c r="BD266" s="8">
        <v>684.64</v>
      </c>
      <c r="BE266" s="4"/>
      <c r="BF266" s="8"/>
      <c r="BG266" s="7"/>
      <c r="BH266" s="7"/>
      <c r="BI266" s="7">
        <v>1</v>
      </c>
      <c r="BJ266" s="4">
        <v>27</v>
      </c>
      <c r="BK266" s="8">
        <v>684.64</v>
      </c>
      <c r="BL266" s="2" t="s">
        <v>3029</v>
      </c>
      <c r="BM266" s="7">
        <v>1</v>
      </c>
      <c r="BN266" s="7">
        <v>1</v>
      </c>
      <c r="BO266" s="4">
        <v>1</v>
      </c>
      <c r="BP266" s="8">
        <v>17.41</v>
      </c>
      <c r="BQ266" s="4"/>
      <c r="BR266" s="8"/>
      <c r="BS266" s="7"/>
      <c r="BT266" s="7"/>
      <c r="BU266" s="2" t="s">
        <v>141</v>
      </c>
      <c r="BV266" s="2" t="s">
        <v>129</v>
      </c>
      <c r="BW266" s="2" t="s">
        <v>346</v>
      </c>
      <c r="BX266" s="2" t="s">
        <v>2223</v>
      </c>
      <c r="BY266" s="2" t="s">
        <v>144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593</v>
      </c>
      <c r="CH266" s="2" t="s">
        <v>174</v>
      </c>
      <c r="CI266" s="2" t="s">
        <v>132</v>
      </c>
      <c r="CJ266" s="2" t="s">
        <v>1405</v>
      </c>
      <c r="CK266" s="2" t="s">
        <v>144</v>
      </c>
      <c r="CL266" s="2" t="s">
        <v>132</v>
      </c>
      <c r="CM266" s="4">
        <v>7</v>
      </c>
      <c r="CN266" s="8">
        <v>178.84</v>
      </c>
      <c r="CO266" s="4"/>
      <c r="CP266" s="8"/>
      <c r="CQ266" s="7"/>
      <c r="CR266" s="7"/>
      <c r="CS266" s="2" t="s">
        <v>141</v>
      </c>
      <c r="CT266" s="2" t="s">
        <v>129</v>
      </c>
      <c r="CU266" s="2" t="s">
        <v>346</v>
      </c>
      <c r="CV266" s="2" t="s">
        <v>1696</v>
      </c>
      <c r="CW266" s="2" t="s">
        <v>144</v>
      </c>
      <c r="CX266" s="2" t="s">
        <v>132</v>
      </c>
      <c r="CY266" s="4">
        <v>14</v>
      </c>
      <c r="CZ266" s="8">
        <v>336</v>
      </c>
      <c r="DA266" s="4"/>
      <c r="DB266" s="8"/>
      <c r="DC266" s="7"/>
      <c r="DD266" s="7"/>
      <c r="DE266" s="2" t="s">
        <v>141</v>
      </c>
      <c r="DF266" s="2" t="s">
        <v>129</v>
      </c>
      <c r="DG266" s="2" t="s">
        <v>1050</v>
      </c>
      <c r="DH266" s="2" t="s">
        <v>976</v>
      </c>
      <c r="DI266" s="2" t="s">
        <v>144</v>
      </c>
      <c r="DJ266" s="2" t="s">
        <v>132</v>
      </c>
      <c r="DK266" s="4">
        <v>2</v>
      </c>
      <c r="DL266" s="8">
        <v>50.84</v>
      </c>
      <c r="DM266" s="4"/>
      <c r="DN266" s="8"/>
      <c r="DO266" s="7"/>
      <c r="DP266" s="7"/>
      <c r="DQ266" s="2" t="s">
        <v>141</v>
      </c>
      <c r="DR266" s="2" t="s">
        <v>129</v>
      </c>
      <c r="DS266" s="2" t="s">
        <v>1161</v>
      </c>
      <c r="DT266" s="2" t="s">
        <v>3030</v>
      </c>
      <c r="DU266" s="2" t="s">
        <v>144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141</v>
      </c>
      <c r="ED266" s="2" t="s">
        <v>129</v>
      </c>
      <c r="EE266" s="2" t="s">
        <v>3023</v>
      </c>
      <c r="EF266" s="2" t="s">
        <v>840</v>
      </c>
      <c r="EG266" s="2" t="s">
        <v>144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141</v>
      </c>
      <c r="EP266" s="2" t="s">
        <v>129</v>
      </c>
      <c r="EQ266" s="2" t="s">
        <v>346</v>
      </c>
      <c r="ER266" s="2" t="s">
        <v>1235</v>
      </c>
      <c r="ES266" s="2" t="s">
        <v>144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141</v>
      </c>
      <c r="FB266" s="2" t="s">
        <v>129</v>
      </c>
      <c r="FC266" s="2" t="s">
        <v>1392</v>
      </c>
      <c r="FD266" s="2" t="s">
        <v>132</v>
      </c>
      <c r="FE266" s="2" t="s">
        <v>144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141</v>
      </c>
      <c r="FN266" s="2" t="s">
        <v>174</v>
      </c>
      <c r="FO266" s="2" t="s">
        <v>1560</v>
      </c>
      <c r="FP266" s="2" t="s">
        <v>1615</v>
      </c>
      <c r="FQ266" s="2" t="s">
        <v>144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141</v>
      </c>
      <c r="FZ266" s="2" t="s">
        <v>129</v>
      </c>
      <c r="GA266" s="2" t="s">
        <v>326</v>
      </c>
      <c r="GB266" s="2" t="s">
        <v>1951</v>
      </c>
      <c r="GC266" s="2" t="s">
        <v>144</v>
      </c>
      <c r="GD266" s="2" t="s">
        <v>132</v>
      </c>
      <c r="GE266" s="4">
        <v>1</v>
      </c>
      <c r="GF266" s="8">
        <v>57.95</v>
      </c>
      <c r="GG266" s="4"/>
      <c r="GH266" s="8"/>
      <c r="GI266" s="7"/>
      <c r="GJ266" s="7"/>
      <c r="GK266" s="2" t="s">
        <v>141</v>
      </c>
      <c r="GL266" s="2" t="s">
        <v>129</v>
      </c>
      <c r="GM266" s="2" t="s">
        <v>346</v>
      </c>
      <c r="GN266" s="2" t="s">
        <v>1558</v>
      </c>
      <c r="GO266" s="2" t="s">
        <v>144</v>
      </c>
      <c r="GP266" s="2" t="s">
        <v>132</v>
      </c>
      <c r="GQ266" s="4">
        <v>2</v>
      </c>
      <c r="GR266" s="8">
        <v>43.6</v>
      </c>
      <c r="GS266" s="4"/>
      <c r="GT266" s="8"/>
      <c r="GU266" s="7"/>
      <c r="GV266" s="7"/>
      <c r="GW266" s="2" t="s">
        <v>141</v>
      </c>
      <c r="GX266" s="2" t="s">
        <v>129</v>
      </c>
      <c r="GY266" s="2" t="s">
        <v>289</v>
      </c>
      <c r="GZ266" s="2" t="s">
        <v>1150</v>
      </c>
      <c r="HA266" s="2" t="s">
        <v>144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141</v>
      </c>
      <c r="HJ266" s="2" t="s">
        <v>129</v>
      </c>
      <c r="HK266" s="2" t="s">
        <v>2242</v>
      </c>
      <c r="HL266" s="2" t="s">
        <v>1427</v>
      </c>
      <c r="HM266" s="2" t="s">
        <v>144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141</v>
      </c>
      <c r="HV266" s="2" t="s">
        <v>129</v>
      </c>
      <c r="HW266" s="2" t="s">
        <v>1412</v>
      </c>
      <c r="HX266" s="2" t="s">
        <v>1565</v>
      </c>
      <c r="HY266" s="2" t="s">
        <v>144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141</v>
      </c>
      <c r="IH266" s="2" t="s">
        <v>129</v>
      </c>
      <c r="II266" s="2" t="s">
        <v>578</v>
      </c>
      <c r="IJ266" s="2" t="s">
        <v>150</v>
      </c>
      <c r="IK266" s="2" t="s">
        <v>144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141</v>
      </c>
      <c r="IT266" s="2" t="s">
        <v>129</v>
      </c>
      <c r="IU266" s="2" t="s">
        <v>1303</v>
      </c>
      <c r="IV266" s="2" t="s">
        <v>2585</v>
      </c>
      <c r="IW266" s="2" t="s">
        <v>144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212</v>
      </c>
      <c r="JF266" s="2" t="s">
        <v>129</v>
      </c>
      <c r="JG266" s="2" t="s">
        <v>132</v>
      </c>
      <c r="JH266" s="2" t="s">
        <v>132</v>
      </c>
      <c r="JI266" s="2" t="s">
        <v>144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141</v>
      </c>
      <c r="JR266" s="2" t="s">
        <v>129</v>
      </c>
      <c r="JS266" s="2" t="s">
        <v>366</v>
      </c>
      <c r="JT266" s="2" t="s">
        <v>1307</v>
      </c>
      <c r="JU266" s="2" t="s">
        <v>144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141</v>
      </c>
      <c r="KD266" s="2" t="s">
        <v>129</v>
      </c>
      <c r="KE266" s="2" t="s">
        <v>837</v>
      </c>
      <c r="KF266" s="2" t="s">
        <v>1168</v>
      </c>
      <c r="KG266" s="2" t="s">
        <v>144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141</v>
      </c>
      <c r="KP266" s="2" t="s">
        <v>129</v>
      </c>
      <c r="KQ266" s="2" t="s">
        <v>782</v>
      </c>
      <c r="KR266" s="2" t="s">
        <v>150</v>
      </c>
      <c r="KS266" s="2" t="s">
        <v>144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141</v>
      </c>
      <c r="LB266" s="2" t="s">
        <v>129</v>
      </c>
      <c r="LC266" s="2" t="s">
        <v>168</v>
      </c>
      <c r="LD266" s="2" t="s">
        <v>132</v>
      </c>
      <c r="LE266" s="2" t="s">
        <v>144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162</v>
      </c>
      <c r="LN266" s="2" t="s">
        <v>129</v>
      </c>
      <c r="LO266" s="2" t="s">
        <v>132</v>
      </c>
      <c r="LP266" s="2" t="s">
        <v>132</v>
      </c>
      <c r="LQ266" s="2" t="s">
        <v>144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141</v>
      </c>
      <c r="ML266" s="2" t="s">
        <v>170</v>
      </c>
      <c r="MM266" s="2" t="s">
        <v>1086</v>
      </c>
      <c r="MN266" s="2" t="s">
        <v>521</v>
      </c>
      <c r="MO266" s="2" t="s">
        <v>144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129</v>
      </c>
      <c r="MY266" s="2" t="s">
        <v>132</v>
      </c>
      <c r="MZ266" s="2" t="s">
        <v>132</v>
      </c>
      <c r="NA266" s="2" t="s">
        <v>144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167</v>
      </c>
      <c r="NJ266" s="2" t="s">
        <v>129</v>
      </c>
      <c r="NK266" s="2" t="s">
        <v>132</v>
      </c>
      <c r="NL266" s="2" t="s">
        <v>132</v>
      </c>
      <c r="NM266" s="2" t="s">
        <v>144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167</v>
      </c>
      <c r="OH266" s="2" t="s">
        <v>129</v>
      </c>
      <c r="OI266" s="2" t="s">
        <v>132</v>
      </c>
      <c r="OJ266" s="2" t="s">
        <v>132</v>
      </c>
      <c r="OK266" s="2" t="s">
        <v>144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167</v>
      </c>
      <c r="OT266" s="2" t="s">
        <v>174</v>
      </c>
      <c r="OU266" s="2" t="s">
        <v>132</v>
      </c>
      <c r="OV266" s="2" t="s">
        <v>132</v>
      </c>
      <c r="OW266" s="2" t="s">
        <v>144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141</v>
      </c>
      <c r="PR266" s="2" t="s">
        <v>174</v>
      </c>
      <c r="PS266" s="2" t="s">
        <v>559</v>
      </c>
      <c r="PT266" s="2" t="s">
        <v>782</v>
      </c>
      <c r="PU266" s="2" t="s">
        <v>144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141</v>
      </c>
      <c r="QP266" s="2" t="s">
        <v>174</v>
      </c>
      <c r="QQ266" s="2" t="s">
        <v>1672</v>
      </c>
      <c r="QR266" s="2" t="s">
        <v>1069</v>
      </c>
      <c r="QS266" s="2" t="s">
        <v>144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167</v>
      </c>
      <c r="RB266" s="2" t="s">
        <v>129</v>
      </c>
      <c r="RC266" s="2" t="s">
        <v>132</v>
      </c>
      <c r="RD266" s="2" t="s">
        <v>132</v>
      </c>
      <c r="RE266" s="2" t="s">
        <v>144</v>
      </c>
      <c r="RF266" s="2" t="s">
        <v>177</v>
      </c>
      <c r="RG266" s="4"/>
      <c r="RH266" s="8"/>
      <c r="RI266" s="4"/>
      <c r="RJ266" s="8"/>
      <c r="RK266" s="7"/>
      <c r="RL266" s="7"/>
      <c r="RM266" s="2" t="s">
        <v>141</v>
      </c>
      <c r="RN266" s="2" t="s">
        <v>174</v>
      </c>
      <c r="RO266" s="2" t="s">
        <v>2230</v>
      </c>
      <c r="RP266" s="2" t="s">
        <v>1025</v>
      </c>
      <c r="RQ266" s="2" t="s">
        <v>144</v>
      </c>
      <c r="RR266" s="2" t="s">
        <v>132</v>
      </c>
    </row>
    <row r="267">
      <c r="A267" s="2" t="s">
        <v>3031</v>
      </c>
      <c r="B267" s="2" t="s">
        <v>121</v>
      </c>
      <c r="C267" s="2" t="s">
        <v>3010</v>
      </c>
      <c r="D267" s="2" t="s">
        <v>2217</v>
      </c>
      <c r="E267" s="2" t="s">
        <v>2218</v>
      </c>
      <c r="F267" s="2" t="s">
        <v>3032</v>
      </c>
      <c r="G267" s="2" t="s">
        <v>3032</v>
      </c>
      <c r="H267" s="2" t="s">
        <v>3032</v>
      </c>
      <c r="I267" s="2" t="s">
        <v>3033</v>
      </c>
      <c r="J267" s="2" t="s">
        <v>127</v>
      </c>
      <c r="K267" s="2" t="s">
        <v>3034</v>
      </c>
      <c r="L267" s="3">
        <v>30</v>
      </c>
      <c r="M267" s="3">
        <v>31.5</v>
      </c>
      <c r="N267" s="3">
        <v>69.99</v>
      </c>
      <c r="O267" s="2" t="s">
        <v>526</v>
      </c>
      <c r="P267" s="2" t="s">
        <v>527</v>
      </c>
      <c r="Q267" s="2" t="s">
        <v>131</v>
      </c>
      <c r="R267" s="2" t="s">
        <v>132</v>
      </c>
      <c r="S267" s="2" t="s">
        <v>3035</v>
      </c>
      <c r="T267" s="2" t="s">
        <v>132</v>
      </c>
      <c r="U267" s="2" t="s">
        <v>134</v>
      </c>
      <c r="V267" s="2" t="s">
        <v>3012</v>
      </c>
      <c r="W267" s="2" t="s">
        <v>421</v>
      </c>
      <c r="X267" s="2" t="s">
        <v>136</v>
      </c>
      <c r="Y267" s="2" t="s">
        <v>2109</v>
      </c>
      <c r="Z267" s="4">
        <v>54</v>
      </c>
      <c r="AA267" s="4">
        <f>=ROUNDDOWN(90,0)</f>
      </c>
      <c r="AB267" s="5">
        <v>0.6</v>
      </c>
      <c r="AC267" s="2" t="s">
        <v>132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5</v>
      </c>
      <c r="AQ267" s="8">
        <v>174</v>
      </c>
      <c r="AR267" s="4"/>
      <c r="AS267" s="8"/>
      <c r="AT267" s="7"/>
      <c r="AU267" s="7"/>
      <c r="AV267" s="4">
        <v>5</v>
      </c>
      <c r="AW267" s="8">
        <v>174</v>
      </c>
      <c r="AX267" s="4"/>
      <c r="AY267" s="8"/>
      <c r="AZ267" s="7"/>
      <c r="BA267" s="7"/>
      <c r="BB267" s="7">
        <v>1</v>
      </c>
      <c r="BC267" s="4">
        <v>5</v>
      </c>
      <c r="BD267" s="8">
        <v>174</v>
      </c>
      <c r="BE267" s="4"/>
      <c r="BF267" s="8"/>
      <c r="BG267" s="7"/>
      <c r="BH267" s="7"/>
      <c r="BI267" s="7">
        <v>1</v>
      </c>
      <c r="BJ267" s="4">
        <v>5</v>
      </c>
      <c r="BK267" s="8">
        <v>174</v>
      </c>
      <c r="BL267" s="2" t="s">
        <v>932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141</v>
      </c>
      <c r="BV267" s="2" t="s">
        <v>129</v>
      </c>
      <c r="BW267" s="2" t="s">
        <v>2567</v>
      </c>
      <c r="BX267" s="2" t="s">
        <v>132</v>
      </c>
      <c r="BY267" s="2" t="s">
        <v>144</v>
      </c>
      <c r="BZ267" s="2" t="s">
        <v>132</v>
      </c>
      <c r="CA267" s="4">
        <v>2</v>
      </c>
      <c r="CB267" s="8">
        <v>69</v>
      </c>
      <c r="CC267" s="4"/>
      <c r="CD267" s="8"/>
      <c r="CE267" s="7"/>
      <c r="CF267" s="7"/>
      <c r="CG267" s="2" t="s">
        <v>141</v>
      </c>
      <c r="CH267" s="2" t="s">
        <v>129</v>
      </c>
      <c r="CI267" s="2" t="s">
        <v>132</v>
      </c>
      <c r="CJ267" s="2" t="s">
        <v>923</v>
      </c>
      <c r="CK267" s="2" t="s">
        <v>144</v>
      </c>
      <c r="CL267" s="2" t="s">
        <v>132</v>
      </c>
      <c r="CM267" s="4">
        <v>3</v>
      </c>
      <c r="CN267" s="8">
        <v>105</v>
      </c>
      <c r="CO267" s="4"/>
      <c r="CP267" s="8"/>
      <c r="CQ267" s="7"/>
      <c r="CR267" s="7"/>
      <c r="CS267" s="2" t="s">
        <v>141</v>
      </c>
      <c r="CT267" s="2" t="s">
        <v>129</v>
      </c>
      <c r="CU267" s="2" t="s">
        <v>825</v>
      </c>
      <c r="CV267" s="2" t="s">
        <v>3036</v>
      </c>
      <c r="CW267" s="2" t="s">
        <v>144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141</v>
      </c>
      <c r="DF267" s="2" t="s">
        <v>174</v>
      </c>
      <c r="DG267" s="2" t="s">
        <v>1996</v>
      </c>
      <c r="DH267" s="2" t="s">
        <v>175</v>
      </c>
      <c r="DI267" s="2" t="s">
        <v>144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167</v>
      </c>
      <c r="DR267" s="2" t="s">
        <v>129</v>
      </c>
      <c r="DS267" s="2" t="s">
        <v>132</v>
      </c>
      <c r="DT267" s="2" t="s">
        <v>132</v>
      </c>
      <c r="DU267" s="2" t="s">
        <v>144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141</v>
      </c>
      <c r="ED267" s="2" t="s">
        <v>129</v>
      </c>
      <c r="EE267" s="2" t="s">
        <v>403</v>
      </c>
      <c r="EF267" s="2" t="s">
        <v>132</v>
      </c>
      <c r="EG267" s="2" t="s">
        <v>144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141</v>
      </c>
      <c r="EP267" s="2" t="s">
        <v>129</v>
      </c>
      <c r="EQ267" s="2" t="s">
        <v>901</v>
      </c>
      <c r="ER267" s="2" t="s">
        <v>3037</v>
      </c>
      <c r="ES267" s="2" t="s">
        <v>144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167</v>
      </c>
      <c r="FB267" s="2" t="s">
        <v>129</v>
      </c>
      <c r="FC267" s="2" t="s">
        <v>132</v>
      </c>
      <c r="FD267" s="2" t="s">
        <v>132</v>
      </c>
      <c r="FE267" s="2" t="s">
        <v>144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141</v>
      </c>
      <c r="FN267" s="2" t="s">
        <v>129</v>
      </c>
      <c r="FO267" s="2" t="s">
        <v>937</v>
      </c>
      <c r="FP267" s="2" t="s">
        <v>132</v>
      </c>
      <c r="FQ267" s="2" t="s">
        <v>144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167</v>
      </c>
      <c r="FZ267" s="2" t="s">
        <v>129</v>
      </c>
      <c r="GA267" s="2" t="s">
        <v>132</v>
      </c>
      <c r="GB267" s="2" t="s">
        <v>132</v>
      </c>
      <c r="GC267" s="2" t="s">
        <v>144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141</v>
      </c>
      <c r="GL267" s="2" t="s">
        <v>129</v>
      </c>
      <c r="GM267" s="2" t="s">
        <v>825</v>
      </c>
      <c r="GN267" s="2" t="s">
        <v>132</v>
      </c>
      <c r="GO267" s="2" t="s">
        <v>144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167</v>
      </c>
      <c r="GX267" s="2" t="s">
        <v>129</v>
      </c>
      <c r="GY267" s="2" t="s">
        <v>132</v>
      </c>
      <c r="GZ267" s="2" t="s">
        <v>132</v>
      </c>
      <c r="HA267" s="2" t="s">
        <v>144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167</v>
      </c>
      <c r="HJ267" s="2" t="s">
        <v>129</v>
      </c>
      <c r="HK267" s="2" t="s">
        <v>132</v>
      </c>
      <c r="HL267" s="2" t="s">
        <v>132</v>
      </c>
      <c r="HM267" s="2" t="s">
        <v>144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141</v>
      </c>
      <c r="HV267" s="2" t="s">
        <v>129</v>
      </c>
      <c r="HW267" s="2" t="s">
        <v>825</v>
      </c>
      <c r="HX267" s="2" t="s">
        <v>408</v>
      </c>
      <c r="HY267" s="2" t="s">
        <v>144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141</v>
      </c>
      <c r="IH267" s="2" t="s">
        <v>174</v>
      </c>
      <c r="II267" s="2" t="s">
        <v>939</v>
      </c>
      <c r="IJ267" s="2" t="s">
        <v>132</v>
      </c>
      <c r="IK267" s="2" t="s">
        <v>144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173</v>
      </c>
      <c r="IT267" s="2" t="s">
        <v>129</v>
      </c>
      <c r="IU267" s="2" t="s">
        <v>132</v>
      </c>
      <c r="IV267" s="2" t="s">
        <v>132</v>
      </c>
      <c r="IW267" s="2" t="s">
        <v>144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141</v>
      </c>
      <c r="JF267" s="2" t="s">
        <v>129</v>
      </c>
      <c r="JG267" s="2" t="s">
        <v>1220</v>
      </c>
      <c r="JH267" s="2" t="s">
        <v>385</v>
      </c>
      <c r="JI267" s="2" t="s">
        <v>144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141</v>
      </c>
      <c r="JR267" s="2" t="s">
        <v>129</v>
      </c>
      <c r="JS267" s="2" t="s">
        <v>478</v>
      </c>
      <c r="JT267" s="2" t="s">
        <v>158</v>
      </c>
      <c r="JU267" s="2" t="s">
        <v>144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167</v>
      </c>
      <c r="KD267" s="2" t="s">
        <v>129</v>
      </c>
      <c r="KE267" s="2" t="s">
        <v>132</v>
      </c>
      <c r="KF267" s="2" t="s">
        <v>132</v>
      </c>
      <c r="KG267" s="2" t="s">
        <v>144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167</v>
      </c>
      <c r="KP267" s="2" t="s">
        <v>129</v>
      </c>
      <c r="KQ267" s="2" t="s">
        <v>132</v>
      </c>
      <c r="KR267" s="2" t="s">
        <v>132</v>
      </c>
      <c r="KS267" s="2" t="s">
        <v>144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141</v>
      </c>
      <c r="LB267" s="2" t="s">
        <v>129</v>
      </c>
      <c r="LC267" s="2" t="s">
        <v>834</v>
      </c>
      <c r="LD267" s="2" t="s">
        <v>132</v>
      </c>
      <c r="LE267" s="2" t="s">
        <v>144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129</v>
      </c>
      <c r="LO267" s="2" t="s">
        <v>132</v>
      </c>
      <c r="LP267" s="2" t="s">
        <v>132</v>
      </c>
      <c r="LQ267" s="2" t="s">
        <v>144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162</v>
      </c>
      <c r="ML267" s="2" t="s">
        <v>129</v>
      </c>
      <c r="MM267" s="2" t="s">
        <v>132</v>
      </c>
      <c r="MN267" s="2" t="s">
        <v>132</v>
      </c>
      <c r="MO267" s="2" t="s">
        <v>144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129</v>
      </c>
      <c r="MY267" s="2" t="s">
        <v>132</v>
      </c>
      <c r="MZ267" s="2" t="s">
        <v>132</v>
      </c>
      <c r="NA267" s="2" t="s">
        <v>144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167</v>
      </c>
      <c r="NJ267" s="2" t="s">
        <v>129</v>
      </c>
      <c r="NK267" s="2" t="s">
        <v>132</v>
      </c>
      <c r="NL267" s="2" t="s">
        <v>132</v>
      </c>
      <c r="NM267" s="2" t="s">
        <v>144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173</v>
      </c>
      <c r="NV267" s="2" t="s">
        <v>129</v>
      </c>
      <c r="NW267" s="2" t="s">
        <v>132</v>
      </c>
      <c r="NX267" s="2" t="s">
        <v>132</v>
      </c>
      <c r="NY267" s="2" t="s">
        <v>144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173</v>
      </c>
      <c r="OH267" s="2" t="s">
        <v>129</v>
      </c>
      <c r="OI267" s="2" t="s">
        <v>132</v>
      </c>
      <c r="OJ267" s="2" t="s">
        <v>132</v>
      </c>
      <c r="OK267" s="2" t="s">
        <v>144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167</v>
      </c>
      <c r="PF267" s="2" t="s">
        <v>129</v>
      </c>
      <c r="PG267" s="2" t="s">
        <v>132</v>
      </c>
      <c r="PH267" s="2" t="s">
        <v>132</v>
      </c>
      <c r="PI267" s="2" t="s">
        <v>144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141</v>
      </c>
      <c r="PR267" s="2" t="s">
        <v>174</v>
      </c>
      <c r="PS267" s="2" t="s">
        <v>175</v>
      </c>
      <c r="PT267" s="2" t="s">
        <v>132</v>
      </c>
      <c r="PU267" s="2" t="s">
        <v>144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167</v>
      </c>
      <c r="QD267" s="2" t="s">
        <v>129</v>
      </c>
      <c r="QE267" s="2" t="s">
        <v>132</v>
      </c>
      <c r="QF267" s="2" t="s">
        <v>132</v>
      </c>
      <c r="QG267" s="2" t="s">
        <v>144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167</v>
      </c>
      <c r="RB267" s="2" t="s">
        <v>129</v>
      </c>
      <c r="RC267" s="2" t="s">
        <v>132</v>
      </c>
      <c r="RD267" s="2" t="s">
        <v>132</v>
      </c>
      <c r="RE267" s="2" t="s">
        <v>144</v>
      </c>
      <c r="RF267" s="2" t="s">
        <v>177</v>
      </c>
      <c r="RG267" s="4"/>
      <c r="RH267" s="8"/>
      <c r="RI267" s="4"/>
      <c r="RJ267" s="8"/>
      <c r="RK267" s="7"/>
      <c r="RL267" s="7"/>
      <c r="RM267" s="2" t="s">
        <v>141</v>
      </c>
      <c r="RN267" s="2" t="s">
        <v>174</v>
      </c>
      <c r="RO267" s="2" t="s">
        <v>825</v>
      </c>
      <c r="RP267" s="2" t="s">
        <v>132</v>
      </c>
      <c r="RQ267" s="2" t="s">
        <v>144</v>
      </c>
      <c r="RR267" s="2" t="s">
        <v>132</v>
      </c>
    </row>
    <row r="268">
      <c r="A268" s="2" t="s">
        <v>3038</v>
      </c>
      <c r="B268" s="2" t="s">
        <v>121</v>
      </c>
      <c r="C268" s="2" t="s">
        <v>3010</v>
      </c>
      <c r="D268" s="2" t="s">
        <v>123</v>
      </c>
      <c r="E268" s="2" t="s">
        <v>882</v>
      </c>
      <c r="F268" s="2" t="s">
        <v>3039</v>
      </c>
      <c r="G268" s="2" t="s">
        <v>3039</v>
      </c>
      <c r="H268" s="2" t="s">
        <v>3039</v>
      </c>
      <c r="I268" s="2" t="s">
        <v>3040</v>
      </c>
      <c r="J268" s="2" t="s">
        <v>127</v>
      </c>
      <c r="K268" s="2" t="s">
        <v>275</v>
      </c>
      <c r="L268" s="3">
        <v>19.21</v>
      </c>
      <c r="M268" s="3">
        <v>20.17</v>
      </c>
      <c r="N268" s="3">
        <v>36.99</v>
      </c>
      <c r="O268" s="2" t="s">
        <v>526</v>
      </c>
      <c r="P268" s="2" t="s">
        <v>527</v>
      </c>
      <c r="Q268" s="2" t="s">
        <v>131</v>
      </c>
      <c r="R268" s="2" t="s">
        <v>132</v>
      </c>
      <c r="S268" s="2" t="s">
        <v>3041</v>
      </c>
      <c r="T268" s="2" t="s">
        <v>132</v>
      </c>
      <c r="U268" s="2" t="s">
        <v>306</v>
      </c>
      <c r="V268" s="2" t="s">
        <v>765</v>
      </c>
      <c r="W268" s="2" t="s">
        <v>421</v>
      </c>
      <c r="X268" s="2" t="s">
        <v>132</v>
      </c>
      <c r="Y268" s="2" t="s">
        <v>806</v>
      </c>
      <c r="Z268" s="4">
        <v>176</v>
      </c>
      <c r="AA268" s="4">
        <f>=ROUNDDOWN(38.2608695652174,0)</f>
      </c>
      <c r="AB268" s="5">
        <v>4.6</v>
      </c>
      <c r="AC268" s="2" t="s">
        <v>132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>
        <v>29</v>
      </c>
      <c r="AQ268" s="8">
        <v>645.45</v>
      </c>
      <c r="AR268" s="4"/>
      <c r="AS268" s="8"/>
      <c r="AT268" s="7"/>
      <c r="AU268" s="7"/>
      <c r="AV268" s="4">
        <v>29</v>
      </c>
      <c r="AW268" s="8">
        <v>645.45</v>
      </c>
      <c r="AX268" s="4"/>
      <c r="AY268" s="8"/>
      <c r="AZ268" s="7"/>
      <c r="BA268" s="7"/>
      <c r="BB268" s="7">
        <v>1</v>
      </c>
      <c r="BC268" s="4">
        <v>29</v>
      </c>
      <c r="BD268" s="8">
        <v>645.45</v>
      </c>
      <c r="BE268" s="4"/>
      <c r="BF268" s="8"/>
      <c r="BG268" s="7"/>
      <c r="BH268" s="7"/>
      <c r="BI268" s="7">
        <v>1</v>
      </c>
      <c r="BJ268" s="4">
        <v>29</v>
      </c>
      <c r="BK268" s="8">
        <v>645.45</v>
      </c>
      <c r="BL268" s="2" t="s">
        <v>3042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141</v>
      </c>
      <c r="BV268" s="2" t="s">
        <v>129</v>
      </c>
      <c r="BW268" s="2" t="s">
        <v>1763</v>
      </c>
      <c r="BX268" s="2" t="s">
        <v>3043</v>
      </c>
      <c r="BY268" s="2" t="s">
        <v>144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593</v>
      </c>
      <c r="CH268" s="2" t="s">
        <v>174</v>
      </c>
      <c r="CI268" s="2" t="s">
        <v>132</v>
      </c>
      <c r="CJ268" s="2" t="s">
        <v>2720</v>
      </c>
      <c r="CK268" s="2" t="s">
        <v>144</v>
      </c>
      <c r="CL268" s="2" t="s">
        <v>132</v>
      </c>
      <c r="CM268" s="4">
        <v>4</v>
      </c>
      <c r="CN268" s="8">
        <v>100.39</v>
      </c>
      <c r="CO268" s="4"/>
      <c r="CP268" s="8"/>
      <c r="CQ268" s="7"/>
      <c r="CR268" s="7"/>
      <c r="CS268" s="2" t="s">
        <v>141</v>
      </c>
      <c r="CT268" s="2" t="s">
        <v>129</v>
      </c>
      <c r="CU268" s="2" t="s">
        <v>811</v>
      </c>
      <c r="CV268" s="2" t="s">
        <v>1701</v>
      </c>
      <c r="CW268" s="2" t="s">
        <v>144</v>
      </c>
      <c r="CX268" s="2" t="s">
        <v>132</v>
      </c>
      <c r="CY268" s="4">
        <v>4</v>
      </c>
      <c r="CZ268" s="8">
        <v>76.2</v>
      </c>
      <c r="DA268" s="4"/>
      <c r="DB268" s="8"/>
      <c r="DC268" s="7"/>
      <c r="DD268" s="7"/>
      <c r="DE268" s="2" t="s">
        <v>141</v>
      </c>
      <c r="DF268" s="2" t="s">
        <v>129</v>
      </c>
      <c r="DG268" s="2" t="s">
        <v>1050</v>
      </c>
      <c r="DH268" s="2" t="s">
        <v>976</v>
      </c>
      <c r="DI268" s="2" t="s">
        <v>144</v>
      </c>
      <c r="DJ268" s="2" t="s">
        <v>132</v>
      </c>
      <c r="DK268" s="4">
        <v>3</v>
      </c>
      <c r="DL268" s="8">
        <v>67.32</v>
      </c>
      <c r="DM268" s="4"/>
      <c r="DN268" s="8"/>
      <c r="DO268" s="7"/>
      <c r="DP268" s="7"/>
      <c r="DQ268" s="2" t="s">
        <v>141</v>
      </c>
      <c r="DR268" s="2" t="s">
        <v>129</v>
      </c>
      <c r="DS268" s="2" t="s">
        <v>815</v>
      </c>
      <c r="DT268" s="2" t="s">
        <v>2850</v>
      </c>
      <c r="DU268" s="2" t="s">
        <v>144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141</v>
      </c>
      <c r="ED268" s="2" t="s">
        <v>129</v>
      </c>
      <c r="EE268" s="2" t="s">
        <v>1825</v>
      </c>
      <c r="EF268" s="2" t="s">
        <v>1109</v>
      </c>
      <c r="EG268" s="2" t="s">
        <v>144</v>
      </c>
      <c r="EH268" s="2" t="s">
        <v>132</v>
      </c>
      <c r="EI268" s="4">
        <v>4</v>
      </c>
      <c r="EJ268" s="8">
        <v>78.2</v>
      </c>
      <c r="EK268" s="4"/>
      <c r="EL268" s="8"/>
      <c r="EM268" s="7"/>
      <c r="EN268" s="7"/>
      <c r="EO268" s="2" t="s">
        <v>141</v>
      </c>
      <c r="EP268" s="2" t="s">
        <v>129</v>
      </c>
      <c r="EQ268" s="2" t="s">
        <v>818</v>
      </c>
      <c r="ER268" s="2" t="s">
        <v>1822</v>
      </c>
      <c r="ES268" s="2" t="s">
        <v>144</v>
      </c>
      <c r="ET268" s="2" t="s">
        <v>132</v>
      </c>
      <c r="EU268" s="4">
        <v>1</v>
      </c>
      <c r="EV268" s="8">
        <v>21.78</v>
      </c>
      <c r="EW268" s="4"/>
      <c r="EX268" s="8"/>
      <c r="EY268" s="7"/>
      <c r="EZ268" s="7"/>
      <c r="FA268" s="2" t="s">
        <v>141</v>
      </c>
      <c r="FB268" s="2" t="s">
        <v>129</v>
      </c>
      <c r="FC268" s="2" t="s">
        <v>201</v>
      </c>
      <c r="FD268" s="2" t="s">
        <v>820</v>
      </c>
      <c r="FE268" s="2" t="s">
        <v>144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141</v>
      </c>
      <c r="FN268" s="2" t="s">
        <v>174</v>
      </c>
      <c r="FO268" s="2" t="s">
        <v>1114</v>
      </c>
      <c r="FP268" s="2" t="s">
        <v>1727</v>
      </c>
      <c r="FQ268" s="2" t="s">
        <v>144</v>
      </c>
      <c r="FR268" s="2" t="s">
        <v>132</v>
      </c>
      <c r="FS268" s="4">
        <v>4</v>
      </c>
      <c r="FT268" s="8">
        <v>40.32</v>
      </c>
      <c r="FU268" s="4"/>
      <c r="FV268" s="8"/>
      <c r="FW268" s="7"/>
      <c r="FX268" s="7"/>
      <c r="FY268" s="2" t="s">
        <v>141</v>
      </c>
      <c r="FZ268" s="2" t="s">
        <v>129</v>
      </c>
      <c r="GA268" s="2" t="s">
        <v>326</v>
      </c>
      <c r="GB268" s="2" t="s">
        <v>836</v>
      </c>
      <c r="GC268" s="2" t="s">
        <v>144</v>
      </c>
      <c r="GD268" s="2" t="s">
        <v>132</v>
      </c>
      <c r="GE268" s="4">
        <v>4</v>
      </c>
      <c r="GF268" s="8">
        <v>157.36</v>
      </c>
      <c r="GG268" s="4"/>
      <c r="GH268" s="8"/>
      <c r="GI268" s="7"/>
      <c r="GJ268" s="7"/>
      <c r="GK268" s="2" t="s">
        <v>141</v>
      </c>
      <c r="GL268" s="2" t="s">
        <v>129</v>
      </c>
      <c r="GM268" s="2" t="s">
        <v>811</v>
      </c>
      <c r="GN268" s="2" t="s">
        <v>3044</v>
      </c>
      <c r="GO268" s="2" t="s">
        <v>144</v>
      </c>
      <c r="GP268" s="2" t="s">
        <v>132</v>
      </c>
      <c r="GQ268" s="4">
        <v>2</v>
      </c>
      <c r="GR268" s="8">
        <v>40.34</v>
      </c>
      <c r="GS268" s="4"/>
      <c r="GT268" s="8"/>
      <c r="GU268" s="7"/>
      <c r="GV268" s="7"/>
      <c r="GW268" s="2" t="s">
        <v>141</v>
      </c>
      <c r="GX268" s="2" t="s">
        <v>129</v>
      </c>
      <c r="GY268" s="2" t="s">
        <v>359</v>
      </c>
      <c r="GZ268" s="2" t="s">
        <v>3045</v>
      </c>
      <c r="HA268" s="2" t="s">
        <v>144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167</v>
      </c>
      <c r="HJ268" s="2" t="s">
        <v>129</v>
      </c>
      <c r="HK268" s="2" t="s">
        <v>132</v>
      </c>
      <c r="HL268" s="2" t="s">
        <v>132</v>
      </c>
      <c r="HM268" s="2" t="s">
        <v>144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141</v>
      </c>
      <c r="HV268" s="2" t="s">
        <v>129</v>
      </c>
      <c r="HW268" s="2" t="s">
        <v>1667</v>
      </c>
      <c r="HX268" s="2" t="s">
        <v>1401</v>
      </c>
      <c r="HY268" s="2" t="s">
        <v>144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141</v>
      </c>
      <c r="IH268" s="2" t="s">
        <v>129</v>
      </c>
      <c r="II268" s="2" t="s">
        <v>2001</v>
      </c>
      <c r="IJ268" s="2" t="s">
        <v>132</v>
      </c>
      <c r="IK268" s="2" t="s">
        <v>144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141</v>
      </c>
      <c r="IT268" s="2" t="s">
        <v>129</v>
      </c>
      <c r="IU268" s="2" t="s">
        <v>830</v>
      </c>
      <c r="IV268" s="2" t="s">
        <v>3046</v>
      </c>
      <c r="IW268" s="2" t="s">
        <v>144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212</v>
      </c>
      <c r="JF268" s="2" t="s">
        <v>129</v>
      </c>
      <c r="JG268" s="2" t="s">
        <v>132</v>
      </c>
      <c r="JH268" s="2" t="s">
        <v>132</v>
      </c>
      <c r="JI268" s="2" t="s">
        <v>144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141</v>
      </c>
      <c r="JR268" s="2" t="s">
        <v>129</v>
      </c>
      <c r="JS268" s="2" t="s">
        <v>366</v>
      </c>
      <c r="JT268" s="2" t="s">
        <v>132</v>
      </c>
      <c r="JU268" s="2" t="s">
        <v>144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141</v>
      </c>
      <c r="KD268" s="2" t="s">
        <v>129</v>
      </c>
      <c r="KE268" s="2" t="s">
        <v>1703</v>
      </c>
      <c r="KF268" s="2" t="s">
        <v>1274</v>
      </c>
      <c r="KG268" s="2" t="s">
        <v>144</v>
      </c>
      <c r="KH268" s="2" t="s">
        <v>132</v>
      </c>
      <c r="KI268" s="4">
        <v>3</v>
      </c>
      <c r="KJ268" s="8">
        <v>63.54</v>
      </c>
      <c r="KK268" s="4"/>
      <c r="KL268" s="8"/>
      <c r="KM268" s="7"/>
      <c r="KN268" s="7"/>
      <c r="KO268" s="2" t="s">
        <v>141</v>
      </c>
      <c r="KP268" s="2" t="s">
        <v>129</v>
      </c>
      <c r="KQ268" s="2" t="s">
        <v>877</v>
      </c>
      <c r="KR268" s="2" t="s">
        <v>878</v>
      </c>
      <c r="KS268" s="2" t="s">
        <v>144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141</v>
      </c>
      <c r="LB268" s="2" t="s">
        <v>129</v>
      </c>
      <c r="LC268" s="2" t="s">
        <v>834</v>
      </c>
      <c r="LD268" s="2" t="s">
        <v>132</v>
      </c>
      <c r="LE268" s="2" t="s">
        <v>144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162</v>
      </c>
      <c r="LN268" s="2" t="s">
        <v>129</v>
      </c>
      <c r="LO268" s="2" t="s">
        <v>132</v>
      </c>
      <c r="LP268" s="2" t="s">
        <v>132</v>
      </c>
      <c r="LQ268" s="2" t="s">
        <v>144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141</v>
      </c>
      <c r="ML268" s="2" t="s">
        <v>174</v>
      </c>
      <c r="MM268" s="2" t="s">
        <v>1718</v>
      </c>
      <c r="MN268" s="2" t="s">
        <v>3047</v>
      </c>
      <c r="MO268" s="2" t="s">
        <v>144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129</v>
      </c>
      <c r="MY268" s="2" t="s">
        <v>132</v>
      </c>
      <c r="MZ268" s="2" t="s">
        <v>132</v>
      </c>
      <c r="NA268" s="2" t="s">
        <v>144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167</v>
      </c>
      <c r="NJ268" s="2" t="s">
        <v>129</v>
      </c>
      <c r="NK268" s="2" t="s">
        <v>132</v>
      </c>
      <c r="NL268" s="2" t="s">
        <v>132</v>
      </c>
      <c r="NM268" s="2" t="s">
        <v>144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173</v>
      </c>
      <c r="OH268" s="2" t="s">
        <v>129</v>
      </c>
      <c r="OI268" s="2" t="s">
        <v>132</v>
      </c>
      <c r="OJ268" s="2" t="s">
        <v>132</v>
      </c>
      <c r="OK268" s="2" t="s">
        <v>144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167</v>
      </c>
      <c r="OT268" s="2" t="s">
        <v>174</v>
      </c>
      <c r="OU268" s="2" t="s">
        <v>132</v>
      </c>
      <c r="OV268" s="2" t="s">
        <v>132</v>
      </c>
      <c r="OW268" s="2" t="s">
        <v>144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141</v>
      </c>
      <c r="PR268" s="2" t="s">
        <v>174</v>
      </c>
      <c r="PS268" s="2" t="s">
        <v>559</v>
      </c>
      <c r="PT268" s="2" t="s">
        <v>450</v>
      </c>
      <c r="PU268" s="2" t="s">
        <v>144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141</v>
      </c>
      <c r="QP268" s="2" t="s">
        <v>174</v>
      </c>
      <c r="QQ268" s="2" t="s">
        <v>1672</v>
      </c>
      <c r="QR268" s="2" t="s">
        <v>1120</v>
      </c>
      <c r="QS268" s="2" t="s">
        <v>144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167</v>
      </c>
      <c r="RB268" s="2" t="s">
        <v>129</v>
      </c>
      <c r="RC268" s="2" t="s">
        <v>132</v>
      </c>
      <c r="RD268" s="2" t="s">
        <v>132</v>
      </c>
      <c r="RE268" s="2" t="s">
        <v>144</v>
      </c>
      <c r="RF268" s="2" t="s">
        <v>177</v>
      </c>
      <c r="RG268" s="4"/>
      <c r="RH268" s="8"/>
      <c r="RI268" s="4"/>
      <c r="RJ268" s="8"/>
      <c r="RK268" s="7"/>
      <c r="RL268" s="7"/>
      <c r="RM268" s="2" t="s">
        <v>141</v>
      </c>
      <c r="RN268" s="2" t="s">
        <v>174</v>
      </c>
      <c r="RO268" s="2" t="s">
        <v>1094</v>
      </c>
      <c r="RP268" s="2" t="s">
        <v>840</v>
      </c>
      <c r="RQ268" s="2" t="s">
        <v>144</v>
      </c>
      <c r="RR268" s="2" t="s">
        <v>132</v>
      </c>
    </row>
    <row r="269">
      <c r="A269" s="2" t="s">
        <v>3048</v>
      </c>
      <c r="B269" s="2" t="s">
        <v>121</v>
      </c>
      <c r="C269" s="2" t="s">
        <v>3010</v>
      </c>
      <c r="D269" s="2" t="s">
        <v>123</v>
      </c>
      <c r="E269" s="2" t="s">
        <v>882</v>
      </c>
      <c r="F269" s="2" t="s">
        <v>3049</v>
      </c>
      <c r="G269" s="2" t="s">
        <v>3049</v>
      </c>
      <c r="H269" s="2" t="s">
        <v>3049</v>
      </c>
      <c r="I269" s="2" t="s">
        <v>3050</v>
      </c>
      <c r="J269" s="2" t="s">
        <v>127</v>
      </c>
      <c r="K269" s="2" t="s">
        <v>3051</v>
      </c>
      <c r="L269" s="3">
        <v>12</v>
      </c>
      <c r="M269" s="3">
        <v>13.5</v>
      </c>
      <c r="N269" s="3">
        <v>29.99</v>
      </c>
      <c r="O269" s="2" t="s">
        <v>1656</v>
      </c>
      <c r="P269" s="2" t="s">
        <v>527</v>
      </c>
      <c r="Q269" s="2" t="s">
        <v>131</v>
      </c>
      <c r="R269" s="2" t="s">
        <v>132</v>
      </c>
      <c r="S269" s="2" t="s">
        <v>3052</v>
      </c>
      <c r="T269" s="2" t="s">
        <v>132</v>
      </c>
      <c r="U269" s="2" t="s">
        <v>447</v>
      </c>
      <c r="V269" s="2" t="s">
        <v>3012</v>
      </c>
      <c r="W269" s="2" t="s">
        <v>421</v>
      </c>
      <c r="X269" s="2" t="s">
        <v>132</v>
      </c>
      <c r="Y269" s="2" t="s">
        <v>1489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141</v>
      </c>
      <c r="BV269" s="2" t="s">
        <v>174</v>
      </c>
      <c r="BW269" s="2" t="s">
        <v>1011</v>
      </c>
      <c r="BX269" s="2" t="s">
        <v>1740</v>
      </c>
      <c r="BY269" s="2" t="s">
        <v>144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162</v>
      </c>
      <c r="CH269" s="2" t="s">
        <v>174</v>
      </c>
      <c r="CI269" s="2" t="s">
        <v>132</v>
      </c>
      <c r="CJ269" s="2" t="s">
        <v>132</v>
      </c>
      <c r="CK269" s="2" t="s">
        <v>144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141</v>
      </c>
      <c r="CT269" s="2" t="s">
        <v>174</v>
      </c>
      <c r="CU269" s="2" t="s">
        <v>3053</v>
      </c>
      <c r="CV269" s="2" t="s">
        <v>2083</v>
      </c>
      <c r="CW269" s="2" t="s">
        <v>144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167</v>
      </c>
      <c r="DF269" s="2" t="s">
        <v>174</v>
      </c>
      <c r="DG269" s="2" t="s">
        <v>132</v>
      </c>
      <c r="DH269" s="2" t="s">
        <v>132</v>
      </c>
      <c r="DI269" s="2" t="s">
        <v>144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141</v>
      </c>
      <c r="DR269" s="2" t="s">
        <v>174</v>
      </c>
      <c r="DS269" s="2" t="s">
        <v>1015</v>
      </c>
      <c r="DT269" s="2" t="s">
        <v>1061</v>
      </c>
      <c r="DU269" s="2" t="s">
        <v>144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141</v>
      </c>
      <c r="ED269" s="2" t="s">
        <v>174</v>
      </c>
      <c r="EE269" s="2" t="s">
        <v>3054</v>
      </c>
      <c r="EF269" s="2" t="s">
        <v>3055</v>
      </c>
      <c r="EG269" s="2" t="s">
        <v>144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161</v>
      </c>
      <c r="EP269" s="2" t="s">
        <v>174</v>
      </c>
      <c r="EQ269" s="2" t="s">
        <v>132</v>
      </c>
      <c r="ER269" s="2" t="s">
        <v>132</v>
      </c>
      <c r="ES269" s="2" t="s">
        <v>144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167</v>
      </c>
      <c r="FB269" s="2" t="s">
        <v>174</v>
      </c>
      <c r="FC269" s="2" t="s">
        <v>132</v>
      </c>
      <c r="FD269" s="2" t="s">
        <v>132</v>
      </c>
      <c r="FE269" s="2" t="s">
        <v>144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141</v>
      </c>
      <c r="FN269" s="2" t="s">
        <v>174</v>
      </c>
      <c r="FO269" s="2" t="s">
        <v>2440</v>
      </c>
      <c r="FP269" s="2" t="s">
        <v>3056</v>
      </c>
      <c r="FQ269" s="2" t="s">
        <v>144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167</v>
      </c>
      <c r="FZ269" s="2" t="s">
        <v>129</v>
      </c>
      <c r="GA269" s="2" t="s">
        <v>132</v>
      </c>
      <c r="GB269" s="2" t="s">
        <v>132</v>
      </c>
      <c r="GC269" s="2" t="s">
        <v>144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141</v>
      </c>
      <c r="GL269" s="2" t="s">
        <v>174</v>
      </c>
      <c r="GM269" s="2" t="s">
        <v>3053</v>
      </c>
      <c r="GN269" s="2" t="s">
        <v>2833</v>
      </c>
      <c r="GO269" s="2" t="s">
        <v>144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167</v>
      </c>
      <c r="GX269" s="2" t="s">
        <v>174</v>
      </c>
      <c r="GY269" s="2" t="s">
        <v>132</v>
      </c>
      <c r="GZ269" s="2" t="s">
        <v>132</v>
      </c>
      <c r="HA269" s="2" t="s">
        <v>144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167</v>
      </c>
      <c r="HJ269" s="2" t="s">
        <v>174</v>
      </c>
      <c r="HK269" s="2" t="s">
        <v>132</v>
      </c>
      <c r="HL269" s="2" t="s">
        <v>132</v>
      </c>
      <c r="HM269" s="2" t="s">
        <v>144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141</v>
      </c>
      <c r="HV269" s="2" t="s">
        <v>174</v>
      </c>
      <c r="HW269" s="2" t="s">
        <v>1015</v>
      </c>
      <c r="HX269" s="2" t="s">
        <v>2138</v>
      </c>
      <c r="HY269" s="2" t="s">
        <v>144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167</v>
      </c>
      <c r="IH269" s="2" t="s">
        <v>174</v>
      </c>
      <c r="II269" s="2" t="s">
        <v>132</v>
      </c>
      <c r="IJ269" s="2" t="s">
        <v>132</v>
      </c>
      <c r="IK269" s="2" t="s">
        <v>144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173</v>
      </c>
      <c r="IT269" s="2" t="s">
        <v>174</v>
      </c>
      <c r="IU269" s="2" t="s">
        <v>132</v>
      </c>
      <c r="IV269" s="2" t="s">
        <v>132</v>
      </c>
      <c r="IW269" s="2" t="s">
        <v>144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167</v>
      </c>
      <c r="JF269" s="2" t="s">
        <v>174</v>
      </c>
      <c r="JG269" s="2" t="s">
        <v>132</v>
      </c>
      <c r="JH269" s="2" t="s">
        <v>132</v>
      </c>
      <c r="JI269" s="2" t="s">
        <v>144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167</v>
      </c>
      <c r="KD269" s="2" t="s">
        <v>174</v>
      </c>
      <c r="KE269" s="2" t="s">
        <v>132</v>
      </c>
      <c r="KF269" s="2" t="s">
        <v>132</v>
      </c>
      <c r="KG269" s="2" t="s">
        <v>144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167</v>
      </c>
      <c r="LN269" s="2" t="s">
        <v>174</v>
      </c>
      <c r="LO269" s="2" t="s">
        <v>132</v>
      </c>
      <c r="LP269" s="2" t="s">
        <v>132</v>
      </c>
      <c r="LQ269" s="2" t="s">
        <v>144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141</v>
      </c>
      <c r="ML269" s="2" t="s">
        <v>174</v>
      </c>
      <c r="MM269" s="2" t="s">
        <v>3057</v>
      </c>
      <c r="MN269" s="2" t="s">
        <v>828</v>
      </c>
      <c r="MO269" s="2" t="s">
        <v>144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174</v>
      </c>
      <c r="MY269" s="2" t="s">
        <v>132</v>
      </c>
      <c r="MZ269" s="2" t="s">
        <v>132</v>
      </c>
      <c r="NA269" s="2" t="s">
        <v>144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173</v>
      </c>
      <c r="OH269" s="2" t="s">
        <v>174</v>
      </c>
      <c r="OI269" s="2" t="s">
        <v>132</v>
      </c>
      <c r="OJ269" s="2" t="s">
        <v>132</v>
      </c>
      <c r="OK269" s="2" t="s">
        <v>144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167</v>
      </c>
      <c r="OT269" s="2" t="s">
        <v>174</v>
      </c>
      <c r="OU269" s="2" t="s">
        <v>132</v>
      </c>
      <c r="OV269" s="2" t="s">
        <v>132</v>
      </c>
      <c r="OW269" s="2" t="s">
        <v>144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167</v>
      </c>
      <c r="PR269" s="2" t="s">
        <v>174</v>
      </c>
      <c r="PS269" s="2" t="s">
        <v>132</v>
      </c>
      <c r="PT269" s="2" t="s">
        <v>132</v>
      </c>
      <c r="PU269" s="2" t="s">
        <v>144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162</v>
      </c>
      <c r="QP269" s="2" t="s">
        <v>174</v>
      </c>
      <c r="QQ269" s="2" t="s">
        <v>132</v>
      </c>
      <c r="QR269" s="2" t="s">
        <v>132</v>
      </c>
      <c r="QS269" s="2" t="s">
        <v>144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167</v>
      </c>
      <c r="RB269" s="2" t="s">
        <v>174</v>
      </c>
      <c r="RC269" s="2" t="s">
        <v>132</v>
      </c>
      <c r="RD269" s="2" t="s">
        <v>132</v>
      </c>
      <c r="RE269" s="2" t="s">
        <v>144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141</v>
      </c>
      <c r="RN269" s="2" t="s">
        <v>174</v>
      </c>
      <c r="RO269" s="2" t="s">
        <v>1274</v>
      </c>
      <c r="RP269" s="2" t="s">
        <v>869</v>
      </c>
      <c r="RQ269" s="2" t="s">
        <v>144</v>
      </c>
      <c r="RR269" s="2" t="s">
        <v>132</v>
      </c>
    </row>
    <row r="270">
      <c r="A270" s="2" t="s">
        <v>3058</v>
      </c>
      <c r="B270" s="2" t="s">
        <v>121</v>
      </c>
      <c r="C270" s="2" t="s">
        <v>3010</v>
      </c>
      <c r="D270" s="2" t="s">
        <v>123</v>
      </c>
      <c r="E270" s="2" t="s">
        <v>882</v>
      </c>
      <c r="F270" s="2" t="s">
        <v>3059</v>
      </c>
      <c r="G270" s="2" t="s">
        <v>3059</v>
      </c>
      <c r="H270" s="2" t="s">
        <v>3059</v>
      </c>
      <c r="I270" s="2" t="s">
        <v>3050</v>
      </c>
      <c r="J270" s="2" t="s">
        <v>127</v>
      </c>
      <c r="K270" s="2" t="s">
        <v>3060</v>
      </c>
      <c r="L270" s="3">
        <v>12</v>
      </c>
      <c r="M270" s="3">
        <v>13.5</v>
      </c>
      <c r="N270" s="3">
        <v>29.99</v>
      </c>
      <c r="O270" s="2" t="s">
        <v>1656</v>
      </c>
      <c r="P270" s="2" t="s">
        <v>527</v>
      </c>
      <c r="Q270" s="2" t="s">
        <v>131</v>
      </c>
      <c r="R270" s="2" t="s">
        <v>132</v>
      </c>
      <c r="S270" s="2" t="s">
        <v>3061</v>
      </c>
      <c r="T270" s="2" t="s">
        <v>132</v>
      </c>
      <c r="U270" s="2" t="s">
        <v>447</v>
      </c>
      <c r="V270" s="2" t="s">
        <v>3012</v>
      </c>
      <c r="W270" s="2" t="s">
        <v>421</v>
      </c>
      <c r="X270" s="2" t="s">
        <v>132</v>
      </c>
      <c r="Y270" s="2" t="s">
        <v>1489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141</v>
      </c>
      <c r="BV270" s="2" t="s">
        <v>174</v>
      </c>
      <c r="BW270" s="2" t="s">
        <v>1011</v>
      </c>
      <c r="BX270" s="2" t="s">
        <v>2855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162</v>
      </c>
      <c r="CH270" s="2" t="s">
        <v>174</v>
      </c>
      <c r="CI270" s="2" t="s">
        <v>132</v>
      </c>
      <c r="CJ270" s="2" t="s">
        <v>132</v>
      </c>
      <c r="CK270" s="2" t="s">
        <v>144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141</v>
      </c>
      <c r="CT270" s="2" t="s">
        <v>174</v>
      </c>
      <c r="CU270" s="2" t="s">
        <v>3053</v>
      </c>
      <c r="CV270" s="2" t="s">
        <v>1814</v>
      </c>
      <c r="CW270" s="2" t="s">
        <v>144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141</v>
      </c>
      <c r="DF270" s="2" t="s">
        <v>174</v>
      </c>
      <c r="DG270" s="2" t="s">
        <v>1050</v>
      </c>
      <c r="DH270" s="2" t="s">
        <v>991</v>
      </c>
      <c r="DI270" s="2" t="s">
        <v>144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141</v>
      </c>
      <c r="DR270" s="2" t="s">
        <v>174</v>
      </c>
      <c r="DS270" s="2" t="s">
        <v>1015</v>
      </c>
      <c r="DT270" s="2" t="s">
        <v>1768</v>
      </c>
      <c r="DU270" s="2" t="s">
        <v>144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141</v>
      </c>
      <c r="ED270" s="2" t="s">
        <v>174</v>
      </c>
      <c r="EE270" s="2" t="s">
        <v>3054</v>
      </c>
      <c r="EF270" s="2" t="s">
        <v>988</v>
      </c>
      <c r="EG270" s="2" t="s">
        <v>144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167</v>
      </c>
      <c r="EP270" s="2" t="s">
        <v>174</v>
      </c>
      <c r="EQ270" s="2" t="s">
        <v>132</v>
      </c>
      <c r="ER270" s="2" t="s">
        <v>132</v>
      </c>
      <c r="ES270" s="2" t="s">
        <v>144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167</v>
      </c>
      <c r="FB270" s="2" t="s">
        <v>174</v>
      </c>
      <c r="FC270" s="2" t="s">
        <v>132</v>
      </c>
      <c r="FD270" s="2" t="s">
        <v>132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174</v>
      </c>
      <c r="FO270" s="2" t="s">
        <v>2440</v>
      </c>
      <c r="FP270" s="2" t="s">
        <v>3056</v>
      </c>
      <c r="FQ270" s="2" t="s">
        <v>144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167</v>
      </c>
      <c r="FZ270" s="2" t="s">
        <v>129</v>
      </c>
      <c r="GA270" s="2" t="s">
        <v>132</v>
      </c>
      <c r="GB270" s="2" t="s">
        <v>132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141</v>
      </c>
      <c r="GL270" s="2" t="s">
        <v>174</v>
      </c>
      <c r="GM270" s="2" t="s">
        <v>3053</v>
      </c>
      <c r="GN270" s="2" t="s">
        <v>3062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167</v>
      </c>
      <c r="GX270" s="2" t="s">
        <v>174</v>
      </c>
      <c r="GY270" s="2" t="s">
        <v>132</v>
      </c>
      <c r="GZ270" s="2" t="s">
        <v>132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167</v>
      </c>
      <c r="HJ270" s="2" t="s">
        <v>174</v>
      </c>
      <c r="HK270" s="2" t="s">
        <v>132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174</v>
      </c>
      <c r="HW270" s="2" t="s">
        <v>1015</v>
      </c>
      <c r="HX270" s="2" t="s">
        <v>1017</v>
      </c>
      <c r="HY270" s="2" t="s">
        <v>144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167</v>
      </c>
      <c r="IH270" s="2" t="s">
        <v>174</v>
      </c>
      <c r="II270" s="2" t="s">
        <v>132</v>
      </c>
      <c r="IJ270" s="2" t="s">
        <v>132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173</v>
      </c>
      <c r="IT270" s="2" t="s">
        <v>174</v>
      </c>
      <c r="IU270" s="2" t="s">
        <v>132</v>
      </c>
      <c r="IV270" s="2" t="s">
        <v>132</v>
      </c>
      <c r="IW270" s="2" t="s">
        <v>144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167</v>
      </c>
      <c r="JF270" s="2" t="s">
        <v>129</v>
      </c>
      <c r="JG270" s="2" t="s">
        <v>132</v>
      </c>
      <c r="JH270" s="2" t="s">
        <v>132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167</v>
      </c>
      <c r="JR270" s="2" t="s">
        <v>174</v>
      </c>
      <c r="JS270" s="2" t="s">
        <v>132</v>
      </c>
      <c r="JT270" s="2" t="s">
        <v>132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167</v>
      </c>
      <c r="KD270" s="2" t="s">
        <v>174</v>
      </c>
      <c r="KE270" s="2" t="s">
        <v>132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167</v>
      </c>
      <c r="LN270" s="2" t="s">
        <v>174</v>
      </c>
      <c r="LO270" s="2" t="s">
        <v>132</v>
      </c>
      <c r="LP270" s="2" t="s">
        <v>132</v>
      </c>
      <c r="LQ270" s="2" t="s">
        <v>144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141</v>
      </c>
      <c r="ML270" s="2" t="s">
        <v>174</v>
      </c>
      <c r="MM270" s="2" t="s">
        <v>3063</v>
      </c>
      <c r="MN270" s="2" t="s">
        <v>838</v>
      </c>
      <c r="MO270" s="2" t="s">
        <v>144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167</v>
      </c>
      <c r="MX270" s="2" t="s">
        <v>174</v>
      </c>
      <c r="MY270" s="2" t="s">
        <v>132</v>
      </c>
      <c r="MZ270" s="2" t="s">
        <v>132</v>
      </c>
      <c r="NA270" s="2" t="s">
        <v>144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173</v>
      </c>
      <c r="OH270" s="2" t="s">
        <v>174</v>
      </c>
      <c r="OI270" s="2" t="s">
        <v>132</v>
      </c>
      <c r="OJ270" s="2" t="s">
        <v>132</v>
      </c>
      <c r="OK270" s="2" t="s">
        <v>144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167</v>
      </c>
      <c r="OT270" s="2" t="s">
        <v>174</v>
      </c>
      <c r="OU270" s="2" t="s">
        <v>132</v>
      </c>
      <c r="OV270" s="2" t="s">
        <v>132</v>
      </c>
      <c r="OW270" s="2" t="s">
        <v>144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167</v>
      </c>
      <c r="PR270" s="2" t="s">
        <v>174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162</v>
      </c>
      <c r="QP270" s="2" t="s">
        <v>174</v>
      </c>
      <c r="QQ270" s="2" t="s">
        <v>132</v>
      </c>
      <c r="QR270" s="2" t="s">
        <v>132</v>
      </c>
      <c r="QS270" s="2" t="s">
        <v>144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167</v>
      </c>
      <c r="RB270" s="2" t="s">
        <v>174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162</v>
      </c>
      <c r="RN270" s="2" t="s">
        <v>174</v>
      </c>
      <c r="RO270" s="2" t="s">
        <v>132</v>
      </c>
      <c r="RP270" s="2" t="s">
        <v>132</v>
      </c>
      <c r="RQ270" s="2" t="s">
        <v>144</v>
      </c>
      <c r="RR270" s="2" t="s">
        <v>132</v>
      </c>
    </row>
    <row r="271">
      <c r="A271" s="2" t="s">
        <v>3064</v>
      </c>
      <c r="B271" s="2" t="s">
        <v>121</v>
      </c>
      <c r="C271" s="2" t="s">
        <v>3010</v>
      </c>
      <c r="D271" s="2" t="s">
        <v>123</v>
      </c>
      <c r="E271" s="2" t="s">
        <v>882</v>
      </c>
      <c r="F271" s="2" t="s">
        <v>3065</v>
      </c>
      <c r="G271" s="2" t="s">
        <v>132</v>
      </c>
      <c r="H271" s="2" t="s">
        <v>132</v>
      </c>
      <c r="I271" s="2" t="s">
        <v>3066</v>
      </c>
      <c r="J271" s="2" t="s">
        <v>127</v>
      </c>
      <c r="K271" s="2" t="s">
        <v>275</v>
      </c>
      <c r="L271" s="3">
        <v>15.75</v>
      </c>
      <c r="M271" s="3">
        <v>16.53</v>
      </c>
      <c r="N271" s="3">
        <v>34.99</v>
      </c>
      <c r="O271" s="2" t="s">
        <v>1656</v>
      </c>
      <c r="P271" s="2" t="s">
        <v>527</v>
      </c>
      <c r="Q271" s="2" t="s">
        <v>131</v>
      </c>
      <c r="R271" s="2" t="s">
        <v>132</v>
      </c>
      <c r="S271" s="2" t="s">
        <v>3067</v>
      </c>
      <c r="T271" s="2" t="s">
        <v>132</v>
      </c>
      <c r="U271" s="2" t="s">
        <v>447</v>
      </c>
      <c r="V271" s="2" t="s">
        <v>3012</v>
      </c>
      <c r="W271" s="2" t="s">
        <v>421</v>
      </c>
      <c r="X271" s="2" t="s">
        <v>132</v>
      </c>
      <c r="Y271" s="2" t="s">
        <v>806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141</v>
      </c>
      <c r="BV271" s="2" t="s">
        <v>174</v>
      </c>
      <c r="BW271" s="2" t="s">
        <v>3068</v>
      </c>
      <c r="BX271" s="2" t="s">
        <v>2819</v>
      </c>
      <c r="BY271" s="2" t="s">
        <v>144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141</v>
      </c>
      <c r="CH271" s="2" t="s">
        <v>174</v>
      </c>
      <c r="CI271" s="2" t="s">
        <v>132</v>
      </c>
      <c r="CJ271" s="2" t="s">
        <v>810</v>
      </c>
      <c r="CK271" s="2" t="s">
        <v>144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141</v>
      </c>
      <c r="CT271" s="2" t="s">
        <v>174</v>
      </c>
      <c r="CU271" s="2" t="s">
        <v>811</v>
      </c>
      <c r="CV271" s="2" t="s">
        <v>3069</v>
      </c>
      <c r="CW271" s="2" t="s">
        <v>144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141</v>
      </c>
      <c r="DF271" s="2" t="s">
        <v>174</v>
      </c>
      <c r="DG271" s="2" t="s">
        <v>1050</v>
      </c>
      <c r="DH271" s="2" t="s">
        <v>1203</v>
      </c>
      <c r="DI271" s="2" t="s">
        <v>144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141</v>
      </c>
      <c r="DR271" s="2" t="s">
        <v>174</v>
      </c>
      <c r="DS271" s="2" t="s">
        <v>1696</v>
      </c>
      <c r="DT271" s="2" t="s">
        <v>1558</v>
      </c>
      <c r="DU271" s="2" t="s">
        <v>144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141</v>
      </c>
      <c r="ED271" s="2" t="s">
        <v>174</v>
      </c>
      <c r="EE271" s="2" t="s">
        <v>811</v>
      </c>
      <c r="EF271" s="2" t="s">
        <v>3070</v>
      </c>
      <c r="EG271" s="2" t="s">
        <v>144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141</v>
      </c>
      <c r="EP271" s="2" t="s">
        <v>174</v>
      </c>
      <c r="EQ271" s="2" t="s">
        <v>811</v>
      </c>
      <c r="ER271" s="2" t="s">
        <v>3071</v>
      </c>
      <c r="ES271" s="2" t="s">
        <v>144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167</v>
      </c>
      <c r="FB271" s="2" t="s">
        <v>174</v>
      </c>
      <c r="FC271" s="2" t="s">
        <v>132</v>
      </c>
      <c r="FD271" s="2" t="s">
        <v>132</v>
      </c>
      <c r="FE271" s="2" t="s">
        <v>144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141</v>
      </c>
      <c r="FN271" s="2" t="s">
        <v>174</v>
      </c>
      <c r="FO271" s="2" t="s">
        <v>1114</v>
      </c>
      <c r="FP271" s="2" t="s">
        <v>132</v>
      </c>
      <c r="FQ271" s="2" t="s">
        <v>144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167</v>
      </c>
      <c r="FZ271" s="2" t="s">
        <v>129</v>
      </c>
      <c r="GA271" s="2" t="s">
        <v>132</v>
      </c>
      <c r="GB271" s="2" t="s">
        <v>132</v>
      </c>
      <c r="GC271" s="2" t="s">
        <v>144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141</v>
      </c>
      <c r="GL271" s="2" t="s">
        <v>174</v>
      </c>
      <c r="GM271" s="2" t="s">
        <v>811</v>
      </c>
      <c r="GN271" s="2" t="s">
        <v>1965</v>
      </c>
      <c r="GO271" s="2" t="s">
        <v>144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167</v>
      </c>
      <c r="GX271" s="2" t="s">
        <v>174</v>
      </c>
      <c r="GY271" s="2" t="s">
        <v>132</v>
      </c>
      <c r="GZ271" s="2" t="s">
        <v>132</v>
      </c>
      <c r="HA271" s="2" t="s">
        <v>144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167</v>
      </c>
      <c r="HJ271" s="2" t="s">
        <v>174</v>
      </c>
      <c r="HK271" s="2" t="s">
        <v>132</v>
      </c>
      <c r="HL271" s="2" t="s">
        <v>132</v>
      </c>
      <c r="HM271" s="2" t="s">
        <v>144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141</v>
      </c>
      <c r="HV271" s="2" t="s">
        <v>174</v>
      </c>
      <c r="HW271" s="2" t="s">
        <v>1412</v>
      </c>
      <c r="HX271" s="2" t="s">
        <v>2789</v>
      </c>
      <c r="HY271" s="2" t="s">
        <v>144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167</v>
      </c>
      <c r="IH271" s="2" t="s">
        <v>174</v>
      </c>
      <c r="II271" s="2" t="s">
        <v>132</v>
      </c>
      <c r="IJ271" s="2" t="s">
        <v>132</v>
      </c>
      <c r="IK271" s="2" t="s">
        <v>144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173</v>
      </c>
      <c r="IT271" s="2" t="s">
        <v>174</v>
      </c>
      <c r="IU271" s="2" t="s">
        <v>132</v>
      </c>
      <c r="IV271" s="2" t="s">
        <v>132</v>
      </c>
      <c r="IW271" s="2" t="s">
        <v>144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167</v>
      </c>
      <c r="JF271" s="2" t="s">
        <v>129</v>
      </c>
      <c r="JG271" s="2" t="s">
        <v>132</v>
      </c>
      <c r="JH271" s="2" t="s">
        <v>132</v>
      </c>
      <c r="JI271" s="2" t="s">
        <v>144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167</v>
      </c>
      <c r="JR271" s="2" t="s">
        <v>174</v>
      </c>
      <c r="JS271" s="2" t="s">
        <v>1717</v>
      </c>
      <c r="JT271" s="2" t="s">
        <v>132</v>
      </c>
      <c r="JU271" s="2" t="s">
        <v>144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141</v>
      </c>
      <c r="KD271" s="2" t="s">
        <v>174</v>
      </c>
      <c r="KE271" s="2" t="s">
        <v>811</v>
      </c>
      <c r="KF271" s="2" t="s">
        <v>132</v>
      </c>
      <c r="KG271" s="2" t="s">
        <v>144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167</v>
      </c>
      <c r="LN271" s="2" t="s">
        <v>174</v>
      </c>
      <c r="LO271" s="2" t="s">
        <v>132</v>
      </c>
      <c r="LP271" s="2" t="s">
        <v>132</v>
      </c>
      <c r="LQ271" s="2" t="s">
        <v>144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141</v>
      </c>
      <c r="ML271" s="2" t="s">
        <v>174</v>
      </c>
      <c r="MM271" s="2" t="s">
        <v>835</v>
      </c>
      <c r="MN271" s="2" t="s">
        <v>1145</v>
      </c>
      <c r="MO271" s="2" t="s">
        <v>144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167</v>
      </c>
      <c r="MX271" s="2" t="s">
        <v>174</v>
      </c>
      <c r="MY271" s="2" t="s">
        <v>132</v>
      </c>
      <c r="MZ271" s="2" t="s">
        <v>132</v>
      </c>
      <c r="NA271" s="2" t="s">
        <v>144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173</v>
      </c>
      <c r="OH271" s="2" t="s">
        <v>174</v>
      </c>
      <c r="OI271" s="2" t="s">
        <v>132</v>
      </c>
      <c r="OJ271" s="2" t="s">
        <v>132</v>
      </c>
      <c r="OK271" s="2" t="s">
        <v>144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167</v>
      </c>
      <c r="OT271" s="2" t="s">
        <v>174</v>
      </c>
      <c r="OU271" s="2" t="s">
        <v>132</v>
      </c>
      <c r="OV271" s="2" t="s">
        <v>132</v>
      </c>
      <c r="OW271" s="2" t="s">
        <v>144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167</v>
      </c>
      <c r="PR271" s="2" t="s">
        <v>174</v>
      </c>
      <c r="PS271" s="2" t="s">
        <v>132</v>
      </c>
      <c r="PT271" s="2" t="s">
        <v>132</v>
      </c>
      <c r="PU271" s="2" t="s">
        <v>144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141</v>
      </c>
      <c r="QP271" s="2" t="s">
        <v>174</v>
      </c>
      <c r="QQ271" s="2" t="s">
        <v>1672</v>
      </c>
      <c r="QR271" s="2" t="s">
        <v>1720</v>
      </c>
      <c r="QS271" s="2" t="s">
        <v>144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167</v>
      </c>
      <c r="RB271" s="2" t="s">
        <v>174</v>
      </c>
      <c r="RC271" s="2" t="s">
        <v>132</v>
      </c>
      <c r="RD271" s="2" t="s">
        <v>132</v>
      </c>
      <c r="RE271" s="2" t="s">
        <v>144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141</v>
      </c>
      <c r="RN271" s="2" t="s">
        <v>174</v>
      </c>
      <c r="RO271" s="2" t="s">
        <v>1094</v>
      </c>
      <c r="RP271" s="2" t="s">
        <v>2834</v>
      </c>
      <c r="RQ271" s="2" t="s">
        <v>144</v>
      </c>
      <c r="RR271" s="2" t="s">
        <v>132</v>
      </c>
    </row>
    <row r="272">
      <c r="A272" s="2" t="s">
        <v>3072</v>
      </c>
      <c r="B272" s="2" t="s">
        <v>121</v>
      </c>
      <c r="C272" s="2" t="s">
        <v>3073</v>
      </c>
      <c r="D272" s="2" t="s">
        <v>3074</v>
      </c>
      <c r="E272" s="2" t="s">
        <v>1097</v>
      </c>
      <c r="F272" s="2" t="s">
        <v>2576</v>
      </c>
      <c r="G272" s="2" t="s">
        <v>132</v>
      </c>
      <c r="H272" s="2" t="s">
        <v>132</v>
      </c>
      <c r="I272" s="2" t="s">
        <v>132</v>
      </c>
      <c r="J272" s="2" t="s">
        <v>3075</v>
      </c>
      <c r="K272" s="2" t="s">
        <v>1141</v>
      </c>
      <c r="L272" s="3">
        <v>10</v>
      </c>
      <c r="M272" s="3"/>
      <c r="N272" s="3"/>
      <c r="O272" s="2" t="s">
        <v>1678</v>
      </c>
      <c r="P272" s="2" t="s">
        <v>132</v>
      </c>
      <c r="Q272" s="2" t="s">
        <v>132</v>
      </c>
      <c r="R272" s="2" t="s">
        <v>3076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3077</v>
      </c>
      <c r="B273" s="2" t="s">
        <v>121</v>
      </c>
      <c r="C273" s="2" t="s">
        <v>3073</v>
      </c>
      <c r="D273" s="2" t="s">
        <v>3074</v>
      </c>
      <c r="E273" s="2" t="s">
        <v>1097</v>
      </c>
      <c r="F273" s="2" t="s">
        <v>3078</v>
      </c>
      <c r="G273" s="2" t="s">
        <v>132</v>
      </c>
      <c r="H273" s="2" t="s">
        <v>132</v>
      </c>
      <c r="I273" s="2" t="s">
        <v>132</v>
      </c>
      <c r="J273" s="2" t="s">
        <v>3079</v>
      </c>
      <c r="K273" s="2" t="s">
        <v>1209</v>
      </c>
      <c r="L273" s="3">
        <v>10</v>
      </c>
      <c r="M273" s="3"/>
      <c r="N273" s="3"/>
      <c r="O273" s="2" t="s">
        <v>1678</v>
      </c>
      <c r="P273" s="2" t="s">
        <v>132</v>
      </c>
      <c r="Q273" s="2" t="s">
        <v>132</v>
      </c>
      <c r="R273" s="2" t="s">
        <v>3076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3080</v>
      </c>
      <c r="B274" s="2" t="s">
        <v>121</v>
      </c>
      <c r="C274" s="2" t="s">
        <v>3073</v>
      </c>
      <c r="D274" s="2" t="s">
        <v>3074</v>
      </c>
      <c r="E274" s="2" t="s">
        <v>1097</v>
      </c>
      <c r="F274" s="2" t="s">
        <v>3078</v>
      </c>
      <c r="G274" s="2" t="s">
        <v>132</v>
      </c>
      <c r="H274" s="2" t="s">
        <v>132</v>
      </c>
      <c r="I274" s="2" t="s">
        <v>132</v>
      </c>
      <c r="J274" s="2" t="s">
        <v>3079</v>
      </c>
      <c r="K274" s="2" t="s">
        <v>3081</v>
      </c>
      <c r="L274" s="3">
        <v>10</v>
      </c>
      <c r="M274" s="3"/>
      <c r="N274" s="3"/>
      <c r="O274" s="2" t="s">
        <v>1678</v>
      </c>
      <c r="P274" s="2" t="s">
        <v>132</v>
      </c>
      <c r="Q274" s="2" t="s">
        <v>132</v>
      </c>
      <c r="R274" s="2" t="s">
        <v>3076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132</v>
      </c>
      <c r="BD274" s="8" t="s">
        <v>132</v>
      </c>
      <c r="BE274" s="4" t="s">
        <v>132</v>
      </c>
      <c r="BF274" s="8" t="s">
        <v>132</v>
      </c>
      <c r="BG274" s="7" t="s">
        <v>132</v>
      </c>
      <c r="BH274" s="7" t="s">
        <v>132</v>
      </c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3082</v>
      </c>
      <c r="B275" s="2" t="s">
        <v>121</v>
      </c>
      <c r="C275" s="2" t="s">
        <v>3073</v>
      </c>
      <c r="D275" s="2" t="s">
        <v>3074</v>
      </c>
      <c r="E275" s="2" t="s">
        <v>1097</v>
      </c>
      <c r="F275" s="2" t="s">
        <v>3083</v>
      </c>
      <c r="G275" s="2" t="s">
        <v>132</v>
      </c>
      <c r="H275" s="2" t="s">
        <v>132</v>
      </c>
      <c r="I275" s="2" t="s">
        <v>132</v>
      </c>
      <c r="J275" s="2" t="s">
        <v>3075</v>
      </c>
      <c r="K275" s="2" t="s">
        <v>342</v>
      </c>
      <c r="L275" s="3">
        <v>10</v>
      </c>
      <c r="M275" s="3"/>
      <c r="N275" s="3"/>
      <c r="O275" s="2" t="s">
        <v>1678</v>
      </c>
      <c r="P275" s="2" t="s">
        <v>132</v>
      </c>
      <c r="Q275" s="2" t="s">
        <v>132</v>
      </c>
      <c r="R275" s="2" t="s">
        <v>3076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2" t="s">
        <v>3084</v>
      </c>
      <c r="B276" s="2" t="s">
        <v>121</v>
      </c>
      <c r="C276" s="2" t="s">
        <v>3073</v>
      </c>
      <c r="D276" s="2" t="s">
        <v>3074</v>
      </c>
      <c r="E276" s="2" t="s">
        <v>1097</v>
      </c>
      <c r="F276" s="2" t="s">
        <v>3085</v>
      </c>
      <c r="G276" s="2" t="s">
        <v>132</v>
      </c>
      <c r="H276" s="2" t="s">
        <v>132</v>
      </c>
      <c r="I276" s="2" t="s">
        <v>132</v>
      </c>
      <c r="J276" s="2" t="s">
        <v>3075</v>
      </c>
      <c r="K276" s="2" t="s">
        <v>3086</v>
      </c>
      <c r="L276" s="3">
        <v>4.5</v>
      </c>
      <c r="M276" s="3"/>
      <c r="N276" s="3"/>
      <c r="O276" s="2" t="s">
        <v>1678</v>
      </c>
      <c r="P276" s="2" t="s">
        <v>132</v>
      </c>
      <c r="Q276" s="2" t="s">
        <v>132</v>
      </c>
      <c r="R276" s="2" t="s">
        <v>3076</v>
      </c>
      <c r="S276" s="2" t="s">
        <v>132</v>
      </c>
      <c r="T276" s="2" t="s">
        <v>132</v>
      </c>
      <c r="U276" s="2" t="s">
        <v>132</v>
      </c>
      <c r="V276" s="2" t="s">
        <v>132</v>
      </c>
      <c r="W276" s="2" t="s">
        <v>132</v>
      </c>
      <c r="X276" s="2" t="s">
        <v>132</v>
      </c>
      <c r="Y276" s="2" t="s">
        <v>132</v>
      </c>
      <c r="Z276" s="4"/>
      <c r="AA276" s="4">
        <f>=ROUNDDOWN({0},0)</f>
      </c>
      <c r="AB276" s="5"/>
      <c r="AC276" s="2" t="s">
        <v>132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132</v>
      </c>
      <c r="BM276" s="7"/>
      <c r="BN276" s="7"/>
      <c r="BO276" s="4"/>
      <c r="BP276" s="8"/>
      <c r="BQ276" s="4"/>
      <c r="BR276" s="8"/>
      <c r="BS276" s="7"/>
      <c r="BT276" s="7"/>
      <c r="BU276" s="2" t="s">
        <v>132</v>
      </c>
      <c r="BV276" s="2" t="s">
        <v>132</v>
      </c>
      <c r="BW276" s="2" t="s">
        <v>132</v>
      </c>
      <c r="BX276" s="2" t="s">
        <v>132</v>
      </c>
      <c r="BY276" s="2" t="s">
        <v>132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132</v>
      </c>
      <c r="CH276" s="2" t="s">
        <v>132</v>
      </c>
      <c r="CI276" s="2" t="s">
        <v>132</v>
      </c>
      <c r="CJ276" s="2" t="s">
        <v>132</v>
      </c>
      <c r="CK276" s="2" t="s">
        <v>132</v>
      </c>
      <c r="CL276" s="2" t="s">
        <v>132</v>
      </c>
      <c r="CM276" s="4"/>
      <c r="CN276" s="8"/>
      <c r="CO276" s="4"/>
      <c r="CP276" s="8"/>
      <c r="CQ276" s="7"/>
      <c r="CR276" s="7"/>
      <c r="CS276" s="2" t="s">
        <v>132</v>
      </c>
      <c r="CT276" s="2" t="s">
        <v>132</v>
      </c>
      <c r="CU276" s="2" t="s">
        <v>132</v>
      </c>
      <c r="CV276" s="2" t="s">
        <v>132</v>
      </c>
      <c r="CW276" s="2" t="s">
        <v>132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132</v>
      </c>
      <c r="DF276" s="2" t="s">
        <v>132</v>
      </c>
      <c r="DG276" s="2" t="s">
        <v>132</v>
      </c>
      <c r="DH276" s="2" t="s">
        <v>132</v>
      </c>
      <c r="DI276" s="2" t="s">
        <v>132</v>
      </c>
      <c r="DJ276" s="2" t="s">
        <v>132</v>
      </c>
      <c r="DK276" s="4"/>
      <c r="DL276" s="8"/>
      <c r="DM276" s="4"/>
      <c r="DN276" s="8"/>
      <c r="DO276" s="7"/>
      <c r="DP276" s="7"/>
      <c r="DQ276" s="2" t="s">
        <v>132</v>
      </c>
      <c r="DR276" s="2" t="s">
        <v>132</v>
      </c>
      <c r="DS276" s="2" t="s">
        <v>132</v>
      </c>
      <c r="DT276" s="2" t="s">
        <v>132</v>
      </c>
      <c r="DU276" s="2" t="s">
        <v>132</v>
      </c>
      <c r="DV276" s="2" t="s">
        <v>132</v>
      </c>
      <c r="DW276" s="4"/>
      <c r="DX276" s="8"/>
      <c r="DY276" s="4"/>
      <c r="DZ276" s="8"/>
      <c r="EA276" s="7"/>
      <c r="EB276" s="7"/>
      <c r="EC276" s="2" t="s">
        <v>132</v>
      </c>
      <c r="ED276" s="2" t="s">
        <v>132</v>
      </c>
      <c r="EE276" s="2" t="s">
        <v>132</v>
      </c>
      <c r="EF276" s="2" t="s">
        <v>132</v>
      </c>
      <c r="EG276" s="2" t="s">
        <v>132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132</v>
      </c>
      <c r="EP276" s="2" t="s">
        <v>132</v>
      </c>
      <c r="EQ276" s="2" t="s">
        <v>132</v>
      </c>
      <c r="ER276" s="2" t="s">
        <v>132</v>
      </c>
      <c r="ES276" s="2" t="s">
        <v>132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132</v>
      </c>
      <c r="FB276" s="2" t="s">
        <v>132</v>
      </c>
      <c r="FC276" s="2" t="s">
        <v>132</v>
      </c>
      <c r="FD276" s="2" t="s">
        <v>132</v>
      </c>
      <c r="FE276" s="2" t="s">
        <v>132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132</v>
      </c>
      <c r="FN276" s="2" t="s">
        <v>132</v>
      </c>
      <c r="FO276" s="2" t="s">
        <v>132</v>
      </c>
      <c r="FP276" s="2" t="s">
        <v>132</v>
      </c>
      <c r="FQ276" s="2" t="s">
        <v>132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132</v>
      </c>
      <c r="FZ276" s="2" t="s">
        <v>132</v>
      </c>
      <c r="GA276" s="2" t="s">
        <v>132</v>
      </c>
      <c r="GB276" s="2" t="s">
        <v>132</v>
      </c>
      <c r="GC276" s="2" t="s">
        <v>132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132</v>
      </c>
      <c r="GL276" s="2" t="s">
        <v>132</v>
      </c>
      <c r="GM276" s="2" t="s">
        <v>132</v>
      </c>
      <c r="GN276" s="2" t="s">
        <v>132</v>
      </c>
      <c r="GO276" s="2" t="s">
        <v>132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132</v>
      </c>
      <c r="GX276" s="2" t="s">
        <v>132</v>
      </c>
      <c r="GY276" s="2" t="s">
        <v>132</v>
      </c>
      <c r="GZ276" s="2" t="s">
        <v>132</v>
      </c>
      <c r="HA276" s="2" t="s">
        <v>132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132</v>
      </c>
      <c r="HJ276" s="2" t="s">
        <v>132</v>
      </c>
      <c r="HK276" s="2" t="s">
        <v>132</v>
      </c>
      <c r="HL276" s="2" t="s">
        <v>132</v>
      </c>
      <c r="HM276" s="2" t="s">
        <v>132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132</v>
      </c>
      <c r="HV276" s="2" t="s">
        <v>132</v>
      </c>
      <c r="HW276" s="2" t="s">
        <v>132</v>
      </c>
      <c r="HX276" s="2" t="s">
        <v>132</v>
      </c>
      <c r="HY276" s="2" t="s">
        <v>132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132</v>
      </c>
      <c r="IH276" s="2" t="s">
        <v>132</v>
      </c>
      <c r="II276" s="2" t="s">
        <v>132</v>
      </c>
      <c r="IJ276" s="2" t="s">
        <v>132</v>
      </c>
      <c r="IK276" s="2" t="s">
        <v>132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132</v>
      </c>
      <c r="IT276" s="2" t="s">
        <v>132</v>
      </c>
      <c r="IU276" s="2" t="s">
        <v>132</v>
      </c>
      <c r="IV276" s="2" t="s">
        <v>132</v>
      </c>
      <c r="IW276" s="2" t="s">
        <v>132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132</v>
      </c>
      <c r="JF276" s="2" t="s">
        <v>132</v>
      </c>
      <c r="JG276" s="2" t="s">
        <v>132</v>
      </c>
      <c r="JH276" s="2" t="s">
        <v>132</v>
      </c>
      <c r="JI276" s="2" t="s">
        <v>132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132</v>
      </c>
      <c r="JR276" s="2" t="s">
        <v>132</v>
      </c>
      <c r="JS276" s="2" t="s">
        <v>132</v>
      </c>
      <c r="JT276" s="2" t="s">
        <v>132</v>
      </c>
      <c r="JU276" s="2" t="s">
        <v>132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132</v>
      </c>
      <c r="KD276" s="2" t="s">
        <v>132</v>
      </c>
      <c r="KE276" s="2" t="s">
        <v>132</v>
      </c>
      <c r="KF276" s="2" t="s">
        <v>132</v>
      </c>
      <c r="KG276" s="2" t="s">
        <v>132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132</v>
      </c>
      <c r="KP276" s="2" t="s">
        <v>132</v>
      </c>
      <c r="KQ276" s="2" t="s">
        <v>132</v>
      </c>
      <c r="KR276" s="2" t="s">
        <v>132</v>
      </c>
      <c r="KS276" s="2" t="s">
        <v>132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132</v>
      </c>
      <c r="LB276" s="2" t="s">
        <v>132</v>
      </c>
      <c r="LC276" s="2" t="s">
        <v>132</v>
      </c>
      <c r="LD276" s="2" t="s">
        <v>132</v>
      </c>
      <c r="LE276" s="2" t="s">
        <v>132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132</v>
      </c>
      <c r="LN276" s="2" t="s">
        <v>132</v>
      </c>
      <c r="LO276" s="2" t="s">
        <v>132</v>
      </c>
      <c r="LP276" s="2" t="s">
        <v>132</v>
      </c>
      <c r="LQ276" s="2" t="s">
        <v>132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132</v>
      </c>
      <c r="LZ276" s="2" t="s">
        <v>132</v>
      </c>
      <c r="MA276" s="2" t="s">
        <v>132</v>
      </c>
      <c r="MB276" s="2" t="s">
        <v>132</v>
      </c>
      <c r="MC276" s="2" t="s">
        <v>132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132</v>
      </c>
      <c r="ML276" s="2" t="s">
        <v>132</v>
      </c>
      <c r="MM276" s="2" t="s">
        <v>132</v>
      </c>
      <c r="MN276" s="2" t="s">
        <v>132</v>
      </c>
      <c r="MO276" s="2" t="s">
        <v>132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132</v>
      </c>
      <c r="MX276" s="2" t="s">
        <v>132</v>
      </c>
      <c r="MY276" s="2" t="s">
        <v>132</v>
      </c>
      <c r="MZ276" s="2" t="s">
        <v>132</v>
      </c>
      <c r="NA276" s="2" t="s">
        <v>132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132</v>
      </c>
      <c r="NV276" s="2" t="s">
        <v>132</v>
      </c>
      <c r="NW276" s="2" t="s">
        <v>132</v>
      </c>
      <c r="NX276" s="2" t="s">
        <v>132</v>
      </c>
      <c r="NY276" s="2" t="s">
        <v>132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132</v>
      </c>
      <c r="OH276" s="2" t="s">
        <v>132</v>
      </c>
      <c r="OI276" s="2" t="s">
        <v>132</v>
      </c>
      <c r="OJ276" s="2" t="s">
        <v>132</v>
      </c>
      <c r="OK276" s="2" t="s">
        <v>132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132</v>
      </c>
      <c r="OT276" s="2" t="s">
        <v>132</v>
      </c>
      <c r="OU276" s="2" t="s">
        <v>132</v>
      </c>
      <c r="OV276" s="2" t="s">
        <v>132</v>
      </c>
      <c r="OW276" s="2" t="s">
        <v>132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132</v>
      </c>
      <c r="PF276" s="2" t="s">
        <v>132</v>
      </c>
      <c r="PG276" s="2" t="s">
        <v>132</v>
      </c>
      <c r="PH276" s="2" t="s">
        <v>132</v>
      </c>
      <c r="PI276" s="2" t="s">
        <v>132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132</v>
      </c>
      <c r="PR276" s="2" t="s">
        <v>132</v>
      </c>
      <c r="PS276" s="2" t="s">
        <v>132</v>
      </c>
      <c r="PT276" s="2" t="s">
        <v>132</v>
      </c>
      <c r="PU276" s="2" t="s">
        <v>132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132</v>
      </c>
      <c r="QD276" s="2" t="s">
        <v>132</v>
      </c>
      <c r="QE276" s="2" t="s">
        <v>132</v>
      </c>
      <c r="QF276" s="2" t="s">
        <v>132</v>
      </c>
      <c r="QG276" s="2" t="s">
        <v>132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132</v>
      </c>
      <c r="QP276" s="2" t="s">
        <v>132</v>
      </c>
      <c r="QQ276" s="2" t="s">
        <v>132</v>
      </c>
      <c r="QR276" s="2" t="s">
        <v>132</v>
      </c>
      <c r="QS276" s="2" t="s">
        <v>132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132</v>
      </c>
      <c r="RB276" s="2" t="s">
        <v>132</v>
      </c>
      <c r="RC276" s="2" t="s">
        <v>132</v>
      </c>
      <c r="RD276" s="2" t="s">
        <v>132</v>
      </c>
      <c r="RE276" s="2" t="s">
        <v>132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132</v>
      </c>
      <c r="RN276" s="2" t="s">
        <v>132</v>
      </c>
      <c r="RO276" s="2" t="s">
        <v>132</v>
      </c>
      <c r="RP276" s="2" t="s">
        <v>132</v>
      </c>
      <c r="RQ276" s="2" t="s">
        <v>132</v>
      </c>
      <c r="RR276" s="2" t="s">
        <v>132</v>
      </c>
    </row>
    <row r="277">
      <c r="A277" s="2" t="s">
        <v>3087</v>
      </c>
      <c r="B277" s="2" t="s">
        <v>121</v>
      </c>
      <c r="C277" s="2" t="s">
        <v>3088</v>
      </c>
      <c r="D277" s="2" t="s">
        <v>123</v>
      </c>
      <c r="E277" s="2" t="s">
        <v>882</v>
      </c>
      <c r="F277" s="2" t="s">
        <v>3089</v>
      </c>
      <c r="G277" s="2" t="s">
        <v>132</v>
      </c>
      <c r="H277" s="2" t="s">
        <v>132</v>
      </c>
      <c r="I277" s="2" t="s">
        <v>3090</v>
      </c>
      <c r="J277" s="2" t="s">
        <v>127</v>
      </c>
      <c r="K277" s="2" t="s">
        <v>3091</v>
      </c>
      <c r="L277" s="3">
        <v>15.75</v>
      </c>
      <c r="M277" s="3">
        <v>16.53</v>
      </c>
      <c r="N277" s="3">
        <v>34.99</v>
      </c>
      <c r="O277" s="2" t="s">
        <v>1656</v>
      </c>
      <c r="P277" s="2" t="s">
        <v>527</v>
      </c>
      <c r="Q277" s="2" t="s">
        <v>131</v>
      </c>
      <c r="R277" s="2" t="s">
        <v>132</v>
      </c>
      <c r="S277" s="2" t="s">
        <v>3092</v>
      </c>
      <c r="T277" s="2" t="s">
        <v>132</v>
      </c>
      <c r="U277" s="2" t="s">
        <v>447</v>
      </c>
      <c r="V277" s="2" t="s">
        <v>765</v>
      </c>
      <c r="W277" s="2" t="s">
        <v>421</v>
      </c>
      <c r="X277" s="2" t="s">
        <v>132</v>
      </c>
      <c r="Y277" s="2" t="s">
        <v>806</v>
      </c>
      <c r="Z277" s="4"/>
      <c r="AA277" s="4">
        <f>=ROUNDDOWN({0},0)</f>
      </c>
      <c r="AB277" s="5"/>
      <c r="AC277" s="2" t="s">
        <v>132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132</v>
      </c>
      <c r="BM277" s="7"/>
      <c r="BN277" s="7"/>
      <c r="BO277" s="4"/>
      <c r="BP277" s="8"/>
      <c r="BQ277" s="4"/>
      <c r="BR277" s="8"/>
      <c r="BS277" s="7"/>
      <c r="BT277" s="7"/>
      <c r="BU277" s="2" t="s">
        <v>141</v>
      </c>
      <c r="BV277" s="2" t="s">
        <v>174</v>
      </c>
      <c r="BW277" s="2" t="s">
        <v>1108</v>
      </c>
      <c r="BX277" s="2" t="s">
        <v>1715</v>
      </c>
      <c r="BY277" s="2" t="s">
        <v>144</v>
      </c>
      <c r="BZ277" s="2" t="s">
        <v>132</v>
      </c>
      <c r="CA277" s="4"/>
      <c r="CB277" s="8"/>
      <c r="CC277" s="4"/>
      <c r="CD277" s="8"/>
      <c r="CE277" s="7"/>
      <c r="CF277" s="7"/>
      <c r="CG277" s="2" t="s">
        <v>141</v>
      </c>
      <c r="CH277" s="2" t="s">
        <v>174</v>
      </c>
      <c r="CI277" s="2" t="s">
        <v>132</v>
      </c>
      <c r="CJ277" s="2" t="s">
        <v>810</v>
      </c>
      <c r="CK277" s="2" t="s">
        <v>144</v>
      </c>
      <c r="CL277" s="2" t="s">
        <v>132</v>
      </c>
      <c r="CM277" s="4"/>
      <c r="CN277" s="8"/>
      <c r="CO277" s="4"/>
      <c r="CP277" s="8"/>
      <c r="CQ277" s="7"/>
      <c r="CR277" s="7"/>
      <c r="CS277" s="2" t="s">
        <v>141</v>
      </c>
      <c r="CT277" s="2" t="s">
        <v>174</v>
      </c>
      <c r="CU277" s="2" t="s">
        <v>811</v>
      </c>
      <c r="CV277" s="2" t="s">
        <v>3093</v>
      </c>
      <c r="CW277" s="2" t="s">
        <v>144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167</v>
      </c>
      <c r="DF277" s="2" t="s">
        <v>174</v>
      </c>
      <c r="DG277" s="2" t="s">
        <v>132</v>
      </c>
      <c r="DH277" s="2" t="s">
        <v>132</v>
      </c>
      <c r="DI277" s="2" t="s">
        <v>144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141</v>
      </c>
      <c r="DR277" s="2" t="s">
        <v>174</v>
      </c>
      <c r="DS277" s="2" t="s">
        <v>815</v>
      </c>
      <c r="DT277" s="2" t="s">
        <v>2067</v>
      </c>
      <c r="DU277" s="2" t="s">
        <v>144</v>
      </c>
      <c r="DV277" s="2" t="s">
        <v>132</v>
      </c>
      <c r="DW277" s="4"/>
      <c r="DX277" s="8"/>
      <c r="DY277" s="4"/>
      <c r="DZ277" s="8"/>
      <c r="EA277" s="7"/>
      <c r="EB277" s="7"/>
      <c r="EC277" s="2" t="s">
        <v>141</v>
      </c>
      <c r="ED277" s="2" t="s">
        <v>174</v>
      </c>
      <c r="EE277" s="2" t="s">
        <v>811</v>
      </c>
      <c r="EF277" s="2" t="s">
        <v>2753</v>
      </c>
      <c r="EG277" s="2" t="s">
        <v>144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141</v>
      </c>
      <c r="EP277" s="2" t="s">
        <v>174</v>
      </c>
      <c r="EQ277" s="2" t="s">
        <v>811</v>
      </c>
      <c r="ER277" s="2" t="s">
        <v>3094</v>
      </c>
      <c r="ES277" s="2" t="s">
        <v>144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167</v>
      </c>
      <c r="FB277" s="2" t="s">
        <v>174</v>
      </c>
      <c r="FC277" s="2" t="s">
        <v>132</v>
      </c>
      <c r="FD277" s="2" t="s">
        <v>132</v>
      </c>
      <c r="FE277" s="2" t="s">
        <v>144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141</v>
      </c>
      <c r="FN277" s="2" t="s">
        <v>174</v>
      </c>
      <c r="FO277" s="2" t="s">
        <v>1114</v>
      </c>
      <c r="FP277" s="2" t="s">
        <v>1406</v>
      </c>
      <c r="FQ277" s="2" t="s">
        <v>144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167</v>
      </c>
      <c r="FZ277" s="2" t="s">
        <v>129</v>
      </c>
      <c r="GA277" s="2" t="s">
        <v>132</v>
      </c>
      <c r="GB277" s="2" t="s">
        <v>132</v>
      </c>
      <c r="GC277" s="2" t="s">
        <v>144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141</v>
      </c>
      <c r="GL277" s="2" t="s">
        <v>174</v>
      </c>
      <c r="GM277" s="2" t="s">
        <v>811</v>
      </c>
      <c r="GN277" s="2" t="s">
        <v>3095</v>
      </c>
      <c r="GO277" s="2" t="s">
        <v>144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167</v>
      </c>
      <c r="GX277" s="2" t="s">
        <v>174</v>
      </c>
      <c r="GY277" s="2" t="s">
        <v>132</v>
      </c>
      <c r="GZ277" s="2" t="s">
        <v>132</v>
      </c>
      <c r="HA277" s="2" t="s">
        <v>144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167</v>
      </c>
      <c r="HJ277" s="2" t="s">
        <v>174</v>
      </c>
      <c r="HK277" s="2" t="s">
        <v>132</v>
      </c>
      <c r="HL277" s="2" t="s">
        <v>132</v>
      </c>
      <c r="HM277" s="2" t="s">
        <v>144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141</v>
      </c>
      <c r="HV277" s="2" t="s">
        <v>174</v>
      </c>
      <c r="HW277" s="2" t="s">
        <v>1667</v>
      </c>
      <c r="HX277" s="2" t="s">
        <v>1671</v>
      </c>
      <c r="HY277" s="2" t="s">
        <v>144</v>
      </c>
      <c r="HZ277" s="2" t="s">
        <v>132</v>
      </c>
      <c r="IA277" s="4"/>
      <c r="IB277" s="8"/>
      <c r="IC277" s="4"/>
      <c r="ID277" s="8"/>
      <c r="IE277" s="7"/>
      <c r="IF277" s="7"/>
      <c r="IG277" s="2" t="s">
        <v>167</v>
      </c>
      <c r="IH277" s="2" t="s">
        <v>174</v>
      </c>
      <c r="II277" s="2" t="s">
        <v>132</v>
      </c>
      <c r="IJ277" s="2" t="s">
        <v>132</v>
      </c>
      <c r="IK277" s="2" t="s">
        <v>144</v>
      </c>
      <c r="IL277" s="2" t="s">
        <v>132</v>
      </c>
      <c r="IM277" s="4"/>
      <c r="IN277" s="8"/>
      <c r="IO277" s="4"/>
      <c r="IP277" s="8"/>
      <c r="IQ277" s="7"/>
      <c r="IR277" s="7"/>
      <c r="IS277" s="2" t="s">
        <v>173</v>
      </c>
      <c r="IT277" s="2" t="s">
        <v>174</v>
      </c>
      <c r="IU277" s="2" t="s">
        <v>132</v>
      </c>
      <c r="IV277" s="2" t="s">
        <v>132</v>
      </c>
      <c r="IW277" s="2" t="s">
        <v>144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167</v>
      </c>
      <c r="JF277" s="2" t="s">
        <v>129</v>
      </c>
      <c r="JG277" s="2" t="s">
        <v>132</v>
      </c>
      <c r="JH277" s="2" t="s">
        <v>132</v>
      </c>
      <c r="JI277" s="2" t="s">
        <v>144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167</v>
      </c>
      <c r="JR277" s="2" t="s">
        <v>174</v>
      </c>
      <c r="JS277" s="2" t="s">
        <v>1717</v>
      </c>
      <c r="JT277" s="2" t="s">
        <v>132</v>
      </c>
      <c r="JU277" s="2" t="s">
        <v>144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141</v>
      </c>
      <c r="KD277" s="2" t="s">
        <v>174</v>
      </c>
      <c r="KE277" s="2" t="s">
        <v>811</v>
      </c>
      <c r="KF277" s="2" t="s">
        <v>132</v>
      </c>
      <c r="KG277" s="2" t="s">
        <v>144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132</v>
      </c>
      <c r="KP277" s="2" t="s">
        <v>132</v>
      </c>
      <c r="KQ277" s="2" t="s">
        <v>132</v>
      </c>
      <c r="KR277" s="2" t="s">
        <v>132</v>
      </c>
      <c r="KS277" s="2" t="s">
        <v>132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132</v>
      </c>
      <c r="LB277" s="2" t="s">
        <v>132</v>
      </c>
      <c r="LC277" s="2" t="s">
        <v>132</v>
      </c>
      <c r="LD277" s="2" t="s">
        <v>132</v>
      </c>
      <c r="LE277" s="2" t="s">
        <v>132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167</v>
      </c>
      <c r="LN277" s="2" t="s">
        <v>174</v>
      </c>
      <c r="LO277" s="2" t="s">
        <v>132</v>
      </c>
      <c r="LP277" s="2" t="s">
        <v>132</v>
      </c>
      <c r="LQ277" s="2" t="s">
        <v>144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132</v>
      </c>
      <c r="LZ277" s="2" t="s">
        <v>132</v>
      </c>
      <c r="MA277" s="2" t="s">
        <v>132</v>
      </c>
      <c r="MB277" s="2" t="s">
        <v>132</v>
      </c>
      <c r="MC277" s="2" t="s">
        <v>132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141</v>
      </c>
      <c r="ML277" s="2" t="s">
        <v>174</v>
      </c>
      <c r="MM277" s="2" t="s">
        <v>835</v>
      </c>
      <c r="MN277" s="2" t="s">
        <v>1604</v>
      </c>
      <c r="MO277" s="2" t="s">
        <v>144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167</v>
      </c>
      <c r="MX277" s="2" t="s">
        <v>174</v>
      </c>
      <c r="MY277" s="2" t="s">
        <v>132</v>
      </c>
      <c r="MZ277" s="2" t="s">
        <v>132</v>
      </c>
      <c r="NA277" s="2" t="s">
        <v>144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132</v>
      </c>
      <c r="NV277" s="2" t="s">
        <v>132</v>
      </c>
      <c r="NW277" s="2" t="s">
        <v>132</v>
      </c>
      <c r="NX277" s="2" t="s">
        <v>132</v>
      </c>
      <c r="NY277" s="2" t="s">
        <v>132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173</v>
      </c>
      <c r="OH277" s="2" t="s">
        <v>174</v>
      </c>
      <c r="OI277" s="2" t="s">
        <v>132</v>
      </c>
      <c r="OJ277" s="2" t="s">
        <v>132</v>
      </c>
      <c r="OK277" s="2" t="s">
        <v>144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167</v>
      </c>
      <c r="OT277" s="2" t="s">
        <v>174</v>
      </c>
      <c r="OU277" s="2" t="s">
        <v>132</v>
      </c>
      <c r="OV277" s="2" t="s">
        <v>132</v>
      </c>
      <c r="OW277" s="2" t="s">
        <v>144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132</v>
      </c>
      <c r="PF277" s="2" t="s">
        <v>132</v>
      </c>
      <c r="PG277" s="2" t="s">
        <v>132</v>
      </c>
      <c r="PH277" s="2" t="s">
        <v>132</v>
      </c>
      <c r="PI277" s="2" t="s">
        <v>132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167</v>
      </c>
      <c r="PR277" s="2" t="s">
        <v>174</v>
      </c>
      <c r="PS277" s="2" t="s">
        <v>132</v>
      </c>
      <c r="PT277" s="2" t="s">
        <v>132</v>
      </c>
      <c r="PU277" s="2" t="s">
        <v>144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167</v>
      </c>
      <c r="QP277" s="2" t="s">
        <v>174</v>
      </c>
      <c r="QQ277" s="2" t="s">
        <v>132</v>
      </c>
      <c r="QR277" s="2" t="s">
        <v>132</v>
      </c>
      <c r="QS277" s="2" t="s">
        <v>144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167</v>
      </c>
      <c r="RB277" s="2" t="s">
        <v>174</v>
      </c>
      <c r="RC277" s="2" t="s">
        <v>132</v>
      </c>
      <c r="RD277" s="2" t="s">
        <v>132</v>
      </c>
      <c r="RE277" s="2" t="s">
        <v>144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141</v>
      </c>
      <c r="RN277" s="2" t="s">
        <v>174</v>
      </c>
      <c r="RO277" s="2" t="s">
        <v>361</v>
      </c>
      <c r="RP277" s="2" t="s">
        <v>132</v>
      </c>
      <c r="RQ277" s="2" t="s">
        <v>144</v>
      </c>
      <c r="RR277" s="2" t="s">
        <v>132</v>
      </c>
    </row>
    <row r="278">
      <c r="A278" s="2" t="s">
        <v>3096</v>
      </c>
      <c r="B278" s="2" t="s">
        <v>121</v>
      </c>
      <c r="C278" s="2" t="s">
        <v>1097</v>
      </c>
      <c r="D278" s="2" t="s">
        <v>2217</v>
      </c>
      <c r="E278" s="2" t="s">
        <v>1097</v>
      </c>
      <c r="F278" s="2" t="s">
        <v>765</v>
      </c>
      <c r="G278" s="2" t="s">
        <v>132</v>
      </c>
      <c r="H278" s="2" t="s">
        <v>132</v>
      </c>
      <c r="I278" s="2" t="s">
        <v>132</v>
      </c>
      <c r="J278" s="2" t="s">
        <v>3097</v>
      </c>
      <c r="K278" s="2" t="s">
        <v>275</v>
      </c>
      <c r="L278" s="3">
        <v>7.35</v>
      </c>
      <c r="M278" s="3"/>
      <c r="N278" s="3"/>
      <c r="O278" s="2" t="s">
        <v>129</v>
      </c>
      <c r="P278" s="2" t="s">
        <v>132</v>
      </c>
      <c r="Q278" s="2" t="s">
        <v>132</v>
      </c>
      <c r="R278" s="2" t="s">
        <v>3076</v>
      </c>
      <c r="S278" s="2" t="s">
        <v>132</v>
      </c>
      <c r="T278" s="2" t="s">
        <v>132</v>
      </c>
      <c r="U278" s="2" t="s">
        <v>132</v>
      </c>
      <c r="V278" s="2" t="s">
        <v>132</v>
      </c>
      <c r="W278" s="2" t="s">
        <v>132</v>
      </c>
      <c r="X278" s="2" t="s">
        <v>132</v>
      </c>
      <c r="Y278" s="2" t="s">
        <v>132</v>
      </c>
      <c r="Z278" s="4"/>
      <c r="AA278" s="4">
        <f>=ROUNDDOWN({0},0)</f>
      </c>
      <c r="AB278" s="5"/>
      <c r="AC278" s="2" t="s">
        <v>132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132</v>
      </c>
      <c r="BM278" s="7"/>
      <c r="BN278" s="7"/>
      <c r="BO278" s="4"/>
      <c r="BP278" s="8"/>
      <c r="BQ278" s="4"/>
      <c r="BR278" s="8"/>
      <c r="BS278" s="7"/>
      <c r="BT278" s="7"/>
      <c r="BU278" s="2" t="s">
        <v>132</v>
      </c>
      <c r="BV278" s="2" t="s">
        <v>132</v>
      </c>
      <c r="BW278" s="2" t="s">
        <v>132</v>
      </c>
      <c r="BX278" s="2" t="s">
        <v>132</v>
      </c>
      <c r="BY278" s="2" t="s">
        <v>132</v>
      </c>
      <c r="BZ278" s="2" t="s">
        <v>132</v>
      </c>
      <c r="CA278" s="4"/>
      <c r="CB278" s="8"/>
      <c r="CC278" s="4"/>
      <c r="CD278" s="8"/>
      <c r="CE278" s="7"/>
      <c r="CF278" s="7"/>
      <c r="CG278" s="2" t="s">
        <v>132</v>
      </c>
      <c r="CH278" s="2" t="s">
        <v>132</v>
      </c>
      <c r="CI278" s="2" t="s">
        <v>132</v>
      </c>
      <c r="CJ278" s="2" t="s">
        <v>132</v>
      </c>
      <c r="CK278" s="2" t="s">
        <v>132</v>
      </c>
      <c r="CL278" s="2" t="s">
        <v>132</v>
      </c>
      <c r="CM278" s="4"/>
      <c r="CN278" s="8"/>
      <c r="CO278" s="4"/>
      <c r="CP278" s="8"/>
      <c r="CQ278" s="7"/>
      <c r="CR278" s="7"/>
      <c r="CS278" s="2" t="s">
        <v>132</v>
      </c>
      <c r="CT278" s="2" t="s">
        <v>132</v>
      </c>
      <c r="CU278" s="2" t="s">
        <v>132</v>
      </c>
      <c r="CV278" s="2" t="s">
        <v>132</v>
      </c>
      <c r="CW278" s="2" t="s">
        <v>132</v>
      </c>
      <c r="CX278" s="2" t="s">
        <v>132</v>
      </c>
      <c r="CY278" s="4"/>
      <c r="CZ278" s="8"/>
      <c r="DA278" s="4"/>
      <c r="DB278" s="8"/>
      <c r="DC278" s="7"/>
      <c r="DD278" s="7"/>
      <c r="DE278" s="2" t="s">
        <v>132</v>
      </c>
      <c r="DF278" s="2" t="s">
        <v>132</v>
      </c>
      <c r="DG278" s="2" t="s">
        <v>132</v>
      </c>
      <c r="DH278" s="2" t="s">
        <v>132</v>
      </c>
      <c r="DI278" s="2" t="s">
        <v>132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132</v>
      </c>
      <c r="DR278" s="2" t="s">
        <v>132</v>
      </c>
      <c r="DS278" s="2" t="s">
        <v>132</v>
      </c>
      <c r="DT278" s="2" t="s">
        <v>132</v>
      </c>
      <c r="DU278" s="2" t="s">
        <v>132</v>
      </c>
      <c r="DV278" s="2" t="s">
        <v>132</v>
      </c>
      <c r="DW278" s="4"/>
      <c r="DX278" s="8"/>
      <c r="DY278" s="4"/>
      <c r="DZ278" s="8"/>
      <c r="EA278" s="7"/>
      <c r="EB278" s="7"/>
      <c r="EC278" s="2" t="s">
        <v>132</v>
      </c>
      <c r="ED278" s="2" t="s">
        <v>132</v>
      </c>
      <c r="EE278" s="2" t="s">
        <v>132</v>
      </c>
      <c r="EF278" s="2" t="s">
        <v>132</v>
      </c>
      <c r="EG278" s="2" t="s">
        <v>132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132</v>
      </c>
      <c r="EP278" s="2" t="s">
        <v>132</v>
      </c>
      <c r="EQ278" s="2" t="s">
        <v>132</v>
      </c>
      <c r="ER278" s="2" t="s">
        <v>132</v>
      </c>
      <c r="ES278" s="2" t="s">
        <v>132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132</v>
      </c>
      <c r="FB278" s="2" t="s">
        <v>132</v>
      </c>
      <c r="FC278" s="2" t="s">
        <v>132</v>
      </c>
      <c r="FD278" s="2" t="s">
        <v>132</v>
      </c>
      <c r="FE278" s="2" t="s">
        <v>132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132</v>
      </c>
      <c r="FN278" s="2" t="s">
        <v>132</v>
      </c>
      <c r="FO278" s="2" t="s">
        <v>132</v>
      </c>
      <c r="FP278" s="2" t="s">
        <v>132</v>
      </c>
      <c r="FQ278" s="2" t="s">
        <v>132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132</v>
      </c>
      <c r="FZ278" s="2" t="s">
        <v>132</v>
      </c>
      <c r="GA278" s="2" t="s">
        <v>132</v>
      </c>
      <c r="GB278" s="2" t="s">
        <v>132</v>
      </c>
      <c r="GC278" s="2" t="s">
        <v>132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132</v>
      </c>
      <c r="GL278" s="2" t="s">
        <v>132</v>
      </c>
      <c r="GM278" s="2" t="s">
        <v>132</v>
      </c>
      <c r="GN278" s="2" t="s">
        <v>132</v>
      </c>
      <c r="GO278" s="2" t="s">
        <v>132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132</v>
      </c>
      <c r="GX278" s="2" t="s">
        <v>132</v>
      </c>
      <c r="GY278" s="2" t="s">
        <v>132</v>
      </c>
      <c r="GZ278" s="2" t="s">
        <v>132</v>
      </c>
      <c r="HA278" s="2" t="s">
        <v>132</v>
      </c>
      <c r="HB278" s="2" t="s">
        <v>132</v>
      </c>
      <c r="HC278" s="4"/>
      <c r="HD278" s="8"/>
      <c r="HE278" s="4"/>
      <c r="HF278" s="8"/>
      <c r="HG278" s="7"/>
      <c r="HH278" s="7"/>
      <c r="HI278" s="2" t="s">
        <v>132</v>
      </c>
      <c r="HJ278" s="2" t="s">
        <v>132</v>
      </c>
      <c r="HK278" s="2" t="s">
        <v>132</v>
      </c>
      <c r="HL278" s="2" t="s">
        <v>132</v>
      </c>
      <c r="HM278" s="2" t="s">
        <v>132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132</v>
      </c>
      <c r="HV278" s="2" t="s">
        <v>132</v>
      </c>
      <c r="HW278" s="2" t="s">
        <v>132</v>
      </c>
      <c r="HX278" s="2" t="s">
        <v>132</v>
      </c>
      <c r="HY278" s="2" t="s">
        <v>132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132</v>
      </c>
      <c r="IH278" s="2" t="s">
        <v>132</v>
      </c>
      <c r="II278" s="2" t="s">
        <v>132</v>
      </c>
      <c r="IJ278" s="2" t="s">
        <v>132</v>
      </c>
      <c r="IK278" s="2" t="s">
        <v>132</v>
      </c>
      <c r="IL278" s="2" t="s">
        <v>132</v>
      </c>
      <c r="IM278" s="4"/>
      <c r="IN278" s="8"/>
      <c r="IO278" s="4"/>
      <c r="IP278" s="8"/>
      <c r="IQ278" s="7"/>
      <c r="IR278" s="7"/>
      <c r="IS278" s="2" t="s">
        <v>132</v>
      </c>
      <c r="IT278" s="2" t="s">
        <v>132</v>
      </c>
      <c r="IU278" s="2" t="s">
        <v>132</v>
      </c>
      <c r="IV278" s="2" t="s">
        <v>132</v>
      </c>
      <c r="IW278" s="2" t="s">
        <v>132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132</v>
      </c>
      <c r="JF278" s="2" t="s">
        <v>132</v>
      </c>
      <c r="JG278" s="2" t="s">
        <v>132</v>
      </c>
      <c r="JH278" s="2" t="s">
        <v>132</v>
      </c>
      <c r="JI278" s="2" t="s">
        <v>132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132</v>
      </c>
      <c r="JR278" s="2" t="s">
        <v>132</v>
      </c>
      <c r="JS278" s="2" t="s">
        <v>132</v>
      </c>
      <c r="JT278" s="2" t="s">
        <v>132</v>
      </c>
      <c r="JU278" s="2" t="s">
        <v>132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132</v>
      </c>
      <c r="KD278" s="2" t="s">
        <v>132</v>
      </c>
      <c r="KE278" s="2" t="s">
        <v>132</v>
      </c>
      <c r="KF278" s="2" t="s">
        <v>132</v>
      </c>
      <c r="KG278" s="2" t="s">
        <v>132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132</v>
      </c>
      <c r="KP278" s="2" t="s">
        <v>132</v>
      </c>
      <c r="KQ278" s="2" t="s">
        <v>132</v>
      </c>
      <c r="KR278" s="2" t="s">
        <v>132</v>
      </c>
      <c r="KS278" s="2" t="s">
        <v>132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132</v>
      </c>
      <c r="LB278" s="2" t="s">
        <v>132</v>
      </c>
      <c r="LC278" s="2" t="s">
        <v>132</v>
      </c>
      <c r="LD278" s="2" t="s">
        <v>132</v>
      </c>
      <c r="LE278" s="2" t="s">
        <v>132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132</v>
      </c>
      <c r="LN278" s="2" t="s">
        <v>132</v>
      </c>
      <c r="LO278" s="2" t="s">
        <v>132</v>
      </c>
      <c r="LP278" s="2" t="s">
        <v>132</v>
      </c>
      <c r="LQ278" s="2" t="s">
        <v>132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132</v>
      </c>
      <c r="LZ278" s="2" t="s">
        <v>132</v>
      </c>
      <c r="MA278" s="2" t="s">
        <v>132</v>
      </c>
      <c r="MB278" s="2" t="s">
        <v>132</v>
      </c>
      <c r="MC278" s="2" t="s">
        <v>132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132</v>
      </c>
      <c r="MX278" s="2" t="s">
        <v>132</v>
      </c>
      <c r="MY278" s="2" t="s">
        <v>132</v>
      </c>
      <c r="MZ278" s="2" t="s">
        <v>132</v>
      </c>
      <c r="NA278" s="2" t="s">
        <v>132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132</v>
      </c>
      <c r="NV278" s="2" t="s">
        <v>132</v>
      </c>
      <c r="NW278" s="2" t="s">
        <v>132</v>
      </c>
      <c r="NX278" s="2" t="s">
        <v>132</v>
      </c>
      <c r="NY278" s="2" t="s">
        <v>132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132</v>
      </c>
      <c r="OH278" s="2" t="s">
        <v>132</v>
      </c>
      <c r="OI278" s="2" t="s">
        <v>132</v>
      </c>
      <c r="OJ278" s="2" t="s">
        <v>132</v>
      </c>
      <c r="OK278" s="2" t="s">
        <v>132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132</v>
      </c>
      <c r="PF278" s="2" t="s">
        <v>132</v>
      </c>
      <c r="PG278" s="2" t="s">
        <v>132</v>
      </c>
      <c r="PH278" s="2" t="s">
        <v>132</v>
      </c>
      <c r="PI278" s="2" t="s">
        <v>132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132</v>
      </c>
      <c r="PR278" s="2" t="s">
        <v>132</v>
      </c>
      <c r="PS278" s="2" t="s">
        <v>132</v>
      </c>
      <c r="PT278" s="2" t="s">
        <v>132</v>
      </c>
      <c r="PU278" s="2" t="s">
        <v>132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132</v>
      </c>
      <c r="RB278" s="2" t="s">
        <v>132</v>
      </c>
      <c r="RC278" s="2" t="s">
        <v>132</v>
      </c>
      <c r="RD278" s="2" t="s">
        <v>132</v>
      </c>
      <c r="RE278" s="2" t="s">
        <v>132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132</v>
      </c>
      <c r="RN278" s="2" t="s">
        <v>132</v>
      </c>
      <c r="RO278" s="2" t="s">
        <v>132</v>
      </c>
      <c r="RP278" s="2" t="s">
        <v>132</v>
      </c>
      <c r="RQ278" s="2" t="s">
        <v>132</v>
      </c>
      <c r="RR278" s="2" t="s">
        <v>132</v>
      </c>
    </row>
    <row r="279">
      <c r="A279" s="2" t="s">
        <v>3098</v>
      </c>
      <c r="B279" s="2" t="s">
        <v>121</v>
      </c>
      <c r="C279" s="2" t="s">
        <v>1097</v>
      </c>
      <c r="D279" s="2" t="s">
        <v>3074</v>
      </c>
      <c r="E279" s="2" t="s">
        <v>1097</v>
      </c>
      <c r="F279" s="2" t="s">
        <v>3099</v>
      </c>
      <c r="G279" s="2" t="s">
        <v>132</v>
      </c>
      <c r="H279" s="2" t="s">
        <v>132</v>
      </c>
      <c r="I279" s="2" t="s">
        <v>132</v>
      </c>
      <c r="J279" s="2" t="s">
        <v>3100</v>
      </c>
      <c r="K279" s="2" t="s">
        <v>1141</v>
      </c>
      <c r="L279" s="3">
        <v>5.55</v>
      </c>
      <c r="M279" s="3"/>
      <c r="N279" s="3"/>
      <c r="O279" s="2" t="s">
        <v>129</v>
      </c>
      <c r="P279" s="2" t="s">
        <v>132</v>
      </c>
      <c r="Q279" s="2" t="s">
        <v>132</v>
      </c>
      <c r="R279" s="2" t="s">
        <v>3076</v>
      </c>
      <c r="S279" s="2" t="s">
        <v>132</v>
      </c>
      <c r="T279" s="2" t="s">
        <v>132</v>
      </c>
      <c r="U279" s="2" t="s">
        <v>132</v>
      </c>
      <c r="V279" s="2" t="s">
        <v>132</v>
      </c>
      <c r="W279" s="2" t="s">
        <v>132</v>
      </c>
      <c r="X279" s="2" t="s">
        <v>132</v>
      </c>
      <c r="Y279" s="2" t="s">
        <v>132</v>
      </c>
      <c r="Z279" s="4"/>
      <c r="AA279" s="4">
        <f>=ROUNDDOWN({0},0)</f>
      </c>
      <c r="AB279" s="5"/>
      <c r="AC279" s="2" t="s">
        <v>132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132</v>
      </c>
      <c r="BM279" s="7"/>
      <c r="BN279" s="7"/>
      <c r="BO279" s="4"/>
      <c r="BP279" s="8"/>
      <c r="BQ279" s="4"/>
      <c r="BR279" s="8"/>
      <c r="BS279" s="7"/>
      <c r="BT279" s="7"/>
      <c r="BU279" s="2" t="s">
        <v>132</v>
      </c>
      <c r="BV279" s="2" t="s">
        <v>132</v>
      </c>
      <c r="BW279" s="2" t="s">
        <v>132</v>
      </c>
      <c r="BX279" s="2" t="s">
        <v>132</v>
      </c>
      <c r="BY279" s="2" t="s">
        <v>132</v>
      </c>
      <c r="BZ279" s="2" t="s">
        <v>132</v>
      </c>
      <c r="CA279" s="4"/>
      <c r="CB279" s="8"/>
      <c r="CC279" s="4"/>
      <c r="CD279" s="8"/>
      <c r="CE279" s="7"/>
      <c r="CF279" s="7"/>
      <c r="CG279" s="2" t="s">
        <v>132</v>
      </c>
      <c r="CH279" s="2" t="s">
        <v>132</v>
      </c>
      <c r="CI279" s="2" t="s">
        <v>132</v>
      </c>
      <c r="CJ279" s="2" t="s">
        <v>132</v>
      </c>
      <c r="CK279" s="2" t="s">
        <v>132</v>
      </c>
      <c r="CL279" s="2" t="s">
        <v>132</v>
      </c>
      <c r="CM279" s="4"/>
      <c r="CN279" s="8"/>
      <c r="CO279" s="4"/>
      <c r="CP279" s="8"/>
      <c r="CQ279" s="7"/>
      <c r="CR279" s="7"/>
      <c r="CS279" s="2" t="s">
        <v>132</v>
      </c>
      <c r="CT279" s="2" t="s">
        <v>132</v>
      </c>
      <c r="CU279" s="2" t="s">
        <v>132</v>
      </c>
      <c r="CV279" s="2" t="s">
        <v>132</v>
      </c>
      <c r="CW279" s="2" t="s">
        <v>132</v>
      </c>
      <c r="CX279" s="2" t="s">
        <v>132</v>
      </c>
      <c r="CY279" s="4"/>
      <c r="CZ279" s="8"/>
      <c r="DA279" s="4"/>
      <c r="DB279" s="8"/>
      <c r="DC279" s="7"/>
      <c r="DD279" s="7"/>
      <c r="DE279" s="2" t="s">
        <v>132</v>
      </c>
      <c r="DF279" s="2" t="s">
        <v>132</v>
      </c>
      <c r="DG279" s="2" t="s">
        <v>132</v>
      </c>
      <c r="DH279" s="2" t="s">
        <v>132</v>
      </c>
      <c r="DI279" s="2" t="s">
        <v>132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132</v>
      </c>
      <c r="DR279" s="2" t="s">
        <v>132</v>
      </c>
      <c r="DS279" s="2" t="s">
        <v>132</v>
      </c>
      <c r="DT279" s="2" t="s">
        <v>132</v>
      </c>
      <c r="DU279" s="2" t="s">
        <v>132</v>
      </c>
      <c r="DV279" s="2" t="s">
        <v>132</v>
      </c>
      <c r="DW279" s="4"/>
      <c r="DX279" s="8"/>
      <c r="DY279" s="4"/>
      <c r="DZ279" s="8"/>
      <c r="EA279" s="7"/>
      <c r="EB279" s="7"/>
      <c r="EC279" s="2" t="s">
        <v>132</v>
      </c>
      <c r="ED279" s="2" t="s">
        <v>132</v>
      </c>
      <c r="EE279" s="2" t="s">
        <v>132</v>
      </c>
      <c r="EF279" s="2" t="s">
        <v>132</v>
      </c>
      <c r="EG279" s="2" t="s">
        <v>132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132</v>
      </c>
      <c r="EP279" s="2" t="s">
        <v>132</v>
      </c>
      <c r="EQ279" s="2" t="s">
        <v>132</v>
      </c>
      <c r="ER279" s="2" t="s">
        <v>132</v>
      </c>
      <c r="ES279" s="2" t="s">
        <v>132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132</v>
      </c>
      <c r="FB279" s="2" t="s">
        <v>132</v>
      </c>
      <c r="FC279" s="2" t="s">
        <v>132</v>
      </c>
      <c r="FD279" s="2" t="s">
        <v>132</v>
      </c>
      <c r="FE279" s="2" t="s">
        <v>132</v>
      </c>
      <c r="FF279" s="2" t="s">
        <v>132</v>
      </c>
      <c r="FG279" s="4"/>
      <c r="FH279" s="8"/>
      <c r="FI279" s="4"/>
      <c r="FJ279" s="8"/>
      <c r="FK279" s="7"/>
      <c r="FL279" s="7"/>
      <c r="FM279" s="2" t="s">
        <v>132</v>
      </c>
      <c r="FN279" s="2" t="s">
        <v>132</v>
      </c>
      <c r="FO279" s="2" t="s">
        <v>132</v>
      </c>
      <c r="FP279" s="2" t="s">
        <v>132</v>
      </c>
      <c r="FQ279" s="2" t="s">
        <v>132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132</v>
      </c>
      <c r="FZ279" s="2" t="s">
        <v>132</v>
      </c>
      <c r="GA279" s="2" t="s">
        <v>132</v>
      </c>
      <c r="GB279" s="2" t="s">
        <v>132</v>
      </c>
      <c r="GC279" s="2" t="s">
        <v>132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132</v>
      </c>
      <c r="GL279" s="2" t="s">
        <v>132</v>
      </c>
      <c r="GM279" s="2" t="s">
        <v>132</v>
      </c>
      <c r="GN279" s="2" t="s">
        <v>132</v>
      </c>
      <c r="GO279" s="2" t="s">
        <v>132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132</v>
      </c>
      <c r="GX279" s="2" t="s">
        <v>132</v>
      </c>
      <c r="GY279" s="2" t="s">
        <v>132</v>
      </c>
      <c r="GZ279" s="2" t="s">
        <v>132</v>
      </c>
      <c r="HA279" s="2" t="s">
        <v>132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132</v>
      </c>
      <c r="HJ279" s="2" t="s">
        <v>132</v>
      </c>
      <c r="HK279" s="2" t="s">
        <v>132</v>
      </c>
      <c r="HL279" s="2" t="s">
        <v>132</v>
      </c>
      <c r="HM279" s="2" t="s">
        <v>132</v>
      </c>
      <c r="HN279" s="2" t="s">
        <v>132</v>
      </c>
      <c r="HO279" s="4"/>
      <c r="HP279" s="8"/>
      <c r="HQ279" s="4"/>
      <c r="HR279" s="8"/>
      <c r="HS279" s="7"/>
      <c r="HT279" s="7"/>
      <c r="HU279" s="2" t="s">
        <v>132</v>
      </c>
      <c r="HV279" s="2" t="s">
        <v>132</v>
      </c>
      <c r="HW279" s="2" t="s">
        <v>132</v>
      </c>
      <c r="HX279" s="2" t="s">
        <v>132</v>
      </c>
      <c r="HY279" s="2" t="s">
        <v>132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132</v>
      </c>
      <c r="IH279" s="2" t="s">
        <v>132</v>
      </c>
      <c r="II279" s="2" t="s">
        <v>132</v>
      </c>
      <c r="IJ279" s="2" t="s">
        <v>132</v>
      </c>
      <c r="IK279" s="2" t="s">
        <v>132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132</v>
      </c>
      <c r="IT279" s="2" t="s">
        <v>132</v>
      </c>
      <c r="IU279" s="2" t="s">
        <v>132</v>
      </c>
      <c r="IV279" s="2" t="s">
        <v>132</v>
      </c>
      <c r="IW279" s="2" t="s">
        <v>132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132</v>
      </c>
      <c r="JF279" s="2" t="s">
        <v>132</v>
      </c>
      <c r="JG279" s="2" t="s">
        <v>132</v>
      </c>
      <c r="JH279" s="2" t="s">
        <v>132</v>
      </c>
      <c r="JI279" s="2" t="s">
        <v>132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132</v>
      </c>
      <c r="JR279" s="2" t="s">
        <v>132</v>
      </c>
      <c r="JS279" s="2" t="s">
        <v>132</v>
      </c>
      <c r="JT279" s="2" t="s">
        <v>132</v>
      </c>
      <c r="JU279" s="2" t="s">
        <v>132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132</v>
      </c>
      <c r="KD279" s="2" t="s">
        <v>132</v>
      </c>
      <c r="KE279" s="2" t="s">
        <v>132</v>
      </c>
      <c r="KF279" s="2" t="s">
        <v>132</v>
      </c>
      <c r="KG279" s="2" t="s">
        <v>132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132</v>
      </c>
      <c r="KP279" s="2" t="s">
        <v>132</v>
      </c>
      <c r="KQ279" s="2" t="s">
        <v>132</v>
      </c>
      <c r="KR279" s="2" t="s">
        <v>132</v>
      </c>
      <c r="KS279" s="2" t="s">
        <v>132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132</v>
      </c>
      <c r="LB279" s="2" t="s">
        <v>132</v>
      </c>
      <c r="LC279" s="2" t="s">
        <v>132</v>
      </c>
      <c r="LD279" s="2" t="s">
        <v>132</v>
      </c>
      <c r="LE279" s="2" t="s">
        <v>132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132</v>
      </c>
      <c r="LN279" s="2" t="s">
        <v>132</v>
      </c>
      <c r="LO279" s="2" t="s">
        <v>132</v>
      </c>
      <c r="LP279" s="2" t="s">
        <v>132</v>
      </c>
      <c r="LQ279" s="2" t="s">
        <v>132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132</v>
      </c>
      <c r="LZ279" s="2" t="s">
        <v>132</v>
      </c>
      <c r="MA279" s="2" t="s">
        <v>132</v>
      </c>
      <c r="MB279" s="2" t="s">
        <v>132</v>
      </c>
      <c r="MC279" s="2" t="s">
        <v>132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132</v>
      </c>
      <c r="ML279" s="2" t="s">
        <v>132</v>
      </c>
      <c r="MM279" s="2" t="s">
        <v>132</v>
      </c>
      <c r="MN279" s="2" t="s">
        <v>132</v>
      </c>
      <c r="MO279" s="2" t="s">
        <v>132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132</v>
      </c>
      <c r="MX279" s="2" t="s">
        <v>132</v>
      </c>
      <c r="MY279" s="2" t="s">
        <v>132</v>
      </c>
      <c r="MZ279" s="2" t="s">
        <v>132</v>
      </c>
      <c r="NA279" s="2" t="s">
        <v>132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132</v>
      </c>
      <c r="NV279" s="2" t="s">
        <v>132</v>
      </c>
      <c r="NW279" s="2" t="s">
        <v>132</v>
      </c>
      <c r="NX279" s="2" t="s">
        <v>132</v>
      </c>
      <c r="NY279" s="2" t="s">
        <v>132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132</v>
      </c>
      <c r="OH279" s="2" t="s">
        <v>132</v>
      </c>
      <c r="OI279" s="2" t="s">
        <v>132</v>
      </c>
      <c r="OJ279" s="2" t="s">
        <v>132</v>
      </c>
      <c r="OK279" s="2" t="s">
        <v>132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132</v>
      </c>
      <c r="OT279" s="2" t="s">
        <v>132</v>
      </c>
      <c r="OU279" s="2" t="s">
        <v>132</v>
      </c>
      <c r="OV279" s="2" t="s">
        <v>132</v>
      </c>
      <c r="OW279" s="2" t="s">
        <v>132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132</v>
      </c>
      <c r="PF279" s="2" t="s">
        <v>132</v>
      </c>
      <c r="PG279" s="2" t="s">
        <v>132</v>
      </c>
      <c r="PH279" s="2" t="s">
        <v>132</v>
      </c>
      <c r="PI279" s="2" t="s">
        <v>132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132</v>
      </c>
      <c r="PR279" s="2" t="s">
        <v>132</v>
      </c>
      <c r="PS279" s="2" t="s">
        <v>132</v>
      </c>
      <c r="PT279" s="2" t="s">
        <v>132</v>
      </c>
      <c r="PU279" s="2" t="s">
        <v>132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132</v>
      </c>
      <c r="RB279" s="2" t="s">
        <v>132</v>
      </c>
      <c r="RC279" s="2" t="s">
        <v>132</v>
      </c>
      <c r="RD279" s="2" t="s">
        <v>132</v>
      </c>
      <c r="RE279" s="2" t="s">
        <v>132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132</v>
      </c>
      <c r="RN279" s="2" t="s">
        <v>132</v>
      </c>
      <c r="RO279" s="2" t="s">
        <v>132</v>
      </c>
      <c r="RP279" s="2" t="s">
        <v>132</v>
      </c>
      <c r="RQ279" s="2" t="s">
        <v>132</v>
      </c>
      <c r="RR279" s="2" t="s">
        <v>132</v>
      </c>
    </row>
    <row r="280">
      <c r="A280" s="2" t="s">
        <v>3101</v>
      </c>
      <c r="B280" s="2" t="s">
        <v>121</v>
      </c>
      <c r="C280" s="2" t="s">
        <v>1097</v>
      </c>
      <c r="D280" s="2" t="s">
        <v>3074</v>
      </c>
      <c r="E280" s="2" t="s">
        <v>1097</v>
      </c>
      <c r="F280" s="2" t="s">
        <v>3102</v>
      </c>
      <c r="G280" s="2" t="s">
        <v>132</v>
      </c>
      <c r="H280" s="2" t="s">
        <v>132</v>
      </c>
      <c r="I280" s="2" t="s">
        <v>132</v>
      </c>
      <c r="J280" s="2" t="s">
        <v>3100</v>
      </c>
      <c r="K280" s="2" t="s">
        <v>1209</v>
      </c>
      <c r="L280" s="3">
        <v>5.55</v>
      </c>
      <c r="M280" s="3"/>
      <c r="N280" s="3"/>
      <c r="O280" s="2" t="s">
        <v>129</v>
      </c>
      <c r="P280" s="2" t="s">
        <v>132</v>
      </c>
      <c r="Q280" s="2" t="s">
        <v>132</v>
      </c>
      <c r="R280" s="2" t="s">
        <v>3076</v>
      </c>
      <c r="S280" s="2" t="s">
        <v>132</v>
      </c>
      <c r="T280" s="2" t="s">
        <v>132</v>
      </c>
      <c r="U280" s="2" t="s">
        <v>132</v>
      </c>
      <c r="V280" s="2" t="s">
        <v>132</v>
      </c>
      <c r="W280" s="2" t="s">
        <v>132</v>
      </c>
      <c r="X280" s="2" t="s">
        <v>132</v>
      </c>
      <c r="Y280" s="2" t="s">
        <v>132</v>
      </c>
      <c r="Z280" s="4"/>
      <c r="AA280" s="4">
        <f>=ROUNDDOWN({0},0)</f>
      </c>
      <c r="AB280" s="5"/>
      <c r="AC280" s="2" t="s">
        <v>132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132</v>
      </c>
      <c r="BM280" s="7"/>
      <c r="BN280" s="7"/>
      <c r="BO280" s="4"/>
      <c r="BP280" s="8"/>
      <c r="BQ280" s="4"/>
      <c r="BR280" s="8"/>
      <c r="BS280" s="7"/>
      <c r="BT280" s="7"/>
      <c r="BU280" s="2" t="s">
        <v>132</v>
      </c>
      <c r="BV280" s="2" t="s">
        <v>132</v>
      </c>
      <c r="BW280" s="2" t="s">
        <v>132</v>
      </c>
      <c r="BX280" s="2" t="s">
        <v>132</v>
      </c>
      <c r="BY280" s="2" t="s">
        <v>132</v>
      </c>
      <c r="BZ280" s="2" t="s">
        <v>132</v>
      </c>
      <c r="CA280" s="4"/>
      <c r="CB280" s="8"/>
      <c r="CC280" s="4"/>
      <c r="CD280" s="8"/>
      <c r="CE280" s="7"/>
      <c r="CF280" s="7"/>
      <c r="CG280" s="2" t="s">
        <v>132</v>
      </c>
      <c r="CH280" s="2" t="s">
        <v>132</v>
      </c>
      <c r="CI280" s="2" t="s">
        <v>132</v>
      </c>
      <c r="CJ280" s="2" t="s">
        <v>132</v>
      </c>
      <c r="CK280" s="2" t="s">
        <v>132</v>
      </c>
      <c r="CL280" s="2" t="s">
        <v>132</v>
      </c>
      <c r="CM280" s="4"/>
      <c r="CN280" s="8"/>
      <c r="CO280" s="4"/>
      <c r="CP280" s="8"/>
      <c r="CQ280" s="7"/>
      <c r="CR280" s="7"/>
      <c r="CS280" s="2" t="s">
        <v>132</v>
      </c>
      <c r="CT280" s="2" t="s">
        <v>132</v>
      </c>
      <c r="CU280" s="2" t="s">
        <v>132</v>
      </c>
      <c r="CV280" s="2" t="s">
        <v>132</v>
      </c>
      <c r="CW280" s="2" t="s">
        <v>132</v>
      </c>
      <c r="CX280" s="2" t="s">
        <v>132</v>
      </c>
      <c r="CY280" s="4"/>
      <c r="CZ280" s="8"/>
      <c r="DA280" s="4"/>
      <c r="DB280" s="8"/>
      <c r="DC280" s="7"/>
      <c r="DD280" s="7"/>
      <c r="DE280" s="2" t="s">
        <v>132</v>
      </c>
      <c r="DF280" s="2" t="s">
        <v>132</v>
      </c>
      <c r="DG280" s="2" t="s">
        <v>132</v>
      </c>
      <c r="DH280" s="2" t="s">
        <v>132</v>
      </c>
      <c r="DI280" s="2" t="s">
        <v>132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132</v>
      </c>
      <c r="DR280" s="2" t="s">
        <v>132</v>
      </c>
      <c r="DS280" s="2" t="s">
        <v>132</v>
      </c>
      <c r="DT280" s="2" t="s">
        <v>132</v>
      </c>
      <c r="DU280" s="2" t="s">
        <v>132</v>
      </c>
      <c r="DV280" s="2" t="s">
        <v>132</v>
      </c>
      <c r="DW280" s="4"/>
      <c r="DX280" s="8"/>
      <c r="DY280" s="4"/>
      <c r="DZ280" s="8"/>
      <c r="EA280" s="7"/>
      <c r="EB280" s="7"/>
      <c r="EC280" s="2" t="s">
        <v>132</v>
      </c>
      <c r="ED280" s="2" t="s">
        <v>132</v>
      </c>
      <c r="EE280" s="2" t="s">
        <v>132</v>
      </c>
      <c r="EF280" s="2" t="s">
        <v>132</v>
      </c>
      <c r="EG280" s="2" t="s">
        <v>132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132</v>
      </c>
      <c r="EP280" s="2" t="s">
        <v>132</v>
      </c>
      <c r="EQ280" s="2" t="s">
        <v>132</v>
      </c>
      <c r="ER280" s="2" t="s">
        <v>132</v>
      </c>
      <c r="ES280" s="2" t="s">
        <v>132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132</v>
      </c>
      <c r="FB280" s="2" t="s">
        <v>132</v>
      </c>
      <c r="FC280" s="2" t="s">
        <v>132</v>
      </c>
      <c r="FD280" s="2" t="s">
        <v>132</v>
      </c>
      <c r="FE280" s="2" t="s">
        <v>132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132</v>
      </c>
      <c r="FN280" s="2" t="s">
        <v>132</v>
      </c>
      <c r="FO280" s="2" t="s">
        <v>132</v>
      </c>
      <c r="FP280" s="2" t="s">
        <v>132</v>
      </c>
      <c r="FQ280" s="2" t="s">
        <v>132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132</v>
      </c>
      <c r="FZ280" s="2" t="s">
        <v>132</v>
      </c>
      <c r="GA280" s="2" t="s">
        <v>132</v>
      </c>
      <c r="GB280" s="2" t="s">
        <v>132</v>
      </c>
      <c r="GC280" s="2" t="s">
        <v>132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132</v>
      </c>
      <c r="GL280" s="2" t="s">
        <v>132</v>
      </c>
      <c r="GM280" s="2" t="s">
        <v>132</v>
      </c>
      <c r="GN280" s="2" t="s">
        <v>132</v>
      </c>
      <c r="GO280" s="2" t="s">
        <v>132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132</v>
      </c>
      <c r="GX280" s="2" t="s">
        <v>132</v>
      </c>
      <c r="GY280" s="2" t="s">
        <v>132</v>
      </c>
      <c r="GZ280" s="2" t="s">
        <v>132</v>
      </c>
      <c r="HA280" s="2" t="s">
        <v>132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132</v>
      </c>
      <c r="HJ280" s="2" t="s">
        <v>132</v>
      </c>
      <c r="HK280" s="2" t="s">
        <v>132</v>
      </c>
      <c r="HL280" s="2" t="s">
        <v>132</v>
      </c>
      <c r="HM280" s="2" t="s">
        <v>132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132</v>
      </c>
      <c r="HV280" s="2" t="s">
        <v>132</v>
      </c>
      <c r="HW280" s="2" t="s">
        <v>132</v>
      </c>
      <c r="HX280" s="2" t="s">
        <v>132</v>
      </c>
      <c r="HY280" s="2" t="s">
        <v>132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132</v>
      </c>
      <c r="IH280" s="2" t="s">
        <v>132</v>
      </c>
      <c r="II280" s="2" t="s">
        <v>132</v>
      </c>
      <c r="IJ280" s="2" t="s">
        <v>132</v>
      </c>
      <c r="IK280" s="2" t="s">
        <v>132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132</v>
      </c>
      <c r="IT280" s="2" t="s">
        <v>132</v>
      </c>
      <c r="IU280" s="2" t="s">
        <v>132</v>
      </c>
      <c r="IV280" s="2" t="s">
        <v>132</v>
      </c>
      <c r="IW280" s="2" t="s">
        <v>132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132</v>
      </c>
      <c r="JF280" s="2" t="s">
        <v>132</v>
      </c>
      <c r="JG280" s="2" t="s">
        <v>132</v>
      </c>
      <c r="JH280" s="2" t="s">
        <v>132</v>
      </c>
      <c r="JI280" s="2" t="s">
        <v>132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132</v>
      </c>
      <c r="JR280" s="2" t="s">
        <v>132</v>
      </c>
      <c r="JS280" s="2" t="s">
        <v>132</v>
      </c>
      <c r="JT280" s="2" t="s">
        <v>132</v>
      </c>
      <c r="JU280" s="2" t="s">
        <v>132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132</v>
      </c>
      <c r="KD280" s="2" t="s">
        <v>132</v>
      </c>
      <c r="KE280" s="2" t="s">
        <v>132</v>
      </c>
      <c r="KF280" s="2" t="s">
        <v>132</v>
      </c>
      <c r="KG280" s="2" t="s">
        <v>132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132</v>
      </c>
      <c r="KP280" s="2" t="s">
        <v>132</v>
      </c>
      <c r="KQ280" s="2" t="s">
        <v>132</v>
      </c>
      <c r="KR280" s="2" t="s">
        <v>132</v>
      </c>
      <c r="KS280" s="2" t="s">
        <v>132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132</v>
      </c>
      <c r="LB280" s="2" t="s">
        <v>132</v>
      </c>
      <c r="LC280" s="2" t="s">
        <v>132</v>
      </c>
      <c r="LD280" s="2" t="s">
        <v>132</v>
      </c>
      <c r="LE280" s="2" t="s">
        <v>132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132</v>
      </c>
      <c r="LN280" s="2" t="s">
        <v>132</v>
      </c>
      <c r="LO280" s="2" t="s">
        <v>132</v>
      </c>
      <c r="LP280" s="2" t="s">
        <v>132</v>
      </c>
      <c r="LQ280" s="2" t="s">
        <v>132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132</v>
      </c>
      <c r="LZ280" s="2" t="s">
        <v>132</v>
      </c>
      <c r="MA280" s="2" t="s">
        <v>132</v>
      </c>
      <c r="MB280" s="2" t="s">
        <v>132</v>
      </c>
      <c r="MC280" s="2" t="s">
        <v>132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132</v>
      </c>
      <c r="ML280" s="2" t="s">
        <v>132</v>
      </c>
      <c r="MM280" s="2" t="s">
        <v>132</v>
      </c>
      <c r="MN280" s="2" t="s">
        <v>132</v>
      </c>
      <c r="MO280" s="2" t="s">
        <v>132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132</v>
      </c>
      <c r="MX280" s="2" t="s">
        <v>132</v>
      </c>
      <c r="MY280" s="2" t="s">
        <v>132</v>
      </c>
      <c r="MZ280" s="2" t="s">
        <v>132</v>
      </c>
      <c r="NA280" s="2" t="s">
        <v>132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132</v>
      </c>
      <c r="NV280" s="2" t="s">
        <v>132</v>
      </c>
      <c r="NW280" s="2" t="s">
        <v>132</v>
      </c>
      <c r="NX280" s="2" t="s">
        <v>132</v>
      </c>
      <c r="NY280" s="2" t="s">
        <v>132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132</v>
      </c>
      <c r="OH280" s="2" t="s">
        <v>132</v>
      </c>
      <c r="OI280" s="2" t="s">
        <v>132</v>
      </c>
      <c r="OJ280" s="2" t="s">
        <v>132</v>
      </c>
      <c r="OK280" s="2" t="s">
        <v>132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132</v>
      </c>
      <c r="PF280" s="2" t="s">
        <v>132</v>
      </c>
      <c r="PG280" s="2" t="s">
        <v>132</v>
      </c>
      <c r="PH280" s="2" t="s">
        <v>132</v>
      </c>
      <c r="PI280" s="2" t="s">
        <v>132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132</v>
      </c>
      <c r="PR280" s="2" t="s">
        <v>132</v>
      </c>
      <c r="PS280" s="2" t="s">
        <v>132</v>
      </c>
      <c r="PT280" s="2" t="s">
        <v>132</v>
      </c>
      <c r="PU280" s="2" t="s">
        <v>132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132</v>
      </c>
      <c r="RB280" s="2" t="s">
        <v>132</v>
      </c>
      <c r="RC280" s="2" t="s">
        <v>132</v>
      </c>
      <c r="RD280" s="2" t="s">
        <v>132</v>
      </c>
      <c r="RE280" s="2" t="s">
        <v>132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132</v>
      </c>
      <c r="RN280" s="2" t="s">
        <v>132</v>
      </c>
      <c r="RO280" s="2" t="s">
        <v>132</v>
      </c>
      <c r="RP280" s="2" t="s">
        <v>132</v>
      </c>
      <c r="RQ280" s="2" t="s">
        <v>132</v>
      </c>
      <c r="RR280" s="2" t="s">
        <v>132</v>
      </c>
    </row>
    <row r="281">
      <c r="A281" s="2" t="s">
        <v>3103</v>
      </c>
      <c r="B281" s="2" t="s">
        <v>121</v>
      </c>
      <c r="C281" s="2" t="s">
        <v>1097</v>
      </c>
      <c r="D281" s="2" t="s">
        <v>3074</v>
      </c>
      <c r="E281" s="2" t="s">
        <v>1097</v>
      </c>
      <c r="F281" s="2" t="s">
        <v>420</v>
      </c>
      <c r="G281" s="2" t="s">
        <v>132</v>
      </c>
      <c r="H281" s="2" t="s">
        <v>132</v>
      </c>
      <c r="I281" s="2" t="s">
        <v>132</v>
      </c>
      <c r="J281" s="2" t="s">
        <v>3100</v>
      </c>
      <c r="K281" s="2" t="s">
        <v>1209</v>
      </c>
      <c r="L281" s="3">
        <v>5.55</v>
      </c>
      <c r="M281" s="3"/>
      <c r="N281" s="3"/>
      <c r="O281" s="2" t="s">
        <v>129</v>
      </c>
      <c r="P281" s="2" t="s">
        <v>132</v>
      </c>
      <c r="Q281" s="2" t="s">
        <v>132</v>
      </c>
      <c r="R281" s="2" t="s">
        <v>3076</v>
      </c>
      <c r="S281" s="2" t="s">
        <v>132</v>
      </c>
      <c r="T281" s="2" t="s">
        <v>132</v>
      </c>
      <c r="U281" s="2" t="s">
        <v>132</v>
      </c>
      <c r="V281" s="2" t="s">
        <v>132</v>
      </c>
      <c r="W281" s="2" t="s">
        <v>132</v>
      </c>
      <c r="X281" s="2" t="s">
        <v>132</v>
      </c>
      <c r="Y281" s="2" t="s">
        <v>132</v>
      </c>
      <c r="Z281" s="4"/>
      <c r="AA281" s="4">
        <f>=ROUNDDOWN({0},0)</f>
      </c>
      <c r="AB281" s="5"/>
      <c r="AC281" s="2" t="s">
        <v>132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132</v>
      </c>
      <c r="BD281" s="8" t="s">
        <v>132</v>
      </c>
      <c r="BE281" s="4" t="s">
        <v>132</v>
      </c>
      <c r="BF281" s="8" t="s">
        <v>132</v>
      </c>
      <c r="BG281" s="7" t="s">
        <v>132</v>
      </c>
      <c r="BH281" s="7" t="s">
        <v>132</v>
      </c>
      <c r="BI281" s="7"/>
      <c r="BJ281" s="4"/>
      <c r="BK281" s="8"/>
      <c r="BL281" s="2" t="s">
        <v>132</v>
      </c>
      <c r="BM281" s="7"/>
      <c r="BN281" s="7"/>
      <c r="BO281" s="4"/>
      <c r="BP281" s="8"/>
      <c r="BQ281" s="4"/>
      <c r="BR281" s="8"/>
      <c r="BS281" s="7"/>
      <c r="BT281" s="7"/>
      <c r="BU281" s="2" t="s">
        <v>132</v>
      </c>
      <c r="BV281" s="2" t="s">
        <v>132</v>
      </c>
      <c r="BW281" s="2" t="s">
        <v>132</v>
      </c>
      <c r="BX281" s="2" t="s">
        <v>132</v>
      </c>
      <c r="BY281" s="2" t="s">
        <v>132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132</v>
      </c>
      <c r="CH281" s="2" t="s">
        <v>132</v>
      </c>
      <c r="CI281" s="2" t="s">
        <v>132</v>
      </c>
      <c r="CJ281" s="2" t="s">
        <v>132</v>
      </c>
      <c r="CK281" s="2" t="s">
        <v>132</v>
      </c>
      <c r="CL281" s="2" t="s">
        <v>132</v>
      </c>
      <c r="CM281" s="4"/>
      <c r="CN281" s="8"/>
      <c r="CO281" s="4"/>
      <c r="CP281" s="8"/>
      <c r="CQ281" s="7"/>
      <c r="CR281" s="7"/>
      <c r="CS281" s="2" t="s">
        <v>132</v>
      </c>
      <c r="CT281" s="2" t="s">
        <v>132</v>
      </c>
      <c r="CU281" s="2" t="s">
        <v>132</v>
      </c>
      <c r="CV281" s="2" t="s">
        <v>132</v>
      </c>
      <c r="CW281" s="2" t="s">
        <v>132</v>
      </c>
      <c r="CX281" s="2" t="s">
        <v>132</v>
      </c>
      <c r="CY281" s="4"/>
      <c r="CZ281" s="8"/>
      <c r="DA281" s="4"/>
      <c r="DB281" s="8"/>
      <c r="DC281" s="7"/>
      <c r="DD281" s="7"/>
      <c r="DE281" s="2" t="s">
        <v>132</v>
      </c>
      <c r="DF281" s="2" t="s">
        <v>132</v>
      </c>
      <c r="DG281" s="2" t="s">
        <v>132</v>
      </c>
      <c r="DH281" s="2" t="s">
        <v>132</v>
      </c>
      <c r="DI281" s="2" t="s">
        <v>132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132</v>
      </c>
      <c r="DR281" s="2" t="s">
        <v>132</v>
      </c>
      <c r="DS281" s="2" t="s">
        <v>132</v>
      </c>
      <c r="DT281" s="2" t="s">
        <v>132</v>
      </c>
      <c r="DU281" s="2" t="s">
        <v>132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132</v>
      </c>
      <c r="ED281" s="2" t="s">
        <v>132</v>
      </c>
      <c r="EE281" s="2" t="s">
        <v>132</v>
      </c>
      <c r="EF281" s="2" t="s">
        <v>132</v>
      </c>
      <c r="EG281" s="2" t="s">
        <v>132</v>
      </c>
      <c r="EH281" s="2" t="s">
        <v>132</v>
      </c>
      <c r="EI281" s="4"/>
      <c r="EJ281" s="8"/>
      <c r="EK281" s="4"/>
      <c r="EL281" s="8"/>
      <c r="EM281" s="7"/>
      <c r="EN281" s="7"/>
      <c r="EO281" s="2" t="s">
        <v>132</v>
      </c>
      <c r="EP281" s="2" t="s">
        <v>132</v>
      </c>
      <c r="EQ281" s="2" t="s">
        <v>132</v>
      </c>
      <c r="ER281" s="2" t="s">
        <v>132</v>
      </c>
      <c r="ES281" s="2" t="s">
        <v>132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132</v>
      </c>
      <c r="FB281" s="2" t="s">
        <v>132</v>
      </c>
      <c r="FC281" s="2" t="s">
        <v>132</v>
      </c>
      <c r="FD281" s="2" t="s">
        <v>132</v>
      </c>
      <c r="FE281" s="2" t="s">
        <v>132</v>
      </c>
      <c r="FF281" s="2" t="s">
        <v>132</v>
      </c>
      <c r="FG281" s="4"/>
      <c r="FH281" s="8"/>
      <c r="FI281" s="4"/>
      <c r="FJ281" s="8"/>
      <c r="FK281" s="7"/>
      <c r="FL281" s="7"/>
      <c r="FM281" s="2" t="s">
        <v>132</v>
      </c>
      <c r="FN281" s="2" t="s">
        <v>132</v>
      </c>
      <c r="FO281" s="2" t="s">
        <v>132</v>
      </c>
      <c r="FP281" s="2" t="s">
        <v>132</v>
      </c>
      <c r="FQ281" s="2" t="s">
        <v>132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132</v>
      </c>
      <c r="FZ281" s="2" t="s">
        <v>132</v>
      </c>
      <c r="GA281" s="2" t="s">
        <v>132</v>
      </c>
      <c r="GB281" s="2" t="s">
        <v>132</v>
      </c>
      <c r="GC281" s="2" t="s">
        <v>132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132</v>
      </c>
      <c r="GL281" s="2" t="s">
        <v>132</v>
      </c>
      <c r="GM281" s="2" t="s">
        <v>132</v>
      </c>
      <c r="GN281" s="2" t="s">
        <v>132</v>
      </c>
      <c r="GO281" s="2" t="s">
        <v>132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132</v>
      </c>
      <c r="GX281" s="2" t="s">
        <v>132</v>
      </c>
      <c r="GY281" s="2" t="s">
        <v>132</v>
      </c>
      <c r="GZ281" s="2" t="s">
        <v>132</v>
      </c>
      <c r="HA281" s="2" t="s">
        <v>132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132</v>
      </c>
      <c r="HJ281" s="2" t="s">
        <v>132</v>
      </c>
      <c r="HK281" s="2" t="s">
        <v>132</v>
      </c>
      <c r="HL281" s="2" t="s">
        <v>132</v>
      </c>
      <c r="HM281" s="2" t="s">
        <v>132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132</v>
      </c>
      <c r="HV281" s="2" t="s">
        <v>132</v>
      </c>
      <c r="HW281" s="2" t="s">
        <v>132</v>
      </c>
      <c r="HX281" s="2" t="s">
        <v>132</v>
      </c>
      <c r="HY281" s="2" t="s">
        <v>132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132</v>
      </c>
      <c r="IH281" s="2" t="s">
        <v>132</v>
      </c>
      <c r="II281" s="2" t="s">
        <v>132</v>
      </c>
      <c r="IJ281" s="2" t="s">
        <v>132</v>
      </c>
      <c r="IK281" s="2" t="s">
        <v>132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132</v>
      </c>
      <c r="IT281" s="2" t="s">
        <v>132</v>
      </c>
      <c r="IU281" s="2" t="s">
        <v>132</v>
      </c>
      <c r="IV281" s="2" t="s">
        <v>132</v>
      </c>
      <c r="IW281" s="2" t="s">
        <v>132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132</v>
      </c>
      <c r="JF281" s="2" t="s">
        <v>132</v>
      </c>
      <c r="JG281" s="2" t="s">
        <v>132</v>
      </c>
      <c r="JH281" s="2" t="s">
        <v>132</v>
      </c>
      <c r="JI281" s="2" t="s">
        <v>132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132</v>
      </c>
      <c r="JR281" s="2" t="s">
        <v>132</v>
      </c>
      <c r="JS281" s="2" t="s">
        <v>132</v>
      </c>
      <c r="JT281" s="2" t="s">
        <v>132</v>
      </c>
      <c r="JU281" s="2" t="s">
        <v>132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132</v>
      </c>
      <c r="KD281" s="2" t="s">
        <v>132</v>
      </c>
      <c r="KE281" s="2" t="s">
        <v>132</v>
      </c>
      <c r="KF281" s="2" t="s">
        <v>132</v>
      </c>
      <c r="KG281" s="2" t="s">
        <v>132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132</v>
      </c>
      <c r="KP281" s="2" t="s">
        <v>132</v>
      </c>
      <c r="KQ281" s="2" t="s">
        <v>132</v>
      </c>
      <c r="KR281" s="2" t="s">
        <v>132</v>
      </c>
      <c r="KS281" s="2" t="s">
        <v>132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132</v>
      </c>
      <c r="LB281" s="2" t="s">
        <v>132</v>
      </c>
      <c r="LC281" s="2" t="s">
        <v>132</v>
      </c>
      <c r="LD281" s="2" t="s">
        <v>132</v>
      </c>
      <c r="LE281" s="2" t="s">
        <v>132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132</v>
      </c>
      <c r="LN281" s="2" t="s">
        <v>132</v>
      </c>
      <c r="LO281" s="2" t="s">
        <v>132</v>
      </c>
      <c r="LP281" s="2" t="s">
        <v>132</v>
      </c>
      <c r="LQ281" s="2" t="s">
        <v>132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132</v>
      </c>
      <c r="LZ281" s="2" t="s">
        <v>132</v>
      </c>
      <c r="MA281" s="2" t="s">
        <v>132</v>
      </c>
      <c r="MB281" s="2" t="s">
        <v>132</v>
      </c>
      <c r="MC281" s="2" t="s">
        <v>132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132</v>
      </c>
      <c r="ML281" s="2" t="s">
        <v>132</v>
      </c>
      <c r="MM281" s="2" t="s">
        <v>132</v>
      </c>
      <c r="MN281" s="2" t="s">
        <v>132</v>
      </c>
      <c r="MO281" s="2" t="s">
        <v>132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132</v>
      </c>
      <c r="MX281" s="2" t="s">
        <v>132</v>
      </c>
      <c r="MY281" s="2" t="s">
        <v>132</v>
      </c>
      <c r="MZ281" s="2" t="s">
        <v>132</v>
      </c>
      <c r="NA281" s="2" t="s">
        <v>132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132</v>
      </c>
      <c r="NV281" s="2" t="s">
        <v>132</v>
      </c>
      <c r="NW281" s="2" t="s">
        <v>132</v>
      </c>
      <c r="NX281" s="2" t="s">
        <v>132</v>
      </c>
      <c r="NY281" s="2" t="s">
        <v>132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132</v>
      </c>
      <c r="OH281" s="2" t="s">
        <v>132</v>
      </c>
      <c r="OI281" s="2" t="s">
        <v>132</v>
      </c>
      <c r="OJ281" s="2" t="s">
        <v>132</v>
      </c>
      <c r="OK281" s="2" t="s">
        <v>132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132</v>
      </c>
      <c r="OT281" s="2" t="s">
        <v>132</v>
      </c>
      <c r="OU281" s="2" t="s">
        <v>132</v>
      </c>
      <c r="OV281" s="2" t="s">
        <v>132</v>
      </c>
      <c r="OW281" s="2" t="s">
        <v>132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132</v>
      </c>
      <c r="PF281" s="2" t="s">
        <v>132</v>
      </c>
      <c r="PG281" s="2" t="s">
        <v>132</v>
      </c>
      <c r="PH281" s="2" t="s">
        <v>132</v>
      </c>
      <c r="PI281" s="2" t="s">
        <v>132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132</v>
      </c>
      <c r="PR281" s="2" t="s">
        <v>132</v>
      </c>
      <c r="PS281" s="2" t="s">
        <v>132</v>
      </c>
      <c r="PT281" s="2" t="s">
        <v>132</v>
      </c>
      <c r="PU281" s="2" t="s">
        <v>132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132</v>
      </c>
      <c r="RB281" s="2" t="s">
        <v>132</v>
      </c>
      <c r="RC281" s="2" t="s">
        <v>132</v>
      </c>
      <c r="RD281" s="2" t="s">
        <v>132</v>
      </c>
      <c r="RE281" s="2" t="s">
        <v>132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132</v>
      </c>
      <c r="RN281" s="2" t="s">
        <v>132</v>
      </c>
      <c r="RO281" s="2" t="s">
        <v>132</v>
      </c>
      <c r="RP281" s="2" t="s">
        <v>132</v>
      </c>
      <c r="RQ281" s="2" t="s">
        <v>132</v>
      </c>
      <c r="RR281" s="2" t="s">
        <v>132</v>
      </c>
    </row>
    <row r="282">
      <c r="A282" s="2" t="s">
        <v>3104</v>
      </c>
      <c r="B282" s="2" t="s">
        <v>121</v>
      </c>
      <c r="C282" s="2" t="s">
        <v>1097</v>
      </c>
      <c r="D282" s="2" t="s">
        <v>3074</v>
      </c>
      <c r="E282" s="2" t="s">
        <v>1097</v>
      </c>
      <c r="F282" s="2" t="s">
        <v>420</v>
      </c>
      <c r="G282" s="2" t="s">
        <v>132</v>
      </c>
      <c r="H282" s="2" t="s">
        <v>132</v>
      </c>
      <c r="I282" s="2" t="s">
        <v>132</v>
      </c>
      <c r="J282" s="2" t="s">
        <v>3100</v>
      </c>
      <c r="K282" s="2" t="s">
        <v>3086</v>
      </c>
      <c r="L282" s="3">
        <v>5.55</v>
      </c>
      <c r="M282" s="3"/>
      <c r="N282" s="3"/>
      <c r="O282" s="2" t="s">
        <v>129</v>
      </c>
      <c r="P282" s="2" t="s">
        <v>132</v>
      </c>
      <c r="Q282" s="2" t="s">
        <v>132</v>
      </c>
      <c r="R282" s="2" t="s">
        <v>3076</v>
      </c>
      <c r="S282" s="2" t="s">
        <v>132</v>
      </c>
      <c r="T282" s="2" t="s">
        <v>132</v>
      </c>
      <c r="U282" s="2" t="s">
        <v>132</v>
      </c>
      <c r="V282" s="2" t="s">
        <v>132</v>
      </c>
      <c r="W282" s="2" t="s">
        <v>132</v>
      </c>
      <c r="X282" s="2" t="s">
        <v>132</v>
      </c>
      <c r="Y282" s="2" t="s">
        <v>132</v>
      </c>
      <c r="Z282" s="4"/>
      <c r="AA282" s="4">
        <f>=ROUNDDOWN({0},0)</f>
      </c>
      <c r="AB282" s="5"/>
      <c r="AC282" s="2" t="s">
        <v>132</v>
      </c>
      <c r="AD282" s="4"/>
      <c r="AE282" s="4"/>
      <c r="AF282" s="6"/>
      <c r="AG282" s="6"/>
      <c r="AH282" s="7">
        <v>0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132</v>
      </c>
      <c r="BD282" s="8" t="s">
        <v>132</v>
      </c>
      <c r="BE282" s="4" t="s">
        <v>132</v>
      </c>
      <c r="BF282" s="8" t="s">
        <v>132</v>
      </c>
      <c r="BG282" s="7" t="s">
        <v>132</v>
      </c>
      <c r="BH282" s="7" t="s">
        <v>132</v>
      </c>
      <c r="BI282" s="7"/>
      <c r="BJ282" s="4"/>
      <c r="BK282" s="8"/>
      <c r="BL282" s="2" t="s">
        <v>132</v>
      </c>
      <c r="BM282" s="7"/>
      <c r="BN282" s="7"/>
      <c r="BO282" s="4"/>
      <c r="BP282" s="8"/>
      <c r="BQ282" s="4"/>
      <c r="BR282" s="8"/>
      <c r="BS282" s="7"/>
      <c r="BT282" s="7"/>
      <c r="BU282" s="2" t="s">
        <v>132</v>
      </c>
      <c r="BV282" s="2" t="s">
        <v>132</v>
      </c>
      <c r="BW282" s="2" t="s">
        <v>132</v>
      </c>
      <c r="BX282" s="2" t="s">
        <v>132</v>
      </c>
      <c r="BY282" s="2" t="s">
        <v>132</v>
      </c>
      <c r="BZ282" s="2" t="s">
        <v>132</v>
      </c>
      <c r="CA282" s="4"/>
      <c r="CB282" s="8"/>
      <c r="CC282" s="4"/>
      <c r="CD282" s="8"/>
      <c r="CE282" s="7"/>
      <c r="CF282" s="7"/>
      <c r="CG282" s="2" t="s">
        <v>132</v>
      </c>
      <c r="CH282" s="2" t="s">
        <v>132</v>
      </c>
      <c r="CI282" s="2" t="s">
        <v>132</v>
      </c>
      <c r="CJ282" s="2" t="s">
        <v>132</v>
      </c>
      <c r="CK282" s="2" t="s">
        <v>132</v>
      </c>
      <c r="CL282" s="2" t="s">
        <v>132</v>
      </c>
      <c r="CM282" s="4"/>
      <c r="CN282" s="8"/>
      <c r="CO282" s="4"/>
      <c r="CP282" s="8"/>
      <c r="CQ282" s="7"/>
      <c r="CR282" s="7"/>
      <c r="CS282" s="2" t="s">
        <v>132</v>
      </c>
      <c r="CT282" s="2" t="s">
        <v>132</v>
      </c>
      <c r="CU282" s="2" t="s">
        <v>132</v>
      </c>
      <c r="CV282" s="2" t="s">
        <v>132</v>
      </c>
      <c r="CW282" s="2" t="s">
        <v>132</v>
      </c>
      <c r="CX282" s="2" t="s">
        <v>132</v>
      </c>
      <c r="CY282" s="4"/>
      <c r="CZ282" s="8"/>
      <c r="DA282" s="4"/>
      <c r="DB282" s="8"/>
      <c r="DC282" s="7"/>
      <c r="DD282" s="7"/>
      <c r="DE282" s="2" t="s">
        <v>132</v>
      </c>
      <c r="DF282" s="2" t="s">
        <v>132</v>
      </c>
      <c r="DG282" s="2" t="s">
        <v>132</v>
      </c>
      <c r="DH282" s="2" t="s">
        <v>132</v>
      </c>
      <c r="DI282" s="2" t="s">
        <v>132</v>
      </c>
      <c r="DJ282" s="2" t="s">
        <v>132</v>
      </c>
      <c r="DK282" s="4"/>
      <c r="DL282" s="8"/>
      <c r="DM282" s="4"/>
      <c r="DN282" s="8"/>
      <c r="DO282" s="7"/>
      <c r="DP282" s="7"/>
      <c r="DQ282" s="2" t="s">
        <v>132</v>
      </c>
      <c r="DR282" s="2" t="s">
        <v>132</v>
      </c>
      <c r="DS282" s="2" t="s">
        <v>132</v>
      </c>
      <c r="DT282" s="2" t="s">
        <v>132</v>
      </c>
      <c r="DU282" s="2" t="s">
        <v>132</v>
      </c>
      <c r="DV282" s="2" t="s">
        <v>132</v>
      </c>
      <c r="DW282" s="4"/>
      <c r="DX282" s="8"/>
      <c r="DY282" s="4"/>
      <c r="DZ282" s="8"/>
      <c r="EA282" s="7"/>
      <c r="EB282" s="7"/>
      <c r="EC282" s="2" t="s">
        <v>132</v>
      </c>
      <c r="ED282" s="2" t="s">
        <v>132</v>
      </c>
      <c r="EE282" s="2" t="s">
        <v>132</v>
      </c>
      <c r="EF282" s="2" t="s">
        <v>132</v>
      </c>
      <c r="EG282" s="2" t="s">
        <v>132</v>
      </c>
      <c r="EH282" s="2" t="s">
        <v>132</v>
      </c>
      <c r="EI282" s="4"/>
      <c r="EJ282" s="8"/>
      <c r="EK282" s="4"/>
      <c r="EL282" s="8"/>
      <c r="EM282" s="7"/>
      <c r="EN282" s="7"/>
      <c r="EO282" s="2" t="s">
        <v>132</v>
      </c>
      <c r="EP282" s="2" t="s">
        <v>132</v>
      </c>
      <c r="EQ282" s="2" t="s">
        <v>132</v>
      </c>
      <c r="ER282" s="2" t="s">
        <v>132</v>
      </c>
      <c r="ES282" s="2" t="s">
        <v>132</v>
      </c>
      <c r="ET282" s="2" t="s">
        <v>132</v>
      </c>
      <c r="EU282" s="4"/>
      <c r="EV282" s="8"/>
      <c r="EW282" s="4"/>
      <c r="EX282" s="8"/>
      <c r="EY282" s="7"/>
      <c r="EZ282" s="7"/>
      <c r="FA282" s="2" t="s">
        <v>132</v>
      </c>
      <c r="FB282" s="2" t="s">
        <v>132</v>
      </c>
      <c r="FC282" s="2" t="s">
        <v>132</v>
      </c>
      <c r="FD282" s="2" t="s">
        <v>132</v>
      </c>
      <c r="FE282" s="2" t="s">
        <v>132</v>
      </c>
      <c r="FF282" s="2" t="s">
        <v>132</v>
      </c>
      <c r="FG282" s="4"/>
      <c r="FH282" s="8"/>
      <c r="FI282" s="4"/>
      <c r="FJ282" s="8"/>
      <c r="FK282" s="7"/>
      <c r="FL282" s="7"/>
      <c r="FM282" s="2" t="s">
        <v>132</v>
      </c>
      <c r="FN282" s="2" t="s">
        <v>132</v>
      </c>
      <c r="FO282" s="2" t="s">
        <v>132</v>
      </c>
      <c r="FP282" s="2" t="s">
        <v>132</v>
      </c>
      <c r="FQ282" s="2" t="s">
        <v>132</v>
      </c>
      <c r="FR282" s="2" t="s">
        <v>132</v>
      </c>
      <c r="FS282" s="4"/>
      <c r="FT282" s="8"/>
      <c r="FU282" s="4"/>
      <c r="FV282" s="8"/>
      <c r="FW282" s="7"/>
      <c r="FX282" s="7"/>
      <c r="FY282" s="2" t="s">
        <v>132</v>
      </c>
      <c r="FZ282" s="2" t="s">
        <v>132</v>
      </c>
      <c r="GA282" s="2" t="s">
        <v>132</v>
      </c>
      <c r="GB282" s="2" t="s">
        <v>132</v>
      </c>
      <c r="GC282" s="2" t="s">
        <v>132</v>
      </c>
      <c r="GD282" s="2" t="s">
        <v>132</v>
      </c>
      <c r="GE282" s="4"/>
      <c r="GF282" s="8"/>
      <c r="GG282" s="4"/>
      <c r="GH282" s="8"/>
      <c r="GI282" s="7"/>
      <c r="GJ282" s="7"/>
      <c r="GK282" s="2" t="s">
        <v>132</v>
      </c>
      <c r="GL282" s="2" t="s">
        <v>132</v>
      </c>
      <c r="GM282" s="2" t="s">
        <v>132</v>
      </c>
      <c r="GN282" s="2" t="s">
        <v>132</v>
      </c>
      <c r="GO282" s="2" t="s">
        <v>132</v>
      </c>
      <c r="GP282" s="2" t="s">
        <v>132</v>
      </c>
      <c r="GQ282" s="4"/>
      <c r="GR282" s="8"/>
      <c r="GS282" s="4"/>
      <c r="GT282" s="8"/>
      <c r="GU282" s="7"/>
      <c r="GV282" s="7"/>
      <c r="GW282" s="2" t="s">
        <v>132</v>
      </c>
      <c r="GX282" s="2" t="s">
        <v>132</v>
      </c>
      <c r="GY282" s="2" t="s">
        <v>132</v>
      </c>
      <c r="GZ282" s="2" t="s">
        <v>132</v>
      </c>
      <c r="HA282" s="2" t="s">
        <v>132</v>
      </c>
      <c r="HB282" s="2" t="s">
        <v>132</v>
      </c>
      <c r="HC282" s="4"/>
      <c r="HD282" s="8"/>
      <c r="HE282" s="4"/>
      <c r="HF282" s="8"/>
      <c r="HG282" s="7"/>
      <c r="HH282" s="7"/>
      <c r="HI282" s="2" t="s">
        <v>132</v>
      </c>
      <c r="HJ282" s="2" t="s">
        <v>132</v>
      </c>
      <c r="HK282" s="2" t="s">
        <v>132</v>
      </c>
      <c r="HL282" s="2" t="s">
        <v>132</v>
      </c>
      <c r="HM282" s="2" t="s">
        <v>132</v>
      </c>
      <c r="HN282" s="2" t="s">
        <v>132</v>
      </c>
      <c r="HO282" s="4"/>
      <c r="HP282" s="8"/>
      <c r="HQ282" s="4"/>
      <c r="HR282" s="8"/>
      <c r="HS282" s="7"/>
      <c r="HT282" s="7"/>
      <c r="HU282" s="2" t="s">
        <v>132</v>
      </c>
      <c r="HV282" s="2" t="s">
        <v>132</v>
      </c>
      <c r="HW282" s="2" t="s">
        <v>132</v>
      </c>
      <c r="HX282" s="2" t="s">
        <v>132</v>
      </c>
      <c r="HY282" s="2" t="s">
        <v>132</v>
      </c>
      <c r="HZ282" s="2" t="s">
        <v>132</v>
      </c>
      <c r="IA282" s="4"/>
      <c r="IB282" s="8"/>
      <c r="IC282" s="4"/>
      <c r="ID282" s="8"/>
      <c r="IE282" s="7"/>
      <c r="IF282" s="7"/>
      <c r="IG282" s="2" t="s">
        <v>132</v>
      </c>
      <c r="IH282" s="2" t="s">
        <v>132</v>
      </c>
      <c r="II282" s="2" t="s">
        <v>132</v>
      </c>
      <c r="IJ282" s="2" t="s">
        <v>132</v>
      </c>
      <c r="IK282" s="2" t="s">
        <v>132</v>
      </c>
      <c r="IL282" s="2" t="s">
        <v>132</v>
      </c>
      <c r="IM282" s="4"/>
      <c r="IN282" s="8"/>
      <c r="IO282" s="4"/>
      <c r="IP282" s="8"/>
      <c r="IQ282" s="7"/>
      <c r="IR282" s="7"/>
      <c r="IS282" s="2" t="s">
        <v>132</v>
      </c>
      <c r="IT282" s="2" t="s">
        <v>132</v>
      </c>
      <c r="IU282" s="2" t="s">
        <v>132</v>
      </c>
      <c r="IV282" s="2" t="s">
        <v>132</v>
      </c>
      <c r="IW282" s="2" t="s">
        <v>132</v>
      </c>
      <c r="IX282" s="2" t="s">
        <v>132</v>
      </c>
      <c r="IY282" s="4"/>
      <c r="IZ282" s="8"/>
      <c r="JA282" s="4"/>
      <c r="JB282" s="8"/>
      <c r="JC282" s="7"/>
      <c r="JD282" s="7"/>
      <c r="JE282" s="2" t="s">
        <v>132</v>
      </c>
      <c r="JF282" s="2" t="s">
        <v>132</v>
      </c>
      <c r="JG282" s="2" t="s">
        <v>132</v>
      </c>
      <c r="JH282" s="2" t="s">
        <v>132</v>
      </c>
      <c r="JI282" s="2" t="s">
        <v>132</v>
      </c>
      <c r="JJ282" s="2" t="s">
        <v>132</v>
      </c>
      <c r="JK282" s="4"/>
      <c r="JL282" s="8"/>
      <c r="JM282" s="4"/>
      <c r="JN282" s="8"/>
      <c r="JO282" s="7"/>
      <c r="JP282" s="7"/>
      <c r="JQ282" s="2" t="s">
        <v>132</v>
      </c>
      <c r="JR282" s="2" t="s">
        <v>132</v>
      </c>
      <c r="JS282" s="2" t="s">
        <v>132</v>
      </c>
      <c r="JT282" s="2" t="s">
        <v>132</v>
      </c>
      <c r="JU282" s="2" t="s">
        <v>132</v>
      </c>
      <c r="JV282" s="2" t="s">
        <v>132</v>
      </c>
      <c r="JW282" s="4"/>
      <c r="JX282" s="8"/>
      <c r="JY282" s="4"/>
      <c r="JZ282" s="8"/>
      <c r="KA282" s="7"/>
      <c r="KB282" s="7"/>
      <c r="KC282" s="2" t="s">
        <v>132</v>
      </c>
      <c r="KD282" s="2" t="s">
        <v>132</v>
      </c>
      <c r="KE282" s="2" t="s">
        <v>132</v>
      </c>
      <c r="KF282" s="2" t="s">
        <v>132</v>
      </c>
      <c r="KG282" s="2" t="s">
        <v>132</v>
      </c>
      <c r="KH282" s="2" t="s">
        <v>132</v>
      </c>
      <c r="KI282" s="4"/>
      <c r="KJ282" s="8"/>
      <c r="KK282" s="4"/>
      <c r="KL282" s="8"/>
      <c r="KM282" s="7"/>
      <c r="KN282" s="7"/>
      <c r="KO282" s="2" t="s">
        <v>132</v>
      </c>
      <c r="KP282" s="2" t="s">
        <v>132</v>
      </c>
      <c r="KQ282" s="2" t="s">
        <v>132</v>
      </c>
      <c r="KR282" s="2" t="s">
        <v>132</v>
      </c>
      <c r="KS282" s="2" t="s">
        <v>132</v>
      </c>
      <c r="KT282" s="2" t="s">
        <v>132</v>
      </c>
      <c r="KU282" s="4"/>
      <c r="KV282" s="8"/>
      <c r="KW282" s="4"/>
      <c r="KX282" s="8"/>
      <c r="KY282" s="7"/>
      <c r="KZ282" s="7"/>
      <c r="LA282" s="2" t="s">
        <v>132</v>
      </c>
      <c r="LB282" s="2" t="s">
        <v>132</v>
      </c>
      <c r="LC282" s="2" t="s">
        <v>132</v>
      </c>
      <c r="LD282" s="2" t="s">
        <v>132</v>
      </c>
      <c r="LE282" s="2" t="s">
        <v>132</v>
      </c>
      <c r="LF282" s="2" t="s">
        <v>132</v>
      </c>
      <c r="LG282" s="4"/>
      <c r="LH282" s="8"/>
      <c r="LI282" s="4"/>
      <c r="LJ282" s="8"/>
      <c r="LK282" s="7"/>
      <c r="LL282" s="7"/>
      <c r="LM282" s="2" t="s">
        <v>132</v>
      </c>
      <c r="LN282" s="2" t="s">
        <v>132</v>
      </c>
      <c r="LO282" s="2" t="s">
        <v>132</v>
      </c>
      <c r="LP282" s="2" t="s">
        <v>132</v>
      </c>
      <c r="LQ282" s="2" t="s">
        <v>132</v>
      </c>
      <c r="LR282" s="2" t="s">
        <v>132</v>
      </c>
      <c r="LS282" s="4"/>
      <c r="LT282" s="8"/>
      <c r="LU282" s="4"/>
      <c r="LV282" s="8"/>
      <c r="LW282" s="7"/>
      <c r="LX282" s="7"/>
      <c r="LY282" s="2" t="s">
        <v>132</v>
      </c>
      <c r="LZ282" s="2" t="s">
        <v>132</v>
      </c>
      <c r="MA282" s="2" t="s">
        <v>132</v>
      </c>
      <c r="MB282" s="2" t="s">
        <v>132</v>
      </c>
      <c r="MC282" s="2" t="s">
        <v>132</v>
      </c>
      <c r="MD282" s="2" t="s">
        <v>132</v>
      </c>
      <c r="ME282" s="4"/>
      <c r="MF282" s="8"/>
      <c r="MG282" s="4"/>
      <c r="MH282" s="8"/>
      <c r="MI282" s="7"/>
      <c r="MJ282" s="7"/>
      <c r="MK282" s="2" t="s">
        <v>132</v>
      </c>
      <c r="ML282" s="2" t="s">
        <v>132</v>
      </c>
      <c r="MM282" s="2" t="s">
        <v>132</v>
      </c>
      <c r="MN282" s="2" t="s">
        <v>132</v>
      </c>
      <c r="MO282" s="2" t="s">
        <v>132</v>
      </c>
      <c r="MP282" s="2" t="s">
        <v>132</v>
      </c>
      <c r="MQ282" s="4"/>
      <c r="MR282" s="8"/>
      <c r="MS282" s="4"/>
      <c r="MT282" s="8"/>
      <c r="MU282" s="7"/>
      <c r="MV282" s="7"/>
      <c r="MW282" s="2" t="s">
        <v>132</v>
      </c>
      <c r="MX282" s="2" t="s">
        <v>132</v>
      </c>
      <c r="MY282" s="2" t="s">
        <v>132</v>
      </c>
      <c r="MZ282" s="2" t="s">
        <v>132</v>
      </c>
      <c r="NA282" s="2" t="s">
        <v>132</v>
      </c>
      <c r="NB282" s="2" t="s">
        <v>132</v>
      </c>
      <c r="NC282" s="4"/>
      <c r="ND282" s="8"/>
      <c r="NE282" s="4"/>
      <c r="NF282" s="8"/>
      <c r="NG282" s="7"/>
      <c r="NH282" s="7"/>
      <c r="NI282" s="2" t="s">
        <v>132</v>
      </c>
      <c r="NJ282" s="2" t="s">
        <v>132</v>
      </c>
      <c r="NK282" s="2" t="s">
        <v>132</v>
      </c>
      <c r="NL282" s="2" t="s">
        <v>132</v>
      </c>
      <c r="NM282" s="2" t="s">
        <v>132</v>
      </c>
      <c r="NN282" s="2" t="s">
        <v>132</v>
      </c>
      <c r="NO282" s="4"/>
      <c r="NP282" s="8"/>
      <c r="NQ282" s="4"/>
      <c r="NR282" s="8"/>
      <c r="NS282" s="7"/>
      <c r="NT282" s="7"/>
      <c r="NU282" s="2" t="s">
        <v>132</v>
      </c>
      <c r="NV282" s="2" t="s">
        <v>132</v>
      </c>
      <c r="NW282" s="2" t="s">
        <v>132</v>
      </c>
      <c r="NX282" s="2" t="s">
        <v>132</v>
      </c>
      <c r="NY282" s="2" t="s">
        <v>132</v>
      </c>
      <c r="NZ282" s="2" t="s">
        <v>132</v>
      </c>
      <c r="OA282" s="4"/>
      <c r="OB282" s="8"/>
      <c r="OC282" s="4"/>
      <c r="OD282" s="8"/>
      <c r="OE282" s="7"/>
      <c r="OF282" s="7"/>
      <c r="OG282" s="2" t="s">
        <v>132</v>
      </c>
      <c r="OH282" s="2" t="s">
        <v>132</v>
      </c>
      <c r="OI282" s="2" t="s">
        <v>132</v>
      </c>
      <c r="OJ282" s="2" t="s">
        <v>132</v>
      </c>
      <c r="OK282" s="2" t="s">
        <v>132</v>
      </c>
      <c r="OL282" s="2" t="s">
        <v>132</v>
      </c>
      <c r="OM282" s="4"/>
      <c r="ON282" s="8"/>
      <c r="OO282" s="4"/>
      <c r="OP282" s="8"/>
      <c r="OQ282" s="7"/>
      <c r="OR282" s="7"/>
      <c r="OS282" s="2" t="s">
        <v>132</v>
      </c>
      <c r="OT282" s="2" t="s">
        <v>132</v>
      </c>
      <c r="OU282" s="2" t="s">
        <v>132</v>
      </c>
      <c r="OV282" s="2" t="s">
        <v>132</v>
      </c>
      <c r="OW282" s="2" t="s">
        <v>132</v>
      </c>
      <c r="OX282" s="2" t="s">
        <v>132</v>
      </c>
      <c r="OY282" s="4"/>
      <c r="OZ282" s="8"/>
      <c r="PA282" s="4"/>
      <c r="PB282" s="8"/>
      <c r="PC282" s="7"/>
      <c r="PD282" s="7"/>
      <c r="PE282" s="2" t="s">
        <v>132</v>
      </c>
      <c r="PF282" s="2" t="s">
        <v>132</v>
      </c>
      <c r="PG282" s="2" t="s">
        <v>132</v>
      </c>
      <c r="PH282" s="2" t="s">
        <v>132</v>
      </c>
      <c r="PI282" s="2" t="s">
        <v>132</v>
      </c>
      <c r="PJ282" s="2" t="s">
        <v>132</v>
      </c>
      <c r="PK282" s="4"/>
      <c r="PL282" s="8"/>
      <c r="PM282" s="4"/>
      <c r="PN282" s="8"/>
      <c r="PO282" s="7"/>
      <c r="PP282" s="7"/>
      <c r="PQ282" s="2" t="s">
        <v>132</v>
      </c>
      <c r="PR282" s="2" t="s">
        <v>132</v>
      </c>
      <c r="PS282" s="2" t="s">
        <v>132</v>
      </c>
      <c r="PT282" s="2" t="s">
        <v>132</v>
      </c>
      <c r="PU282" s="2" t="s">
        <v>132</v>
      </c>
      <c r="PV282" s="2" t="s">
        <v>132</v>
      </c>
      <c r="PW282" s="4"/>
      <c r="PX282" s="8"/>
      <c r="PY282" s="4"/>
      <c r="PZ282" s="8"/>
      <c r="QA282" s="7"/>
      <c r="QB282" s="7"/>
      <c r="QC282" s="2" t="s">
        <v>132</v>
      </c>
      <c r="QD282" s="2" t="s">
        <v>132</v>
      </c>
      <c r="QE282" s="2" t="s">
        <v>132</v>
      </c>
      <c r="QF282" s="2" t="s">
        <v>132</v>
      </c>
      <c r="QG282" s="2" t="s">
        <v>132</v>
      </c>
      <c r="QH282" s="2" t="s">
        <v>132</v>
      </c>
      <c r="QI282" s="4"/>
      <c r="QJ282" s="8"/>
      <c r="QK282" s="4"/>
      <c r="QL282" s="8"/>
      <c r="QM282" s="7"/>
      <c r="QN282" s="7"/>
      <c r="QO282" s="2" t="s">
        <v>132</v>
      </c>
      <c r="QP282" s="2" t="s">
        <v>132</v>
      </c>
      <c r="QQ282" s="2" t="s">
        <v>132</v>
      </c>
      <c r="QR282" s="2" t="s">
        <v>132</v>
      </c>
      <c r="QS282" s="2" t="s">
        <v>132</v>
      </c>
      <c r="QT282" s="2" t="s">
        <v>132</v>
      </c>
      <c r="QU282" s="4"/>
      <c r="QV282" s="8"/>
      <c r="QW282" s="4"/>
      <c r="QX282" s="8"/>
      <c r="QY282" s="7"/>
      <c r="QZ282" s="7"/>
      <c r="RA282" s="2" t="s">
        <v>132</v>
      </c>
      <c r="RB282" s="2" t="s">
        <v>132</v>
      </c>
      <c r="RC282" s="2" t="s">
        <v>132</v>
      </c>
      <c r="RD282" s="2" t="s">
        <v>132</v>
      </c>
      <c r="RE282" s="2" t="s">
        <v>132</v>
      </c>
      <c r="RF282" s="2" t="s">
        <v>132</v>
      </c>
      <c r="RG282" s="4"/>
      <c r="RH282" s="8"/>
      <c r="RI282" s="4"/>
      <c r="RJ282" s="8"/>
      <c r="RK282" s="7"/>
      <c r="RL282" s="7"/>
      <c r="RM282" s="2" t="s">
        <v>132</v>
      </c>
      <c r="RN282" s="2" t="s">
        <v>132</v>
      </c>
      <c r="RO282" s="2" t="s">
        <v>132</v>
      </c>
      <c r="RP282" s="2" t="s">
        <v>132</v>
      </c>
      <c r="RQ282" s="2" t="s">
        <v>132</v>
      </c>
      <c r="RR282" s="2" t="s">
        <v>132</v>
      </c>
    </row>
    <row r="283">
      <c r="A283" s="16" t="s">
        <v>3105</v>
      </c>
      <c r="B283" s="9" t="s">
        <v>132</v>
      </c>
      <c r="C283" s="9" t="s">
        <v>132</v>
      </c>
      <c r="D283" s="9" t="s">
        <v>132</v>
      </c>
      <c r="E283" s="9" t="s">
        <v>132</v>
      </c>
      <c r="F283" s="9" t="s">
        <v>132</v>
      </c>
      <c r="G283" s="9" t="s">
        <v>132</v>
      </c>
      <c r="H283" s="9" t="s">
        <v>132</v>
      </c>
      <c r="I283" s="9" t="s">
        <v>132</v>
      </c>
      <c r="J283" s="9" t="s">
        <v>132</v>
      </c>
      <c r="K283" s="9" t="s">
        <v>132</v>
      </c>
      <c r="L283" s="10"/>
      <c r="M283" s="10"/>
      <c r="N283" s="10"/>
      <c r="O283" s="9" t="s">
        <v>132</v>
      </c>
      <c r="P283" s="9" t="s">
        <v>132</v>
      </c>
      <c r="Q283" s="9" t="s">
        <v>132</v>
      </c>
      <c r="R283" s="9" t="s">
        <v>132</v>
      </c>
      <c r="S283" s="9" t="s">
        <v>132</v>
      </c>
      <c r="T283" s="9" t="s">
        <v>132</v>
      </c>
      <c r="U283" s="9" t="s">
        <v>132</v>
      </c>
      <c r="V283" s="9" t="s">
        <v>132</v>
      </c>
      <c r="W283" s="9" t="s">
        <v>132</v>
      </c>
      <c r="X283" s="9" t="s">
        <v>132</v>
      </c>
      <c r="Y283" s="9" t="s">
        <v>132</v>
      </c>
      <c r="Z283" s="11">
        <v>28600</v>
      </c>
      <c r="AA283" s="11">
        <f>=ROUNDDOWN({0},0)</f>
      </c>
      <c r="AB283" s="12">
        <v>1543</v>
      </c>
      <c r="AC283" s="9" t="s">
        <v>132</v>
      </c>
      <c r="AD283" s="11"/>
      <c r="AE283" s="11">
        <v>20474</v>
      </c>
      <c r="AF283" s="13"/>
      <c r="AG283" s="13"/>
      <c r="AH283" s="14"/>
      <c r="AI283" s="11"/>
      <c r="AJ283" s="11">
        <f>=ROUNDDOWN({0},0)</f>
      </c>
      <c r="AK283" s="12"/>
      <c r="AL283" s="9" t="s">
        <v>132</v>
      </c>
      <c r="AM283" s="11"/>
      <c r="AN283" s="11"/>
      <c r="AO283" s="14"/>
      <c r="AP283" s="11">
        <v>12018</v>
      </c>
      <c r="AQ283" s="15">
        <v>646310.06</v>
      </c>
      <c r="AR283" s="11"/>
      <c r="AS283" s="15"/>
      <c r="AT283" s="14"/>
      <c r="AU283" s="14"/>
      <c r="AV283" s="11">
        <v>12018</v>
      </c>
      <c r="AW283" s="15">
        <v>646310.06</v>
      </c>
      <c r="AX283" s="11"/>
      <c r="AY283" s="15"/>
      <c r="AZ283" s="14"/>
      <c r="BA283" s="14"/>
      <c r="BB283" s="14"/>
      <c r="BC283" s="11">
        <v>12018</v>
      </c>
      <c r="BD283" s="15">
        <v>646310.06</v>
      </c>
      <c r="BE283" s="11"/>
      <c r="BF283" s="15"/>
      <c r="BG283" s="14"/>
      <c r="BH283" s="14"/>
      <c r="BI283" s="14"/>
      <c r="BJ283" s="11"/>
      <c r="BK283" s="15"/>
      <c r="BL283" s="9" t="s">
        <v>132</v>
      </c>
      <c r="BM283" s="14"/>
      <c r="BN283" s="14"/>
      <c r="BO283" s="11">
        <v>2724</v>
      </c>
      <c r="BP283" s="15">
        <v>141873.65</v>
      </c>
      <c r="BQ283" s="11"/>
      <c r="BR283" s="15"/>
      <c r="BS283" s="14"/>
      <c r="BT283" s="14"/>
      <c r="BU283" s="9" t="s">
        <v>132</v>
      </c>
      <c r="BV283" s="9" t="s">
        <v>132</v>
      </c>
      <c r="BW283" s="9" t="s">
        <v>132</v>
      </c>
      <c r="BX283" s="9" t="s">
        <v>132</v>
      </c>
      <c r="BY283" s="9" t="s">
        <v>132</v>
      </c>
      <c r="BZ283" s="9" t="s">
        <v>132</v>
      </c>
      <c r="CA283" s="11">
        <v>2434</v>
      </c>
      <c r="CB283" s="15">
        <v>140497.79</v>
      </c>
      <c r="CC283" s="11"/>
      <c r="CD283" s="15"/>
      <c r="CE283" s="14"/>
      <c r="CF283" s="14"/>
      <c r="CG283" s="9" t="s">
        <v>132</v>
      </c>
      <c r="CH283" s="9" t="s">
        <v>132</v>
      </c>
      <c r="CI283" s="9" t="s">
        <v>132</v>
      </c>
      <c r="CJ283" s="9" t="s">
        <v>132</v>
      </c>
      <c r="CK283" s="9" t="s">
        <v>132</v>
      </c>
      <c r="CL283" s="9" t="s">
        <v>132</v>
      </c>
      <c r="CM283" s="11">
        <v>1601</v>
      </c>
      <c r="CN283" s="15">
        <v>92563.28</v>
      </c>
      <c r="CO283" s="11"/>
      <c r="CP283" s="15"/>
      <c r="CQ283" s="14"/>
      <c r="CR283" s="14"/>
      <c r="CS283" s="9" t="s">
        <v>132</v>
      </c>
      <c r="CT283" s="9" t="s">
        <v>132</v>
      </c>
      <c r="CU283" s="9" t="s">
        <v>132</v>
      </c>
      <c r="CV283" s="9" t="s">
        <v>132</v>
      </c>
      <c r="CW283" s="9" t="s">
        <v>132</v>
      </c>
      <c r="CX283" s="9" t="s">
        <v>132</v>
      </c>
      <c r="CY283" s="11">
        <v>1440</v>
      </c>
      <c r="CZ283" s="15">
        <v>71559.46</v>
      </c>
      <c r="DA283" s="11"/>
      <c r="DB283" s="15"/>
      <c r="DC283" s="14"/>
      <c r="DD283" s="14"/>
      <c r="DE283" s="9" t="s">
        <v>132</v>
      </c>
      <c r="DF283" s="9" t="s">
        <v>132</v>
      </c>
      <c r="DG283" s="9" t="s">
        <v>132</v>
      </c>
      <c r="DH283" s="9" t="s">
        <v>132</v>
      </c>
      <c r="DI283" s="9" t="s">
        <v>132</v>
      </c>
      <c r="DJ283" s="9" t="s">
        <v>132</v>
      </c>
      <c r="DK283" s="11">
        <v>869</v>
      </c>
      <c r="DL283" s="15">
        <v>47632.36</v>
      </c>
      <c r="DM283" s="11"/>
      <c r="DN283" s="15"/>
      <c r="DO283" s="14"/>
      <c r="DP283" s="14"/>
      <c r="DQ283" s="9" t="s">
        <v>132</v>
      </c>
      <c r="DR283" s="9" t="s">
        <v>132</v>
      </c>
      <c r="DS283" s="9" t="s">
        <v>132</v>
      </c>
      <c r="DT283" s="9" t="s">
        <v>132</v>
      </c>
      <c r="DU283" s="9" t="s">
        <v>132</v>
      </c>
      <c r="DV283" s="9" t="s">
        <v>132</v>
      </c>
      <c r="DW283" s="11">
        <v>574</v>
      </c>
      <c r="DX283" s="15">
        <v>37816.29</v>
      </c>
      <c r="DY283" s="11"/>
      <c r="DZ283" s="15"/>
      <c r="EA283" s="14"/>
      <c r="EB283" s="14"/>
      <c r="EC283" s="9" t="s">
        <v>132</v>
      </c>
      <c r="ED283" s="9" t="s">
        <v>132</v>
      </c>
      <c r="EE283" s="9" t="s">
        <v>132</v>
      </c>
      <c r="EF283" s="9" t="s">
        <v>132</v>
      </c>
      <c r="EG283" s="9" t="s">
        <v>132</v>
      </c>
      <c r="EH283" s="9" t="s">
        <v>132</v>
      </c>
      <c r="EI283" s="11">
        <v>741</v>
      </c>
      <c r="EJ283" s="15">
        <v>29510.81</v>
      </c>
      <c r="EK283" s="11"/>
      <c r="EL283" s="15"/>
      <c r="EM283" s="14"/>
      <c r="EN283" s="14"/>
      <c r="EO283" s="9" t="s">
        <v>132</v>
      </c>
      <c r="EP283" s="9" t="s">
        <v>132</v>
      </c>
      <c r="EQ283" s="9" t="s">
        <v>132</v>
      </c>
      <c r="ER283" s="9" t="s">
        <v>132</v>
      </c>
      <c r="ES283" s="9" t="s">
        <v>132</v>
      </c>
      <c r="ET283" s="9" t="s">
        <v>132</v>
      </c>
      <c r="EU283" s="11">
        <v>246</v>
      </c>
      <c r="EV283" s="15">
        <v>12572.88</v>
      </c>
      <c r="EW283" s="11"/>
      <c r="EX283" s="15"/>
      <c r="EY283" s="14"/>
      <c r="EZ283" s="14"/>
      <c r="FA283" s="9" t="s">
        <v>132</v>
      </c>
      <c r="FB283" s="9" t="s">
        <v>132</v>
      </c>
      <c r="FC283" s="9" t="s">
        <v>132</v>
      </c>
      <c r="FD283" s="9" t="s">
        <v>132</v>
      </c>
      <c r="FE283" s="9" t="s">
        <v>132</v>
      </c>
      <c r="FF283" s="9" t="s">
        <v>132</v>
      </c>
      <c r="FG283" s="11">
        <v>249</v>
      </c>
      <c r="FH283" s="15">
        <v>11768.7</v>
      </c>
      <c r="FI283" s="11"/>
      <c r="FJ283" s="15"/>
      <c r="FK283" s="14"/>
      <c r="FL283" s="14"/>
      <c r="FM283" s="9" t="s">
        <v>132</v>
      </c>
      <c r="FN283" s="9" t="s">
        <v>132</v>
      </c>
      <c r="FO283" s="9" t="s">
        <v>132</v>
      </c>
      <c r="FP283" s="9" t="s">
        <v>132</v>
      </c>
      <c r="FQ283" s="9" t="s">
        <v>132</v>
      </c>
      <c r="FR283" s="9" t="s">
        <v>132</v>
      </c>
      <c r="FS283" s="11">
        <v>242</v>
      </c>
      <c r="FT283" s="15">
        <v>10370.18</v>
      </c>
      <c r="FU283" s="11"/>
      <c r="FV283" s="15"/>
      <c r="FW283" s="14"/>
      <c r="FX283" s="14"/>
      <c r="FY283" s="9" t="s">
        <v>132</v>
      </c>
      <c r="FZ283" s="9" t="s">
        <v>132</v>
      </c>
      <c r="GA283" s="9" t="s">
        <v>132</v>
      </c>
      <c r="GB283" s="9" t="s">
        <v>132</v>
      </c>
      <c r="GC283" s="9" t="s">
        <v>132</v>
      </c>
      <c r="GD283" s="9" t="s">
        <v>132</v>
      </c>
      <c r="GE283" s="11">
        <v>141</v>
      </c>
      <c r="GF283" s="15">
        <v>9913.23</v>
      </c>
      <c r="GG283" s="11"/>
      <c r="GH283" s="15"/>
      <c r="GI283" s="14"/>
      <c r="GJ283" s="14"/>
      <c r="GK283" s="9" t="s">
        <v>132</v>
      </c>
      <c r="GL283" s="9" t="s">
        <v>132</v>
      </c>
      <c r="GM283" s="9" t="s">
        <v>132</v>
      </c>
      <c r="GN283" s="9" t="s">
        <v>132</v>
      </c>
      <c r="GO283" s="9" t="s">
        <v>132</v>
      </c>
      <c r="GP283" s="9" t="s">
        <v>132</v>
      </c>
      <c r="GQ283" s="11">
        <v>191</v>
      </c>
      <c r="GR283" s="15">
        <v>9784.87</v>
      </c>
      <c r="GS283" s="11"/>
      <c r="GT283" s="15"/>
      <c r="GU283" s="14"/>
      <c r="GV283" s="14"/>
      <c r="GW283" s="9" t="s">
        <v>132</v>
      </c>
      <c r="GX283" s="9" t="s">
        <v>132</v>
      </c>
      <c r="GY283" s="9" t="s">
        <v>132</v>
      </c>
      <c r="GZ283" s="9" t="s">
        <v>132</v>
      </c>
      <c r="HA283" s="9" t="s">
        <v>132</v>
      </c>
      <c r="HB283" s="9" t="s">
        <v>132</v>
      </c>
      <c r="HC283" s="11">
        <v>74</v>
      </c>
      <c r="HD283" s="15">
        <v>7233.13</v>
      </c>
      <c r="HE283" s="11"/>
      <c r="HF283" s="15"/>
      <c r="HG283" s="14"/>
      <c r="HH283" s="14"/>
      <c r="HI283" s="9" t="s">
        <v>132</v>
      </c>
      <c r="HJ283" s="9" t="s">
        <v>132</v>
      </c>
      <c r="HK283" s="9" t="s">
        <v>132</v>
      </c>
      <c r="HL283" s="9" t="s">
        <v>132</v>
      </c>
      <c r="HM283" s="9" t="s">
        <v>132</v>
      </c>
      <c r="HN283" s="9" t="s">
        <v>132</v>
      </c>
      <c r="HO283" s="11">
        <v>143</v>
      </c>
      <c r="HP283" s="15">
        <v>6997.55</v>
      </c>
      <c r="HQ283" s="11"/>
      <c r="HR283" s="15"/>
      <c r="HS283" s="14"/>
      <c r="HT283" s="14"/>
      <c r="HU283" s="9" t="s">
        <v>132</v>
      </c>
      <c r="HV283" s="9" t="s">
        <v>132</v>
      </c>
      <c r="HW283" s="9" t="s">
        <v>132</v>
      </c>
      <c r="HX283" s="9" t="s">
        <v>132</v>
      </c>
      <c r="HY283" s="9" t="s">
        <v>132</v>
      </c>
      <c r="HZ283" s="9" t="s">
        <v>132</v>
      </c>
      <c r="IA283" s="11">
        <v>75</v>
      </c>
      <c r="IB283" s="15">
        <v>4949.57</v>
      </c>
      <c r="IC283" s="11"/>
      <c r="ID283" s="15"/>
      <c r="IE283" s="14"/>
      <c r="IF283" s="14"/>
      <c r="IG283" s="9" t="s">
        <v>132</v>
      </c>
      <c r="IH283" s="9" t="s">
        <v>132</v>
      </c>
      <c r="II283" s="9" t="s">
        <v>132</v>
      </c>
      <c r="IJ283" s="9" t="s">
        <v>132</v>
      </c>
      <c r="IK283" s="9" t="s">
        <v>132</v>
      </c>
      <c r="IL283" s="9" t="s">
        <v>132</v>
      </c>
      <c r="IM283" s="11">
        <v>79</v>
      </c>
      <c r="IN283" s="15">
        <v>3463.65</v>
      </c>
      <c r="IO283" s="11"/>
      <c r="IP283" s="15"/>
      <c r="IQ283" s="14"/>
      <c r="IR283" s="14"/>
      <c r="IS283" s="9" t="s">
        <v>132</v>
      </c>
      <c r="IT283" s="9" t="s">
        <v>132</v>
      </c>
      <c r="IU283" s="9" t="s">
        <v>132</v>
      </c>
      <c r="IV283" s="9" t="s">
        <v>132</v>
      </c>
      <c r="IW283" s="9" t="s">
        <v>132</v>
      </c>
      <c r="IX283" s="9" t="s">
        <v>132</v>
      </c>
      <c r="IY283" s="11">
        <v>74</v>
      </c>
      <c r="IZ283" s="15">
        <v>3269.93</v>
      </c>
      <c r="JA283" s="11"/>
      <c r="JB283" s="15"/>
      <c r="JC283" s="14"/>
      <c r="JD283" s="14"/>
      <c r="JE283" s="9" t="s">
        <v>132</v>
      </c>
      <c r="JF283" s="9" t="s">
        <v>132</v>
      </c>
      <c r="JG283" s="9" t="s">
        <v>132</v>
      </c>
      <c r="JH283" s="9" t="s">
        <v>132</v>
      </c>
      <c r="JI283" s="9" t="s">
        <v>132</v>
      </c>
      <c r="JJ283" s="9" t="s">
        <v>132</v>
      </c>
      <c r="JK283" s="11">
        <v>39</v>
      </c>
      <c r="JL283" s="15">
        <v>1962.19</v>
      </c>
      <c r="JM283" s="11"/>
      <c r="JN283" s="15"/>
      <c r="JO283" s="14"/>
      <c r="JP283" s="14"/>
      <c r="JQ283" s="9" t="s">
        <v>132</v>
      </c>
      <c r="JR283" s="9" t="s">
        <v>132</v>
      </c>
      <c r="JS283" s="9" t="s">
        <v>132</v>
      </c>
      <c r="JT283" s="9" t="s">
        <v>132</v>
      </c>
      <c r="JU283" s="9" t="s">
        <v>132</v>
      </c>
      <c r="JV283" s="9" t="s">
        <v>132</v>
      </c>
      <c r="JW283" s="11">
        <v>30</v>
      </c>
      <c r="JX283" s="15">
        <v>1468.94</v>
      </c>
      <c r="JY283" s="11"/>
      <c r="JZ283" s="15"/>
      <c r="KA283" s="14"/>
      <c r="KB283" s="14"/>
      <c r="KC283" s="9" t="s">
        <v>132</v>
      </c>
      <c r="KD283" s="9" t="s">
        <v>132</v>
      </c>
      <c r="KE283" s="9" t="s">
        <v>132</v>
      </c>
      <c r="KF283" s="9" t="s">
        <v>132</v>
      </c>
      <c r="KG283" s="9" t="s">
        <v>132</v>
      </c>
      <c r="KH283" s="9" t="s">
        <v>132</v>
      </c>
      <c r="KI283" s="11">
        <v>31</v>
      </c>
      <c r="KJ283" s="15">
        <v>683.51</v>
      </c>
      <c r="KK283" s="11"/>
      <c r="KL283" s="15"/>
      <c r="KM283" s="14"/>
      <c r="KN283" s="14"/>
      <c r="KO283" s="9" t="s">
        <v>132</v>
      </c>
      <c r="KP283" s="9" t="s">
        <v>132</v>
      </c>
      <c r="KQ283" s="9" t="s">
        <v>132</v>
      </c>
      <c r="KR283" s="9" t="s">
        <v>132</v>
      </c>
      <c r="KS283" s="9" t="s">
        <v>132</v>
      </c>
      <c r="KT283" s="9" t="s">
        <v>132</v>
      </c>
      <c r="KU283" s="11">
        <v>19</v>
      </c>
      <c r="KV283" s="15">
        <v>322.11</v>
      </c>
      <c r="KW283" s="11"/>
      <c r="KX283" s="15"/>
      <c r="KY283" s="14"/>
      <c r="KZ283" s="14"/>
      <c r="LA283" s="9" t="s">
        <v>132</v>
      </c>
      <c r="LB283" s="9" t="s">
        <v>132</v>
      </c>
      <c r="LC283" s="9" t="s">
        <v>132</v>
      </c>
      <c r="LD283" s="9" t="s">
        <v>132</v>
      </c>
      <c r="LE283" s="9" t="s">
        <v>132</v>
      </c>
      <c r="LF283" s="9" t="s">
        <v>132</v>
      </c>
      <c r="LG283" s="11">
        <v>2</v>
      </c>
      <c r="LH283" s="15">
        <v>95.98</v>
      </c>
      <c r="LI283" s="11"/>
      <c r="LJ283" s="15"/>
      <c r="LK283" s="14"/>
      <c r="LL283" s="14"/>
      <c r="LM283" s="9" t="s">
        <v>132</v>
      </c>
      <c r="LN283" s="9" t="s">
        <v>132</v>
      </c>
      <c r="LO283" s="9" t="s">
        <v>132</v>
      </c>
      <c r="LP283" s="9" t="s">
        <v>132</v>
      </c>
      <c r="LQ283" s="9" t="s">
        <v>132</v>
      </c>
      <c r="LR283" s="9" t="s">
        <v>132</v>
      </c>
      <c r="LS283" s="11"/>
      <c r="LT283" s="15"/>
      <c r="LU283" s="11"/>
      <c r="LV283" s="15"/>
      <c r="LW283" s="14"/>
      <c r="LX283" s="14"/>
      <c r="LY283" s="9" t="s">
        <v>132</v>
      </c>
      <c r="LZ283" s="9" t="s">
        <v>132</v>
      </c>
      <c r="MA283" s="9" t="s">
        <v>132</v>
      </c>
      <c r="MB283" s="9" t="s">
        <v>132</v>
      </c>
      <c r="MC283" s="9" t="s">
        <v>132</v>
      </c>
      <c r="MD283" s="9" t="s">
        <v>132</v>
      </c>
      <c r="ME283" s="11"/>
      <c r="MF283" s="15"/>
      <c r="MG283" s="11"/>
      <c r="MH283" s="15"/>
      <c r="MI283" s="14"/>
      <c r="MJ283" s="14"/>
      <c r="MK283" s="9" t="s">
        <v>132</v>
      </c>
      <c r="ML283" s="9" t="s">
        <v>132</v>
      </c>
      <c r="MM283" s="9" t="s">
        <v>132</v>
      </c>
      <c r="MN283" s="9" t="s">
        <v>132</v>
      </c>
      <c r="MO283" s="9" t="s">
        <v>132</v>
      </c>
      <c r="MP283" s="9" t="s">
        <v>132</v>
      </c>
      <c r="MQ283" s="11"/>
      <c r="MR283" s="15"/>
      <c r="MS283" s="11"/>
      <c r="MT283" s="15"/>
      <c r="MU283" s="14"/>
      <c r="MV283" s="14"/>
      <c r="MW283" s="9" t="s">
        <v>132</v>
      </c>
      <c r="MX283" s="9" t="s">
        <v>132</v>
      </c>
      <c r="MY283" s="9" t="s">
        <v>132</v>
      </c>
      <c r="MZ283" s="9" t="s">
        <v>132</v>
      </c>
      <c r="NA283" s="9" t="s">
        <v>132</v>
      </c>
      <c r="NB283" s="9" t="s">
        <v>132</v>
      </c>
      <c r="NC283" s="11"/>
      <c r="ND283" s="15"/>
      <c r="NE283" s="11"/>
      <c r="NF283" s="15"/>
      <c r="NG283" s="14"/>
      <c r="NH283" s="14"/>
      <c r="NI283" s="9" t="s">
        <v>132</v>
      </c>
      <c r="NJ283" s="9" t="s">
        <v>132</v>
      </c>
      <c r="NK283" s="9" t="s">
        <v>132</v>
      </c>
      <c r="NL283" s="9" t="s">
        <v>132</v>
      </c>
      <c r="NM283" s="9" t="s">
        <v>132</v>
      </c>
      <c r="NN283" s="9" t="s">
        <v>132</v>
      </c>
      <c r="NO283" s="11"/>
      <c r="NP283" s="15"/>
      <c r="NQ283" s="11"/>
      <c r="NR283" s="15"/>
      <c r="NS283" s="14"/>
      <c r="NT283" s="14"/>
      <c r="NU283" s="9" t="s">
        <v>132</v>
      </c>
      <c r="NV283" s="9" t="s">
        <v>132</v>
      </c>
      <c r="NW283" s="9" t="s">
        <v>132</v>
      </c>
      <c r="NX283" s="9" t="s">
        <v>132</v>
      </c>
      <c r="NY283" s="9" t="s">
        <v>132</v>
      </c>
      <c r="NZ283" s="9" t="s">
        <v>132</v>
      </c>
      <c r="OA283" s="11"/>
      <c r="OB283" s="15"/>
      <c r="OC283" s="11"/>
      <c r="OD283" s="15"/>
      <c r="OE283" s="14"/>
      <c r="OF283" s="14"/>
      <c r="OG283" s="9" t="s">
        <v>132</v>
      </c>
      <c r="OH283" s="9" t="s">
        <v>132</v>
      </c>
      <c r="OI283" s="9" t="s">
        <v>132</v>
      </c>
      <c r="OJ283" s="9" t="s">
        <v>132</v>
      </c>
      <c r="OK283" s="9" t="s">
        <v>132</v>
      </c>
      <c r="OL283" s="9" t="s">
        <v>132</v>
      </c>
      <c r="OM283" s="11"/>
      <c r="ON283" s="15"/>
      <c r="OO283" s="11"/>
      <c r="OP283" s="15"/>
      <c r="OQ283" s="14"/>
      <c r="OR283" s="14"/>
      <c r="OS283" s="9" t="s">
        <v>132</v>
      </c>
      <c r="OT283" s="9" t="s">
        <v>132</v>
      </c>
      <c r="OU283" s="9" t="s">
        <v>132</v>
      </c>
      <c r="OV283" s="9" t="s">
        <v>132</v>
      </c>
      <c r="OW283" s="9" t="s">
        <v>132</v>
      </c>
      <c r="OX283" s="9" t="s">
        <v>132</v>
      </c>
      <c r="OY283" s="11"/>
      <c r="OZ283" s="15"/>
      <c r="PA283" s="11"/>
      <c r="PB283" s="15"/>
      <c r="PC283" s="14"/>
      <c r="PD283" s="14"/>
      <c r="PE283" s="9" t="s">
        <v>132</v>
      </c>
      <c r="PF283" s="9" t="s">
        <v>132</v>
      </c>
      <c r="PG283" s="9" t="s">
        <v>132</v>
      </c>
      <c r="PH283" s="9" t="s">
        <v>132</v>
      </c>
      <c r="PI283" s="9" t="s">
        <v>132</v>
      </c>
      <c r="PJ283" s="9" t="s">
        <v>132</v>
      </c>
      <c r="PK283" s="11"/>
      <c r="PL283" s="15"/>
      <c r="PM283" s="11"/>
      <c r="PN283" s="15"/>
      <c r="PO283" s="14"/>
      <c r="PP283" s="14"/>
      <c r="PQ283" s="9" t="s">
        <v>132</v>
      </c>
      <c r="PR283" s="9" t="s">
        <v>132</v>
      </c>
      <c r="PS283" s="9" t="s">
        <v>132</v>
      </c>
      <c r="PT283" s="9" t="s">
        <v>132</v>
      </c>
      <c r="PU283" s="9" t="s">
        <v>132</v>
      </c>
      <c r="PV283" s="9" t="s">
        <v>132</v>
      </c>
      <c r="PW283" s="11"/>
      <c r="PX283" s="15"/>
      <c r="PY283" s="11"/>
      <c r="PZ283" s="15"/>
      <c r="QA283" s="14"/>
      <c r="QB283" s="14"/>
      <c r="QC283" s="9" t="s">
        <v>132</v>
      </c>
      <c r="QD283" s="9" t="s">
        <v>132</v>
      </c>
      <c r="QE283" s="9" t="s">
        <v>132</v>
      </c>
      <c r="QF283" s="9" t="s">
        <v>132</v>
      </c>
      <c r="QG283" s="9" t="s">
        <v>132</v>
      </c>
      <c r="QH283" s="9" t="s">
        <v>132</v>
      </c>
      <c r="QI283" s="11"/>
      <c r="QJ283" s="15"/>
      <c r="QK283" s="11"/>
      <c r="QL283" s="15"/>
      <c r="QM283" s="14"/>
      <c r="QN283" s="14"/>
      <c r="QO283" s="9" t="s">
        <v>132</v>
      </c>
      <c r="QP283" s="9" t="s">
        <v>132</v>
      </c>
      <c r="QQ283" s="9" t="s">
        <v>132</v>
      </c>
      <c r="QR283" s="9" t="s">
        <v>132</v>
      </c>
      <c r="QS283" s="9" t="s">
        <v>132</v>
      </c>
      <c r="QT283" s="9" t="s">
        <v>132</v>
      </c>
      <c r="QU283" s="11"/>
      <c r="QV283" s="15"/>
      <c r="QW283" s="11"/>
      <c r="QX283" s="15"/>
      <c r="QY283" s="14"/>
      <c r="QZ283" s="14"/>
      <c r="RA283" s="9" t="s">
        <v>132</v>
      </c>
      <c r="RB283" s="9" t="s">
        <v>132</v>
      </c>
      <c r="RC283" s="9" t="s">
        <v>132</v>
      </c>
      <c r="RD283" s="9" t="s">
        <v>132</v>
      </c>
      <c r="RE283" s="9" t="s">
        <v>132</v>
      </c>
      <c r="RF283" s="9" t="s">
        <v>132</v>
      </c>
      <c r="RG283" s="11"/>
      <c r="RH283" s="15"/>
      <c r="RI283" s="11"/>
      <c r="RJ283" s="15"/>
      <c r="RK283" s="14"/>
      <c r="RL283" s="14"/>
      <c r="RM283" s="9" t="s">
        <v>132</v>
      </c>
      <c r="RN283" s="9" t="s">
        <v>132</v>
      </c>
      <c r="RO283" s="9" t="s">
        <v>132</v>
      </c>
      <c r="RP283" s="9" t="s">
        <v>132</v>
      </c>
      <c r="RQ283" s="9" t="s">
        <v>132</v>
      </c>
      <c r="RR28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2:BC14"/>
    <mergeCell ref="BD12:BD14"/>
    <mergeCell ref="BE12:BE14"/>
    <mergeCell ref="BF12:BF14"/>
    <mergeCell ref="BG12:BG14"/>
    <mergeCell ref="BH12:BH14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64:BC66"/>
    <mergeCell ref="BD64:BD66"/>
    <mergeCell ref="BE64:BE66"/>
    <mergeCell ref="BF64:BF66"/>
    <mergeCell ref="BG64:BG66"/>
    <mergeCell ref="BH64:BH66"/>
    <mergeCell ref="BC68:BC74"/>
    <mergeCell ref="BD68:BD74"/>
    <mergeCell ref="BE68:BE74"/>
    <mergeCell ref="BF68:BF74"/>
    <mergeCell ref="BG68:BG74"/>
    <mergeCell ref="BH68:BH74"/>
    <mergeCell ref="BC87:BC92"/>
    <mergeCell ref="BD87:BD92"/>
    <mergeCell ref="BE87:BE92"/>
    <mergeCell ref="BF87:BF92"/>
    <mergeCell ref="BG87:BG92"/>
    <mergeCell ref="BH87:BH92"/>
    <mergeCell ref="BC95:BC100"/>
    <mergeCell ref="BD95:BD100"/>
    <mergeCell ref="BE95:BE100"/>
    <mergeCell ref="BF95:BF100"/>
    <mergeCell ref="BG95:BG100"/>
    <mergeCell ref="BH95:BH100"/>
    <mergeCell ref="BC123:BC129"/>
    <mergeCell ref="BD123:BD129"/>
    <mergeCell ref="BE123:BE129"/>
    <mergeCell ref="BF123:BF129"/>
    <mergeCell ref="BG123:BG129"/>
    <mergeCell ref="BH123:BH129"/>
    <mergeCell ref="BC136:BC137"/>
    <mergeCell ref="BD136:BD137"/>
    <mergeCell ref="BE136:BE137"/>
    <mergeCell ref="BF136:BF137"/>
    <mergeCell ref="BG136:BG137"/>
    <mergeCell ref="BH136:BH137"/>
    <mergeCell ref="BC145:BC146"/>
    <mergeCell ref="BD145:BD146"/>
    <mergeCell ref="BE145:BE146"/>
    <mergeCell ref="BF145:BF146"/>
    <mergeCell ref="BG145:BG146"/>
    <mergeCell ref="BH145:BH146"/>
    <mergeCell ref="BC150:BC152"/>
    <mergeCell ref="BD150:BD152"/>
    <mergeCell ref="BE150:BE152"/>
    <mergeCell ref="BF150:BF152"/>
    <mergeCell ref="BG150:BG152"/>
    <mergeCell ref="BH150:BH152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8:BC209"/>
    <mergeCell ref="BD208:BD209"/>
    <mergeCell ref="BE208:BE209"/>
    <mergeCell ref="BF208:BF209"/>
    <mergeCell ref="BG208:BG209"/>
    <mergeCell ref="BH208:BH209"/>
    <mergeCell ref="BC213:BC214"/>
    <mergeCell ref="BD213:BD214"/>
    <mergeCell ref="BE213:BE214"/>
    <mergeCell ref="BF213:BF214"/>
    <mergeCell ref="BG213:BG214"/>
    <mergeCell ref="BH213:BH214"/>
    <mergeCell ref="BC273:BC274"/>
    <mergeCell ref="BD273:BD274"/>
    <mergeCell ref="BE273:BE274"/>
    <mergeCell ref="BF273:BF274"/>
    <mergeCell ref="BG273:BG274"/>
    <mergeCell ref="BH273:BH274"/>
    <mergeCell ref="BC281:BC282"/>
    <mergeCell ref="BD281:BD282"/>
    <mergeCell ref="BE281:BE282"/>
    <mergeCell ref="BF281:BF282"/>
    <mergeCell ref="BG281:BG282"/>
    <mergeCell ref="BH281:BH282"/>
    <mergeCell ref="AV50:AV51"/>
    <mergeCell ref="AW50:AW51"/>
    <mergeCell ref="AX50:AX51"/>
    <mergeCell ref="AY50:AY51"/>
    <mergeCell ref="AZ50:AZ51"/>
    <mergeCell ref="BA50:BA51"/>
    <mergeCell ref="BI50:BI51"/>
    <mergeCell ref="AV150:AV151"/>
    <mergeCell ref="AW150:AW151"/>
    <mergeCell ref="AX150:AX151"/>
    <mergeCell ref="AY150:AY151"/>
    <mergeCell ref="AZ150:AZ151"/>
    <mergeCell ref="BA150:BA151"/>
    <mergeCell ref="BI150:BI151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50:BB51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3106</v>
      </c>
      <c r="D2" s="0" t="s">
        <v>3107</v>
      </c>
      <c r="E2" s="0" t="s">
        <v>3108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3109</v>
      </c>
      <c r="J4" s="1" t="s">
        <v>3110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3111</v>
      </c>
      <c r="P4" s="1" t="s">
        <v>3112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3113</v>
      </c>
      <c r="F5" s="1" t="s">
        <v>3114</v>
      </c>
      <c r="G5" s="1" t="s">
        <v>3113</v>
      </c>
      <c r="H5" s="1" t="s">
        <v>3114</v>
      </c>
      <c r="I5" s="1" t="s">
        <v>3109</v>
      </c>
      <c r="J5" s="1" t="s">
        <v>3110</v>
      </c>
      <c r="K5" s="1" t="s">
        <v>3115</v>
      </c>
      <c r="L5" s="1" t="s">
        <v>3116</v>
      </c>
      <c r="M5" s="1" t="s">
        <v>3115</v>
      </c>
      <c r="N5" s="1" t="s">
        <v>3116</v>
      </c>
      <c r="O5" s="1" t="s">
        <v>3111</v>
      </c>
      <c r="P5" s="1" t="s">
        <v>3112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3259</v>
      </c>
      <c r="F6" s="8">
        <v>154476.11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2434</v>
      </c>
      <c r="L6" s="8">
        <v>113696.02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564</v>
      </c>
      <c r="L7" s="8">
        <v>34020.45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882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261</v>
      </c>
      <c r="L8" s="8">
        <v>6759.64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954</v>
      </c>
      <c r="D9" s="2" t="s">
        <v>955</v>
      </c>
      <c r="E9" s="4">
        <v>2451</v>
      </c>
      <c r="F9" s="8">
        <v>113598.9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1991</v>
      </c>
      <c r="L9" s="8">
        <v>91481.83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954</v>
      </c>
      <c r="D10" s="2" t="s">
        <v>710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398</v>
      </c>
      <c r="L10" s="8">
        <v>18975.62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954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62</v>
      </c>
      <c r="L11" s="8">
        <v>3141.45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1959</v>
      </c>
      <c r="D12" s="2" t="s">
        <v>710</v>
      </c>
      <c r="E12" s="4">
        <v>581</v>
      </c>
      <c r="F12" s="8">
        <v>25128.55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471</v>
      </c>
      <c r="L12" s="8">
        <v>21516.65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1959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110</v>
      </c>
      <c r="L13" s="8">
        <v>3611.9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2113</v>
      </c>
      <c r="D14" s="2" t="s">
        <v>2114</v>
      </c>
      <c r="E14" s="4">
        <v>422</v>
      </c>
      <c r="F14" s="8">
        <v>20845.29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336</v>
      </c>
      <c r="L14" s="8">
        <v>13745.06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2113</v>
      </c>
      <c r="D15" s="2" t="s">
        <v>2154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86</v>
      </c>
      <c r="L15" s="8">
        <v>7100.23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2186</v>
      </c>
      <c r="D16" s="2" t="s">
        <v>2187</v>
      </c>
      <c r="E16" s="4">
        <v>190</v>
      </c>
      <c r="F16" s="8">
        <v>9095.07</v>
      </c>
      <c r="G16" s="4"/>
      <c r="H16" s="8"/>
      <c r="I16" s="7"/>
      <c r="J16" s="7"/>
      <c r="K16" s="4">
        <v>190</v>
      </c>
      <c r="L16" s="8">
        <v>9095.07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2217</v>
      </c>
      <c r="D17" s="2" t="s">
        <v>2218</v>
      </c>
      <c r="E17" s="4">
        <v>123</v>
      </c>
      <c r="F17" s="8">
        <v>6094.27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123</v>
      </c>
      <c r="L17" s="8">
        <v>6094.27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2217</v>
      </c>
      <c r="D18" s="2" t="s">
        <v>1097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2252</v>
      </c>
      <c r="D19" s="2" t="s">
        <v>2253</v>
      </c>
      <c r="E19" s="4">
        <v>29</v>
      </c>
      <c r="F19" s="8">
        <v>965.95</v>
      </c>
      <c r="G19" s="4"/>
      <c r="H19" s="8"/>
      <c r="I19" s="7"/>
      <c r="J19" s="7"/>
      <c r="K19" s="4">
        <v>29</v>
      </c>
      <c r="L19" s="8">
        <v>965.95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2282</v>
      </c>
      <c r="D20" s="2" t="s">
        <v>2283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2290</v>
      </c>
      <c r="C21" s="2" t="s">
        <v>2113</v>
      </c>
      <c r="D21" s="2" t="s">
        <v>2114</v>
      </c>
      <c r="E21" s="4">
        <v>1322</v>
      </c>
      <c r="F21" s="8">
        <v>136469.91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1301</v>
      </c>
      <c r="L21" s="8">
        <v>133789.42</v>
      </c>
      <c r="M21" s="4"/>
      <c r="N21" s="8"/>
      <c r="O21" s="7"/>
      <c r="P21" s="7"/>
    </row>
    <row r="22">
      <c r="A22" s="2" t="s">
        <v>121</v>
      </c>
      <c r="B22" s="2" t="s">
        <v>2290</v>
      </c>
      <c r="C22" s="2" t="s">
        <v>2113</v>
      </c>
      <c r="D22" s="2" t="s">
        <v>2154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21</v>
      </c>
      <c r="L22" s="8">
        <v>2680.49</v>
      </c>
      <c r="M22" s="4"/>
      <c r="N22" s="8"/>
      <c r="O22" s="7"/>
      <c r="P22" s="7"/>
    </row>
    <row r="23">
      <c r="A23" s="2" t="s">
        <v>121</v>
      </c>
      <c r="B23" s="2" t="s">
        <v>2290</v>
      </c>
      <c r="C23" s="2" t="s">
        <v>2385</v>
      </c>
      <c r="D23" s="2" t="s">
        <v>2386</v>
      </c>
      <c r="E23" s="4">
        <v>782</v>
      </c>
      <c r="F23" s="8">
        <v>32507.95</v>
      </c>
      <c r="G23" s="4"/>
      <c r="H23" s="8"/>
      <c r="I23" s="7"/>
      <c r="J23" s="7"/>
      <c r="K23" s="4">
        <v>782</v>
      </c>
      <c r="L23" s="8">
        <v>32507.95</v>
      </c>
      <c r="M23" s="4"/>
      <c r="N23" s="8"/>
      <c r="O23" s="7"/>
      <c r="P23" s="7"/>
    </row>
    <row r="24">
      <c r="A24" s="2" t="s">
        <v>121</v>
      </c>
      <c r="B24" s="2" t="s">
        <v>2290</v>
      </c>
      <c r="C24" s="2" t="s">
        <v>123</v>
      </c>
      <c r="D24" s="2" t="s">
        <v>2218</v>
      </c>
      <c r="E24" s="4">
        <v>338</v>
      </c>
      <c r="F24" s="8">
        <v>21290.39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275</v>
      </c>
      <c r="L24" s="8">
        <v>14423.07</v>
      </c>
      <c r="M24" s="4"/>
      <c r="N24" s="8"/>
      <c r="O24" s="7"/>
      <c r="P24" s="7"/>
    </row>
    <row r="25">
      <c r="A25" s="2" t="s">
        <v>121</v>
      </c>
      <c r="B25" s="2" t="s">
        <v>2290</v>
      </c>
      <c r="C25" s="2" t="s">
        <v>123</v>
      </c>
      <c r="D25" s="2" t="s">
        <v>882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63</v>
      </c>
      <c r="L25" s="8">
        <v>6867.32</v>
      </c>
      <c r="M25" s="4"/>
      <c r="N25" s="8"/>
      <c r="O25" s="7"/>
      <c r="P25" s="7"/>
    </row>
    <row r="26">
      <c r="A26" s="2" t="s">
        <v>121</v>
      </c>
      <c r="B26" s="2" t="s">
        <v>2290</v>
      </c>
      <c r="C26" s="2" t="s">
        <v>954</v>
      </c>
      <c r="D26" s="2" t="s">
        <v>710</v>
      </c>
      <c r="E26" s="4">
        <v>17</v>
      </c>
      <c r="F26" s="8">
        <v>838.95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17</v>
      </c>
      <c r="L26" s="8">
        <v>838.95</v>
      </c>
      <c r="M26" s="4"/>
      <c r="N26" s="8"/>
      <c r="O26" s="7"/>
      <c r="P26" s="7"/>
    </row>
    <row r="27">
      <c r="A27" s="2" t="s">
        <v>121</v>
      </c>
      <c r="B27" s="2" t="s">
        <v>2290</v>
      </c>
      <c r="C27" s="2" t="s">
        <v>954</v>
      </c>
      <c r="D27" s="2" t="s">
        <v>955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2486</v>
      </c>
      <c r="C28" s="2" t="s">
        <v>954</v>
      </c>
      <c r="D28" s="2" t="s">
        <v>710</v>
      </c>
      <c r="E28" s="4">
        <v>490</v>
      </c>
      <c r="F28" s="8">
        <v>29356.1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465</v>
      </c>
      <c r="L28" s="8">
        <v>28059.64</v>
      </c>
      <c r="M28" s="4"/>
      <c r="N28" s="8"/>
      <c r="O28" s="7"/>
      <c r="P28" s="7"/>
    </row>
    <row r="29">
      <c r="A29" s="2" t="s">
        <v>121</v>
      </c>
      <c r="B29" s="2" t="s">
        <v>2486</v>
      </c>
      <c r="C29" s="2" t="s">
        <v>954</v>
      </c>
      <c r="D29" s="2" t="s">
        <v>955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</v>
      </c>
      <c r="L29" s="8">
        <v>1296.46</v>
      </c>
      <c r="M29" s="4"/>
      <c r="N29" s="8"/>
      <c r="O29" s="7"/>
      <c r="P29" s="7"/>
    </row>
    <row r="30">
      <c r="A30" s="2" t="s">
        <v>121</v>
      </c>
      <c r="B30" s="2" t="s">
        <v>2486</v>
      </c>
      <c r="C30" s="2" t="s">
        <v>2113</v>
      </c>
      <c r="D30" s="2" t="s">
        <v>2114</v>
      </c>
      <c r="E30" s="4">
        <v>289</v>
      </c>
      <c r="F30" s="8">
        <v>21861.9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217</v>
      </c>
      <c r="L30" s="8">
        <v>17676.48</v>
      </c>
      <c r="M30" s="4"/>
      <c r="N30" s="8"/>
      <c r="O30" s="7"/>
      <c r="P30" s="7"/>
    </row>
    <row r="31">
      <c r="A31" s="2" t="s">
        <v>121</v>
      </c>
      <c r="B31" s="2" t="s">
        <v>2486</v>
      </c>
      <c r="C31" s="2" t="s">
        <v>2113</v>
      </c>
      <c r="D31" s="2" t="s">
        <v>2154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72</v>
      </c>
      <c r="L31" s="8">
        <v>4185.42</v>
      </c>
      <c r="M31" s="4"/>
      <c r="N31" s="8"/>
      <c r="O31" s="7"/>
      <c r="P31" s="7"/>
    </row>
    <row r="32">
      <c r="A32" s="2" t="s">
        <v>121</v>
      </c>
      <c r="B32" s="2" t="s">
        <v>2486</v>
      </c>
      <c r="C32" s="2" t="s">
        <v>123</v>
      </c>
      <c r="D32" s="2" t="s">
        <v>710</v>
      </c>
      <c r="E32" s="4">
        <v>381</v>
      </c>
      <c r="F32" s="8">
        <v>18168.01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183</v>
      </c>
      <c r="L32" s="8">
        <v>8594.9</v>
      </c>
      <c r="M32" s="4"/>
      <c r="N32" s="8"/>
      <c r="O32" s="7"/>
      <c r="P32" s="7"/>
    </row>
    <row r="33">
      <c r="A33" s="2" t="s">
        <v>121</v>
      </c>
      <c r="B33" s="2" t="s">
        <v>2486</v>
      </c>
      <c r="C33" s="2" t="s">
        <v>123</v>
      </c>
      <c r="D33" s="2" t="s">
        <v>124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163</v>
      </c>
      <c r="L33" s="8">
        <v>7255.62</v>
      </c>
      <c r="M33" s="4"/>
      <c r="N33" s="8"/>
      <c r="O33" s="7"/>
      <c r="P33" s="7"/>
    </row>
    <row r="34">
      <c r="A34" s="2" t="s">
        <v>121</v>
      </c>
      <c r="B34" s="2" t="s">
        <v>2486</v>
      </c>
      <c r="C34" s="2" t="s">
        <v>123</v>
      </c>
      <c r="D34" s="2" t="s">
        <v>882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35</v>
      </c>
      <c r="L34" s="8">
        <v>2317.49</v>
      </c>
      <c r="M34" s="4"/>
      <c r="N34" s="8"/>
      <c r="O34" s="7"/>
      <c r="P34" s="7"/>
    </row>
    <row r="35">
      <c r="A35" s="2" t="s">
        <v>121</v>
      </c>
      <c r="B35" s="2" t="s">
        <v>2486</v>
      </c>
      <c r="C35" s="2" t="s">
        <v>1959</v>
      </c>
      <c r="D35" s="2" t="s">
        <v>710</v>
      </c>
      <c r="E35" s="4">
        <v>360</v>
      </c>
      <c r="F35" s="8">
        <v>8602.04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360</v>
      </c>
      <c r="L35" s="8">
        <v>8602.04</v>
      </c>
      <c r="M35" s="4"/>
      <c r="N35" s="8"/>
      <c r="O35" s="7"/>
      <c r="P35" s="7"/>
    </row>
    <row r="36">
      <c r="A36" s="2" t="s">
        <v>121</v>
      </c>
      <c r="B36" s="2" t="s">
        <v>2486</v>
      </c>
      <c r="C36" s="2" t="s">
        <v>1959</v>
      </c>
      <c r="D36" s="2" t="s">
        <v>124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/>
      <c r="L36" s="8"/>
      <c r="M36" s="4"/>
      <c r="N36" s="8"/>
      <c r="O36" s="7"/>
      <c r="P36" s="7"/>
    </row>
    <row r="37">
      <c r="A37" s="2" t="s">
        <v>121</v>
      </c>
      <c r="B37" s="2" t="s">
        <v>2708</v>
      </c>
      <c r="C37" s="2" t="s">
        <v>954</v>
      </c>
      <c r="D37" s="2" t="s">
        <v>955</v>
      </c>
      <c r="E37" s="4">
        <v>394</v>
      </c>
      <c r="F37" s="8">
        <v>20486.52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377</v>
      </c>
      <c r="L37" s="8">
        <v>19426.04</v>
      </c>
      <c r="M37" s="4"/>
      <c r="N37" s="8"/>
      <c r="O37" s="7"/>
      <c r="P37" s="7"/>
    </row>
    <row r="38">
      <c r="A38" s="2" t="s">
        <v>121</v>
      </c>
      <c r="B38" s="2" t="s">
        <v>2708</v>
      </c>
      <c r="C38" s="2" t="s">
        <v>954</v>
      </c>
      <c r="D38" s="2" t="s">
        <v>710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17</v>
      </c>
      <c r="L38" s="8">
        <v>1060.48</v>
      </c>
      <c r="M38" s="4"/>
      <c r="N38" s="8"/>
      <c r="O38" s="7"/>
      <c r="P38" s="7"/>
    </row>
    <row r="39">
      <c r="A39" s="2" t="s">
        <v>121</v>
      </c>
      <c r="B39" s="2" t="s">
        <v>2708</v>
      </c>
      <c r="C39" s="2" t="s">
        <v>123</v>
      </c>
      <c r="D39" s="2" t="s">
        <v>124</v>
      </c>
      <c r="E39" s="4">
        <v>291</v>
      </c>
      <c r="F39" s="8">
        <v>12172.99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247</v>
      </c>
      <c r="L39" s="8">
        <v>9337.84</v>
      </c>
      <c r="M39" s="4"/>
      <c r="N39" s="8"/>
      <c r="O39" s="7"/>
      <c r="P39" s="7"/>
    </row>
    <row r="40">
      <c r="A40" s="2" t="s">
        <v>121</v>
      </c>
      <c r="B40" s="2" t="s">
        <v>2708</v>
      </c>
      <c r="C40" s="2" t="s">
        <v>123</v>
      </c>
      <c r="D40" s="2" t="s">
        <v>882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44</v>
      </c>
      <c r="L40" s="8">
        <v>2835.15</v>
      </c>
      <c r="M40" s="4"/>
      <c r="N40" s="8"/>
      <c r="O40" s="7"/>
      <c r="P40" s="7"/>
    </row>
    <row r="41">
      <c r="A41" s="2" t="s">
        <v>121</v>
      </c>
      <c r="B41" s="2" t="s">
        <v>2708</v>
      </c>
      <c r="C41" s="2" t="s">
        <v>2113</v>
      </c>
      <c r="D41" s="2" t="s">
        <v>2154</v>
      </c>
      <c r="E41" s="4">
        <v>78</v>
      </c>
      <c r="F41" s="8">
        <v>5581.19</v>
      </c>
      <c r="G41" s="4"/>
      <c r="H41" s="8"/>
      <c r="I41" s="7"/>
      <c r="J41" s="7"/>
      <c r="K41" s="4">
        <v>78</v>
      </c>
      <c r="L41" s="8">
        <v>5581.19</v>
      </c>
      <c r="M41" s="4"/>
      <c r="N41" s="8"/>
      <c r="O41" s="7"/>
      <c r="P41" s="7"/>
    </row>
    <row r="42">
      <c r="A42" s="2" t="s">
        <v>121</v>
      </c>
      <c r="B42" s="2" t="s">
        <v>2708</v>
      </c>
      <c r="C42" s="2" t="s">
        <v>1959</v>
      </c>
      <c r="D42" s="2" t="s">
        <v>710</v>
      </c>
      <c r="E42" s="4">
        <v>10</v>
      </c>
      <c r="F42" s="8">
        <v>577.5</v>
      </c>
      <c r="G42" s="4"/>
      <c r="H42" s="8"/>
      <c r="I42" s="7"/>
      <c r="J42" s="7"/>
      <c r="K42" s="4">
        <v>10</v>
      </c>
      <c r="L42" s="8">
        <v>577.5</v>
      </c>
      <c r="M42" s="4"/>
      <c r="N42" s="8"/>
      <c r="O42" s="7"/>
      <c r="P42" s="7"/>
    </row>
    <row r="43">
      <c r="A43" s="2" t="s">
        <v>121</v>
      </c>
      <c r="B43" s="2" t="s">
        <v>2708</v>
      </c>
      <c r="C43" s="2" t="s">
        <v>2385</v>
      </c>
      <c r="D43" s="2" t="s">
        <v>2386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121</v>
      </c>
      <c r="B44" s="2" t="s">
        <v>2953</v>
      </c>
      <c r="C44" s="2" t="s">
        <v>954</v>
      </c>
      <c r="D44" s="2" t="s">
        <v>710</v>
      </c>
      <c r="E44" s="4">
        <v>97</v>
      </c>
      <c r="F44" s="8">
        <v>4434.38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94</v>
      </c>
      <c r="L44" s="8">
        <v>4307</v>
      </c>
      <c r="M44" s="4"/>
      <c r="N44" s="8"/>
      <c r="O44" s="7"/>
      <c r="P44" s="7"/>
    </row>
    <row r="45">
      <c r="A45" s="2" t="s">
        <v>121</v>
      </c>
      <c r="B45" s="2" t="s">
        <v>2953</v>
      </c>
      <c r="C45" s="2" t="s">
        <v>954</v>
      </c>
      <c r="D45" s="2" t="s">
        <v>955</v>
      </c>
      <c r="E45" s="4" t="s">
        <v>132</v>
      </c>
      <c r="F45" s="8" t="s">
        <v>132</v>
      </c>
      <c r="G45" s="4" t="s">
        <v>132</v>
      </c>
      <c r="H45" s="8" t="s">
        <v>132</v>
      </c>
      <c r="I45" s="7" t="s">
        <v>132</v>
      </c>
      <c r="J45" s="7" t="s">
        <v>132</v>
      </c>
      <c r="K45" s="4">
        <v>3</v>
      </c>
      <c r="L45" s="8">
        <v>127.38</v>
      </c>
      <c r="M45" s="4"/>
      <c r="N45" s="8"/>
      <c r="O45" s="7"/>
      <c r="P45" s="7"/>
    </row>
    <row r="46">
      <c r="A46" s="2" t="s">
        <v>121</v>
      </c>
      <c r="B46" s="2" t="s">
        <v>2953</v>
      </c>
      <c r="C46" s="2" t="s">
        <v>1959</v>
      </c>
      <c r="D46" s="2" t="s">
        <v>710</v>
      </c>
      <c r="E46" s="4">
        <v>6</v>
      </c>
      <c r="F46" s="8">
        <v>219.28</v>
      </c>
      <c r="G46" s="4"/>
      <c r="H46" s="8"/>
      <c r="I46" s="7"/>
      <c r="J46" s="7"/>
      <c r="K46" s="4">
        <v>6</v>
      </c>
      <c r="L46" s="8">
        <v>219.28</v>
      </c>
      <c r="M46" s="4"/>
      <c r="N46" s="8"/>
      <c r="O46" s="7"/>
      <c r="P46" s="7"/>
    </row>
    <row r="47">
      <c r="A47" s="2" t="s">
        <v>121</v>
      </c>
      <c r="B47" s="2" t="s">
        <v>3010</v>
      </c>
      <c r="C47" s="2" t="s">
        <v>954</v>
      </c>
      <c r="D47" s="2" t="s">
        <v>955</v>
      </c>
      <c r="E47" s="4">
        <v>47</v>
      </c>
      <c r="F47" s="8">
        <v>2034.72</v>
      </c>
      <c r="G47" s="4"/>
      <c r="H47" s="8"/>
      <c r="I47" s="7"/>
      <c r="J47" s="7"/>
      <c r="K47" s="4">
        <v>47</v>
      </c>
      <c r="L47" s="8">
        <v>2034.72</v>
      </c>
      <c r="M47" s="4"/>
      <c r="N47" s="8"/>
      <c r="O47" s="7"/>
      <c r="P47" s="7"/>
    </row>
    <row r="48">
      <c r="A48" s="2" t="s">
        <v>121</v>
      </c>
      <c r="B48" s="2" t="s">
        <v>3010</v>
      </c>
      <c r="C48" s="2" t="s">
        <v>2217</v>
      </c>
      <c r="D48" s="2" t="s">
        <v>2218</v>
      </c>
      <c r="E48" s="4">
        <v>32</v>
      </c>
      <c r="F48" s="8">
        <v>858.64</v>
      </c>
      <c r="G48" s="4"/>
      <c r="H48" s="8"/>
      <c r="I48" s="7"/>
      <c r="J48" s="7"/>
      <c r="K48" s="4">
        <v>32</v>
      </c>
      <c r="L48" s="8">
        <v>858.64</v>
      </c>
      <c r="M48" s="4"/>
      <c r="N48" s="8"/>
      <c r="O48" s="7"/>
      <c r="P48" s="7"/>
    </row>
    <row r="49">
      <c r="A49" s="2" t="s">
        <v>121</v>
      </c>
      <c r="B49" s="2" t="s">
        <v>3010</v>
      </c>
      <c r="C49" s="2" t="s">
        <v>123</v>
      </c>
      <c r="D49" s="2" t="s">
        <v>882</v>
      </c>
      <c r="E49" s="4">
        <v>29</v>
      </c>
      <c r="F49" s="8">
        <v>645.45</v>
      </c>
      <c r="G49" s="4"/>
      <c r="H49" s="8"/>
      <c r="I49" s="7"/>
      <c r="J49" s="7"/>
      <c r="K49" s="4">
        <v>29</v>
      </c>
      <c r="L49" s="8">
        <v>645.45</v>
      </c>
      <c r="M49" s="4"/>
      <c r="N49" s="8"/>
      <c r="O49" s="7"/>
      <c r="P49" s="7"/>
    </row>
    <row r="50">
      <c r="A50" s="2" t="s">
        <v>121</v>
      </c>
      <c r="B50" s="2" t="s">
        <v>3073</v>
      </c>
      <c r="C50" s="2" t="s">
        <v>3074</v>
      </c>
      <c r="D50" s="2" t="s">
        <v>1097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3088</v>
      </c>
      <c r="C51" s="2" t="s">
        <v>123</v>
      </c>
      <c r="D51" s="2" t="s">
        <v>882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1097</v>
      </c>
      <c r="C52" s="2" t="s">
        <v>2217</v>
      </c>
      <c r="D52" s="2" t="s">
        <v>1097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121</v>
      </c>
      <c r="B53" s="2" t="s">
        <v>1097</v>
      </c>
      <c r="C53" s="2" t="s">
        <v>3074</v>
      </c>
      <c r="D53" s="2" t="s">
        <v>1097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3106</v>
      </c>
      <c r="D2" s="0" t="s">
        <v>3107</v>
      </c>
      <c r="E2" s="0" t="s">
        <v>3108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3109</v>
      </c>
      <c r="I4" s="1" t="s">
        <v>3110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3111</v>
      </c>
      <c r="O4" s="1" t="s">
        <v>3112</v>
      </c>
    </row>
    <row r="5">
      <c r="A5" s="1" t="s">
        <v>86</v>
      </c>
      <c r="B5" s="1" t="s">
        <v>88</v>
      </c>
      <c r="C5" s="1" t="s">
        <v>89</v>
      </c>
      <c r="D5" s="1" t="s">
        <v>3113</v>
      </c>
      <c r="E5" s="1" t="s">
        <v>3114</v>
      </c>
      <c r="F5" s="1" t="s">
        <v>3113</v>
      </c>
      <c r="G5" s="1" t="s">
        <v>3114</v>
      </c>
      <c r="H5" s="1" t="s">
        <v>3109</v>
      </c>
      <c r="I5" s="1" t="s">
        <v>3110</v>
      </c>
      <c r="J5" s="1" t="s">
        <v>3115</v>
      </c>
      <c r="K5" s="1" t="s">
        <v>3116</v>
      </c>
      <c r="L5" s="1" t="s">
        <v>3115</v>
      </c>
      <c r="M5" s="1" t="s">
        <v>3116</v>
      </c>
      <c r="N5" s="1" t="s">
        <v>3111</v>
      </c>
      <c r="O5" s="1" t="s">
        <v>3112</v>
      </c>
    </row>
    <row r="6">
      <c r="A6" s="2" t="s">
        <v>121</v>
      </c>
      <c r="B6" s="2" t="s">
        <v>123</v>
      </c>
      <c r="C6" s="2" t="s">
        <v>124</v>
      </c>
      <c r="D6" s="4">
        <v>4298</v>
      </c>
      <c r="E6" s="8">
        <v>206752.95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2844</v>
      </c>
      <c r="K6" s="8">
        <v>130289.48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710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747</v>
      </c>
      <c r="K7" s="8">
        <v>42615.35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882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432</v>
      </c>
      <c r="K8" s="8">
        <v>19425.05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2218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275</v>
      </c>
      <c r="K9" s="8">
        <v>14423.07</v>
      </c>
      <c r="L9" s="4"/>
      <c r="M9" s="8"/>
      <c r="N9" s="7"/>
      <c r="O9" s="7"/>
    </row>
    <row r="10">
      <c r="A10" s="2" t="s">
        <v>121</v>
      </c>
      <c r="B10" s="2" t="s">
        <v>2113</v>
      </c>
      <c r="C10" s="2" t="s">
        <v>2114</v>
      </c>
      <c r="D10" s="4">
        <v>2111</v>
      </c>
      <c r="E10" s="8">
        <v>184758.29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1854</v>
      </c>
      <c r="K10" s="8">
        <v>165210.96</v>
      </c>
      <c r="L10" s="4"/>
      <c r="M10" s="8"/>
      <c r="N10" s="7"/>
      <c r="O10" s="7"/>
    </row>
    <row r="11">
      <c r="A11" s="2" t="s">
        <v>121</v>
      </c>
      <c r="B11" s="2" t="s">
        <v>2113</v>
      </c>
      <c r="C11" s="2" t="s">
        <v>2154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257</v>
      </c>
      <c r="K11" s="8">
        <v>19547.33</v>
      </c>
      <c r="L11" s="4"/>
      <c r="M11" s="8"/>
      <c r="N11" s="7"/>
      <c r="O11" s="7"/>
    </row>
    <row r="12">
      <c r="A12" s="2" t="s">
        <v>121</v>
      </c>
      <c r="B12" s="2" t="s">
        <v>954</v>
      </c>
      <c r="C12" s="2" t="s">
        <v>955</v>
      </c>
      <c r="D12" s="4">
        <v>3496</v>
      </c>
      <c r="E12" s="8">
        <v>170749.57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2443</v>
      </c>
      <c r="K12" s="8">
        <v>114366.43</v>
      </c>
      <c r="L12" s="4"/>
      <c r="M12" s="8"/>
      <c r="N12" s="7"/>
      <c r="O12" s="7"/>
    </row>
    <row r="13">
      <c r="A13" s="2" t="s">
        <v>121</v>
      </c>
      <c r="B13" s="2" t="s">
        <v>954</v>
      </c>
      <c r="C13" s="2" t="s">
        <v>710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991</v>
      </c>
      <c r="K13" s="8">
        <v>53241.69</v>
      </c>
      <c r="L13" s="4"/>
      <c r="M13" s="8"/>
      <c r="N13" s="7"/>
      <c r="O13" s="7"/>
    </row>
    <row r="14">
      <c r="A14" s="2" t="s">
        <v>121</v>
      </c>
      <c r="B14" s="2" t="s">
        <v>954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62</v>
      </c>
      <c r="K14" s="8">
        <v>3141.45</v>
      </c>
      <c r="L14" s="4"/>
      <c r="M14" s="8"/>
      <c r="N14" s="7"/>
      <c r="O14" s="7"/>
    </row>
    <row r="15">
      <c r="A15" s="2" t="s">
        <v>121</v>
      </c>
      <c r="B15" s="2" t="s">
        <v>1959</v>
      </c>
      <c r="C15" s="2" t="s">
        <v>710</v>
      </c>
      <c r="D15" s="4">
        <v>957</v>
      </c>
      <c r="E15" s="8">
        <v>34527.37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847</v>
      </c>
      <c r="K15" s="8">
        <v>30915.47</v>
      </c>
      <c r="L15" s="4"/>
      <c r="M15" s="8"/>
      <c r="N15" s="7"/>
      <c r="O15" s="7"/>
    </row>
    <row r="16">
      <c r="A16" s="2" t="s">
        <v>121</v>
      </c>
      <c r="B16" s="2" t="s">
        <v>1959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110</v>
      </c>
      <c r="K16" s="8">
        <v>3611.9</v>
      </c>
      <c r="L16" s="4"/>
      <c r="M16" s="8"/>
      <c r="N16" s="7"/>
      <c r="O16" s="7"/>
    </row>
    <row r="17">
      <c r="A17" s="2" t="s">
        <v>121</v>
      </c>
      <c r="B17" s="2" t="s">
        <v>2385</v>
      </c>
      <c r="C17" s="2" t="s">
        <v>2386</v>
      </c>
      <c r="D17" s="4">
        <v>782</v>
      </c>
      <c r="E17" s="8">
        <v>32507.95</v>
      </c>
      <c r="F17" s="4"/>
      <c r="G17" s="8"/>
      <c r="H17" s="7"/>
      <c r="I17" s="7"/>
      <c r="J17" s="4">
        <v>782</v>
      </c>
      <c r="K17" s="8">
        <v>32507.95</v>
      </c>
      <c r="L17" s="4"/>
      <c r="M17" s="8"/>
      <c r="N17" s="7"/>
      <c r="O17" s="7"/>
    </row>
    <row r="18">
      <c r="A18" s="2" t="s">
        <v>121</v>
      </c>
      <c r="B18" s="2" t="s">
        <v>2186</v>
      </c>
      <c r="C18" s="2" t="s">
        <v>2187</v>
      </c>
      <c r="D18" s="4">
        <v>190</v>
      </c>
      <c r="E18" s="8">
        <v>9095.07</v>
      </c>
      <c r="F18" s="4"/>
      <c r="G18" s="8"/>
      <c r="H18" s="7"/>
      <c r="I18" s="7"/>
      <c r="J18" s="4">
        <v>190</v>
      </c>
      <c r="K18" s="8">
        <v>9095.07</v>
      </c>
      <c r="L18" s="4"/>
      <c r="M18" s="8"/>
      <c r="N18" s="7"/>
      <c r="O18" s="7"/>
    </row>
    <row r="19">
      <c r="A19" s="2" t="s">
        <v>121</v>
      </c>
      <c r="B19" s="2" t="s">
        <v>2217</v>
      </c>
      <c r="C19" s="2" t="s">
        <v>2218</v>
      </c>
      <c r="D19" s="4">
        <v>155</v>
      </c>
      <c r="E19" s="8">
        <v>6952.91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155</v>
      </c>
      <c r="K19" s="8">
        <v>6952.91</v>
      </c>
      <c r="L19" s="4"/>
      <c r="M19" s="8"/>
      <c r="N19" s="7"/>
      <c r="O19" s="7"/>
    </row>
    <row r="20">
      <c r="A20" s="2" t="s">
        <v>121</v>
      </c>
      <c r="B20" s="2" t="s">
        <v>2217</v>
      </c>
      <c r="C20" s="2" t="s">
        <v>1097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2252</v>
      </c>
      <c r="C21" s="2" t="s">
        <v>2253</v>
      </c>
      <c r="D21" s="4">
        <v>29</v>
      </c>
      <c r="E21" s="8">
        <v>965.95</v>
      </c>
      <c r="F21" s="4"/>
      <c r="G21" s="8"/>
      <c r="H21" s="7"/>
      <c r="I21" s="7"/>
      <c r="J21" s="4">
        <v>29</v>
      </c>
      <c r="K21" s="8">
        <v>965.95</v>
      </c>
      <c r="L21" s="4"/>
      <c r="M21" s="8"/>
      <c r="N21" s="7"/>
      <c r="O21" s="7"/>
    </row>
    <row r="22">
      <c r="A22" s="2" t="s">
        <v>121</v>
      </c>
      <c r="B22" s="2" t="s">
        <v>2282</v>
      </c>
      <c r="C22" s="2" t="s">
        <v>2283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3074</v>
      </c>
      <c r="C23" s="2" t="s">
        <v>1097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